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2263" documentId="8_{5E4F7E4A-BF40-4A3F-B028-91FC22AF1EF0}" xr6:coauthVersionLast="45" xr6:coauthVersionMax="45" xr10:uidLastSave="{EABC6F60-A969-4E2D-AF5F-5E3F9ECA0EE2}"/>
  <bookViews>
    <workbookView xWindow="-120" yWindow="-120" windowWidth="38640" windowHeight="15840" tabRatio="919" activeTab="5" xr2:uid="{A31E002F-2823-4324-8F6F-F32D579BE34D}"/>
  </bookViews>
  <sheets>
    <sheet name="Resumo" sheetId="39" r:id="rId1"/>
    <sheet name="ESP" sheetId="27" r:id="rId2"/>
    <sheet name="HSP" sheetId="24" r:id="rId3"/>
    <sheet name="EMH" sheetId="26" r:id="rId4"/>
    <sheet name="Gerente" sheetId="40" r:id="rId5"/>
    <sheet name="Prêmio" sheetId="38" r:id="rId6"/>
    <sheet name="Prêmio Gerentes" sheetId="28" r:id="rId7"/>
    <sheet name="Prêmio Representantes" sheetId="17" r:id="rId8"/>
    <sheet name="Movimento Demanda REP" sheetId="18" r:id="rId9"/>
    <sheet name="Movimento Demanda" sheetId="4" r:id="rId10"/>
    <sheet name="Movimento Venda" sheetId="5" r:id="rId11"/>
    <sheet name="Cota Demanda" sheetId="2" r:id="rId12"/>
    <sheet name="Cota Venda" sheetId="3" r:id="rId13"/>
    <sheet name="Movimento-Cota Visitas" sheetId="12" r:id="rId14"/>
    <sheet name="Movimento Compliance" sheetId="13" r:id="rId15"/>
    <sheet name="Movimento Connect M" sheetId="14" r:id="rId16"/>
    <sheet name="Movimento Plateau" sheetId="15" r:id="rId17"/>
    <sheet name="Movimento Gernciamento Contas" sheetId="16" r:id="rId18"/>
    <sheet name="Gerentes" sheetId="19" r:id="rId19"/>
    <sheet name="Representantes" sheetId="11" r:id="rId20"/>
    <sheet name="Valores ESP" sheetId="7" r:id="rId21"/>
    <sheet name="Valores HSP" sheetId="9" r:id="rId22"/>
    <sheet name="Valores EMH" sheetId="6" r:id="rId23"/>
    <sheet name="Valores GER" sheetId="8" r:id="rId24"/>
    <sheet name="Config Anos-Meses Universal" sheetId="31" r:id="rId25"/>
    <sheet name="Config Linhas de Produtos" sheetId="32" r:id="rId26"/>
    <sheet name="Config Demanda Excl REP CNPJ" sheetId="29" r:id="rId27"/>
    <sheet name="Config Demanda Excl REP UF" sheetId="30" r:id="rId28"/>
  </sheets>
  <definedNames>
    <definedName name="DadosExternos_1" localSheetId="11" hidden="1">'Cota Demanda'!$A$5:$H$113</definedName>
    <definedName name="DadosExternos_1" localSheetId="5" hidden="1">Prêmio!$A$5:$W$558</definedName>
    <definedName name="DadosExternos_1" localSheetId="20" hidden="1">'Valores ESP'!$A$5:$P$712</definedName>
    <definedName name="DadosExternos_2" localSheetId="12" hidden="1">'Cota Venda'!$A$5:$L$851</definedName>
    <definedName name="DadosExternos_2" localSheetId="9" hidden="1">'Movimento Demanda'!$A$5:$N$326</definedName>
    <definedName name="DadosExternos_2" localSheetId="13" hidden="1">'Movimento-Cota Visitas'!$A$5:$G$43</definedName>
    <definedName name="DadosExternos_2" localSheetId="19" hidden="1">Representantes!$A$5:$I$64</definedName>
    <definedName name="DadosExternos_2" localSheetId="23" hidden="1">'Valores GER'!$A$5:$P$712</definedName>
    <definedName name="DadosExternos_3" localSheetId="14" hidden="1">'Movimento Compliance'!$A$5:$E$43</definedName>
    <definedName name="DadosExternos_3" localSheetId="8" hidden="1">'Movimento Demanda REP'!$A$5:$N$912</definedName>
    <definedName name="DadosExternos_3" localSheetId="10" hidden="1">'Movimento Venda'!$A$5:$E$11</definedName>
    <definedName name="DadosExternos_3" localSheetId="7" hidden="1">'Prêmio Representantes'!$A$5:$I$474</definedName>
    <definedName name="DadosExternos_3" localSheetId="22" hidden="1">'Valores EMH'!$A$5:$P$712</definedName>
    <definedName name="DadosExternos_3" localSheetId="21" hidden="1">'Valores HSP'!$A$5:$P$712</definedName>
    <definedName name="DadosExternos_4" localSheetId="18" hidden="1">Gerentes!$A$5:$D$8</definedName>
    <definedName name="DadosExternos_4" localSheetId="15" hidden="1">'Movimento Connect M'!$A$5:$E$43</definedName>
    <definedName name="DadosExternos_4" localSheetId="6" hidden="1">'Prêmio Gerentes'!$A$5:$I$89</definedName>
    <definedName name="DadosExternos_5" localSheetId="26" hidden="1">'Config Demanda Excl REP CNPJ'!$A$5:$C$23</definedName>
    <definedName name="DadosExternos_5" localSheetId="16" hidden="1">'Movimento Plateau'!$A$5:$E$43</definedName>
    <definedName name="DadosExternos_6" localSheetId="27" hidden="1">'Config Demanda Excl REP UF'!$A$5:$C$9</definedName>
    <definedName name="DadosExternos_6" localSheetId="17" hidden="1">'Movimento Gernciamento Contas'!$A$5:$E$43</definedName>
    <definedName name="DadosExternos_7" localSheetId="24" hidden="1">'Config Anos-Meses Universal'!$A$5:$B$8</definedName>
    <definedName name="DadosExternos_8" localSheetId="25" hidden="1">'Config Linhas de Produtos'!$A$5:$F$24</definedName>
  </definedNames>
  <calcPr calcId="191029"/>
  <pivotCaches>
    <pivotCache cacheId="0" r:id="rId29"/>
    <pivotCache cacheId="1" r:id="rId30"/>
    <pivotCache cacheId="4" r:id="rId3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6" i="39" l="1"/>
  <c r="P31" i="39" a="1"/>
  <c r="P31" i="39" s="1"/>
  <c r="P18" i="39" a="1"/>
  <c r="P18" i="39" s="1"/>
  <c r="P11" i="39" a="1"/>
  <c r="P11" i="39" s="1"/>
  <c r="P6" i="39" a="1"/>
  <c r="P6" i="39" s="1"/>
  <c r="O31" i="39"/>
  <c r="N31" i="39"/>
  <c r="O18" i="39"/>
  <c r="N18" i="39"/>
  <c r="O11" i="39"/>
  <c r="N11" i="39"/>
  <c r="O6" i="39"/>
  <c r="N6" i="39"/>
  <c r="P9" i="39" l="1" a="1"/>
  <c r="P9" i="39" s="1"/>
  <c r="P8" i="39" a="1"/>
  <c r="P8" i="39" s="1"/>
  <c r="P7" i="39" a="1"/>
  <c r="P7" i="39" s="1"/>
  <c r="B3" i="27" l="1"/>
  <c r="B3" i="26"/>
  <c r="B3" i="24"/>
  <c r="P19" i="39" l="1" a="1"/>
  <c r="P19" i="39" s="1"/>
  <c r="P34" i="39" a="1"/>
  <c r="P34" i="39" s="1"/>
  <c r="P33" i="39" a="1"/>
  <c r="P33" i="39" s="1"/>
  <c r="P32" i="39" a="1"/>
  <c r="P32" i="39" s="1"/>
  <c r="P29" i="39" a="1"/>
  <c r="P29" i="39" s="1"/>
  <c r="P28" i="39" a="1"/>
  <c r="P28" i="39" s="1"/>
  <c r="P27" i="39" a="1"/>
  <c r="P27" i="39" s="1"/>
  <c r="P26" i="39" a="1"/>
  <c r="P26" i="39" s="1"/>
  <c r="P25" i="39" a="1"/>
  <c r="P25" i="39" s="1"/>
  <c r="P24" i="39" a="1"/>
  <c r="P24" i="39" s="1"/>
  <c r="P23" i="39" a="1"/>
  <c r="P23" i="39" s="1"/>
  <c r="P22" i="39" a="1"/>
  <c r="P22" i="39" s="1"/>
  <c r="P21" i="39" a="1"/>
  <c r="P21" i="39" s="1"/>
  <c r="P20" i="39" a="1"/>
  <c r="P20" i="39" s="1"/>
  <c r="P16" i="39" a="1"/>
  <c r="P16" i="39" s="1"/>
  <c r="P15" i="39" a="1"/>
  <c r="P15" i="39" s="1"/>
  <c r="P14" i="39" a="1"/>
  <c r="P14" i="39" s="1"/>
  <c r="P13" i="39" a="1"/>
  <c r="P13" i="39" s="1"/>
  <c r="P12" i="39" a="1"/>
  <c r="P12" i="39" s="1"/>
  <c r="O36" i="39" l="1"/>
  <c r="N36" i="39"/>
  <c r="X6" i="38" l="1"/>
  <c r="H3" i="2"/>
  <c r="X7" i="38"/>
  <c r="X8" i="38"/>
  <c r="Y8" i="38" s="1"/>
  <c r="X9" i="38"/>
  <c r="X10" i="38"/>
  <c r="X11" i="38"/>
  <c r="X12" i="38"/>
  <c r="Y12" i="38" s="1"/>
  <c r="X13" i="38"/>
  <c r="Y13" i="38" s="1"/>
  <c r="X14" i="38"/>
  <c r="X15" i="38"/>
  <c r="Y15" i="38" s="1"/>
  <c r="X16" i="38"/>
  <c r="Y16" i="38" s="1"/>
  <c r="X17" i="38"/>
  <c r="X18" i="38"/>
  <c r="X19" i="38"/>
  <c r="Y19" i="38" s="1"/>
  <c r="X20" i="38"/>
  <c r="Y20" i="38" s="1"/>
  <c r="X21" i="38"/>
  <c r="Y21" i="38" s="1"/>
  <c r="X22" i="38"/>
  <c r="X23" i="38"/>
  <c r="X24" i="38"/>
  <c r="Y24" i="38" s="1"/>
  <c r="X25" i="38"/>
  <c r="X26" i="38"/>
  <c r="X27" i="38"/>
  <c r="Y27" i="38" s="1"/>
  <c r="X28" i="38"/>
  <c r="Y28" i="38" s="1"/>
  <c r="X29" i="38"/>
  <c r="Y29" i="38" s="1"/>
  <c r="X30" i="38"/>
  <c r="X31" i="38"/>
  <c r="Y31" i="38" s="1"/>
  <c r="X32" i="38"/>
  <c r="Y32" i="38" s="1"/>
  <c r="X33" i="38"/>
  <c r="X34" i="38"/>
  <c r="Y34" i="38" s="1"/>
  <c r="X35" i="38"/>
  <c r="Y35" i="38" s="1"/>
  <c r="X36" i="38"/>
  <c r="Y36" i="38" s="1"/>
  <c r="X37" i="38"/>
  <c r="Y37" i="38" s="1"/>
  <c r="X38" i="38"/>
  <c r="X39" i="38"/>
  <c r="X40" i="38"/>
  <c r="Y40" i="38" s="1"/>
  <c r="X41" i="38"/>
  <c r="X42" i="38"/>
  <c r="Y42" i="38" s="1"/>
  <c r="X43" i="38"/>
  <c r="Y43" i="38" s="1"/>
  <c r="X44" i="38"/>
  <c r="Y44" i="38" s="1"/>
  <c r="X45" i="38"/>
  <c r="Y45" i="38" s="1"/>
  <c r="X46" i="38"/>
  <c r="X47" i="38"/>
  <c r="X48" i="38"/>
  <c r="Y48" i="38" s="1"/>
  <c r="X49" i="38"/>
  <c r="X50" i="38"/>
  <c r="X51" i="38"/>
  <c r="Y51" i="38" s="1"/>
  <c r="X52" i="38"/>
  <c r="Y52" i="38" s="1"/>
  <c r="X53" i="38"/>
  <c r="Y53" i="38" s="1"/>
  <c r="X54" i="38"/>
  <c r="X55" i="38"/>
  <c r="Y55" i="38" s="1"/>
  <c r="X56" i="38"/>
  <c r="Y56" i="38" s="1"/>
  <c r="X57" i="38"/>
  <c r="X58" i="38"/>
  <c r="X59" i="38"/>
  <c r="Y59" i="38" s="1"/>
  <c r="X60" i="38"/>
  <c r="Y60" i="38" s="1"/>
  <c r="X61" i="38"/>
  <c r="Y61" i="38" s="1"/>
  <c r="X62" i="38"/>
  <c r="X63" i="38"/>
  <c r="Y63" i="38" s="1"/>
  <c r="X64" i="38"/>
  <c r="Y64" i="38" s="1"/>
  <c r="X65" i="38"/>
  <c r="X66" i="38"/>
  <c r="X67" i="38"/>
  <c r="Y67" i="38" s="1"/>
  <c r="X68" i="38"/>
  <c r="Y68" i="38" s="1"/>
  <c r="X69" i="38"/>
  <c r="Y69" i="38" s="1"/>
  <c r="X70" i="38"/>
  <c r="X71" i="38"/>
  <c r="X72" i="38"/>
  <c r="Y72" i="38" s="1"/>
  <c r="X73" i="38"/>
  <c r="X74" i="38"/>
  <c r="X75" i="38"/>
  <c r="Y75" i="38" s="1"/>
  <c r="X76" i="38"/>
  <c r="Y76" i="38" s="1"/>
  <c r="X77" i="38"/>
  <c r="Y77" i="38" s="1"/>
  <c r="X78" i="38"/>
  <c r="X79" i="38"/>
  <c r="Y79" i="38" s="1"/>
  <c r="X80" i="38"/>
  <c r="Y80" i="38" s="1"/>
  <c r="X81" i="38"/>
  <c r="X82" i="38"/>
  <c r="X83" i="38"/>
  <c r="Y83" i="38" s="1"/>
  <c r="X84" i="38"/>
  <c r="Y84" i="38" s="1"/>
  <c r="X85" i="38"/>
  <c r="Y85" i="38" s="1"/>
  <c r="X86" i="38"/>
  <c r="X87" i="38"/>
  <c r="Y87" i="38" s="1"/>
  <c r="X88" i="38"/>
  <c r="Y88" i="38" s="1"/>
  <c r="X89" i="38"/>
  <c r="X90" i="38"/>
  <c r="X91" i="38"/>
  <c r="AA91" i="38" s="1"/>
  <c r="X92" i="38"/>
  <c r="AA92" i="38" s="1"/>
  <c r="X93" i="38"/>
  <c r="Z93" i="38" s="1"/>
  <c r="X94" i="38"/>
  <c r="X95" i="38"/>
  <c r="X96" i="38"/>
  <c r="X97" i="38"/>
  <c r="X98" i="38"/>
  <c r="X99" i="38"/>
  <c r="AA99" i="38" s="1"/>
  <c r="X100" i="38"/>
  <c r="AA100" i="38" s="1"/>
  <c r="X101" i="38"/>
  <c r="AA101" i="38" s="1"/>
  <c r="X102" i="38"/>
  <c r="X103" i="38"/>
  <c r="X104" i="38"/>
  <c r="X105" i="38"/>
  <c r="X106" i="38"/>
  <c r="X107" i="38"/>
  <c r="Z107" i="38" s="1"/>
  <c r="X108" i="38"/>
  <c r="AB108" i="38" s="1"/>
  <c r="X109" i="38"/>
  <c r="AA109" i="38" s="1"/>
  <c r="X110" i="38"/>
  <c r="X111" i="38"/>
  <c r="X112" i="38"/>
  <c r="Z112" i="38" s="1"/>
  <c r="X113" i="38"/>
  <c r="X114" i="38"/>
  <c r="X115" i="38"/>
  <c r="AA115" i="38" s="1"/>
  <c r="X116" i="38"/>
  <c r="AB116" i="38" s="1"/>
  <c r="X117" i="38"/>
  <c r="Z117" i="38" s="1"/>
  <c r="X118" i="38"/>
  <c r="X119" i="38"/>
  <c r="X120" i="38"/>
  <c r="X121" i="38"/>
  <c r="X122" i="38"/>
  <c r="X123" i="38"/>
  <c r="Z123" i="38" s="1"/>
  <c r="X124" i="38"/>
  <c r="AA124" i="38" s="1"/>
  <c r="X125" i="38"/>
  <c r="AA125" i="38" s="1"/>
  <c r="X126" i="38"/>
  <c r="X127" i="38"/>
  <c r="X128" i="38"/>
  <c r="AA128" i="38" s="1"/>
  <c r="X129" i="38"/>
  <c r="X130" i="38"/>
  <c r="X131" i="38"/>
  <c r="Z131" i="38" s="1"/>
  <c r="X132" i="38"/>
  <c r="AB132" i="38" s="1"/>
  <c r="X133" i="38"/>
  <c r="Z133" i="38" s="1"/>
  <c r="X134" i="38"/>
  <c r="X135" i="38"/>
  <c r="X136" i="38"/>
  <c r="Z136" i="38" s="1"/>
  <c r="X137" i="38"/>
  <c r="X138" i="38"/>
  <c r="X139" i="38"/>
  <c r="AA139" i="38" s="1"/>
  <c r="X140" i="38"/>
  <c r="AA140" i="38" s="1"/>
  <c r="X141" i="38"/>
  <c r="AA141" i="38" s="1"/>
  <c r="X142" i="38"/>
  <c r="X143" i="38"/>
  <c r="X144" i="38"/>
  <c r="X145" i="38"/>
  <c r="X146" i="38"/>
  <c r="X147" i="38"/>
  <c r="X148" i="38"/>
  <c r="AA148" i="38" s="1"/>
  <c r="X149" i="38"/>
  <c r="AA149" i="38" s="1"/>
  <c r="X150" i="38"/>
  <c r="X151" i="38"/>
  <c r="X152" i="38"/>
  <c r="Z152" i="38" s="1"/>
  <c r="X153" i="38"/>
  <c r="X154" i="38"/>
  <c r="X155" i="38"/>
  <c r="Z155" i="38" s="1"/>
  <c r="X156" i="38"/>
  <c r="AA156" i="38" s="1"/>
  <c r="X157" i="38"/>
  <c r="AA157" i="38" s="1"/>
  <c r="X158" i="38"/>
  <c r="X159" i="38"/>
  <c r="X160" i="38"/>
  <c r="AA160" i="38" s="1"/>
  <c r="X161" i="38"/>
  <c r="X162" i="38"/>
  <c r="X163" i="38"/>
  <c r="AA163" i="38" s="1"/>
  <c r="X164" i="38"/>
  <c r="Z164" i="38" s="1"/>
  <c r="X165" i="38"/>
  <c r="AB165" i="38" s="1"/>
  <c r="X166" i="38"/>
  <c r="X167" i="38"/>
  <c r="X168" i="38"/>
  <c r="AA168" i="38" s="1"/>
  <c r="X169" i="38"/>
  <c r="X170" i="38"/>
  <c r="X171" i="38"/>
  <c r="Z171" i="38" s="1"/>
  <c r="X172" i="38"/>
  <c r="AA172" i="38" s="1"/>
  <c r="X173" i="38"/>
  <c r="AB173" i="38" s="1"/>
  <c r="X174" i="38"/>
  <c r="X175" i="38"/>
  <c r="X176" i="38"/>
  <c r="X177" i="38"/>
  <c r="X178" i="38"/>
  <c r="X179" i="38"/>
  <c r="AA179" i="38" s="1"/>
  <c r="X180" i="38"/>
  <c r="Z180" i="38" s="1"/>
  <c r="X181" i="38"/>
  <c r="AA181" i="38" s="1"/>
  <c r="X182" i="38"/>
  <c r="X183" i="38"/>
  <c r="Z183" i="38" s="1"/>
  <c r="X184" i="38"/>
  <c r="X185" i="38"/>
  <c r="X186" i="38"/>
  <c r="X187" i="38"/>
  <c r="AA187" i="38" s="1"/>
  <c r="X188" i="38"/>
  <c r="Z188" i="38" s="1"/>
  <c r="X189" i="38"/>
  <c r="AB189" i="38" s="1"/>
  <c r="X190" i="38"/>
  <c r="X191" i="38"/>
  <c r="X192" i="38"/>
  <c r="AB192" i="38" s="1"/>
  <c r="X193" i="38"/>
  <c r="X194" i="38"/>
  <c r="X195" i="38"/>
  <c r="AA195" i="38" s="1"/>
  <c r="X196" i="38"/>
  <c r="AA196" i="38" s="1"/>
  <c r="X197" i="38"/>
  <c r="AA197" i="38" s="1"/>
  <c r="X198" i="38"/>
  <c r="X199" i="38"/>
  <c r="Z199" i="38" s="1"/>
  <c r="X200" i="38"/>
  <c r="AA200" i="38" s="1"/>
  <c r="X201" i="38"/>
  <c r="X202" i="38"/>
  <c r="X203" i="38"/>
  <c r="AB203" i="38" s="1"/>
  <c r="X204" i="38"/>
  <c r="AA204" i="38" s="1"/>
  <c r="X205" i="38"/>
  <c r="AA205" i="38" s="1"/>
  <c r="X206" i="38"/>
  <c r="X207" i="38"/>
  <c r="Z207" i="38" s="1"/>
  <c r="X208" i="38"/>
  <c r="AB208" i="38" s="1"/>
  <c r="X209" i="38"/>
  <c r="X210" i="38"/>
  <c r="X211" i="38"/>
  <c r="AB211" i="38" s="1"/>
  <c r="X212" i="38"/>
  <c r="Z212" i="38" s="1"/>
  <c r="X213" i="38"/>
  <c r="AA213" i="38" s="1"/>
  <c r="X214" i="38"/>
  <c r="X215" i="38"/>
  <c r="X216" i="38"/>
  <c r="X217" i="38"/>
  <c r="X218" i="38"/>
  <c r="X219" i="38"/>
  <c r="AA219" i="38" s="1"/>
  <c r="X220" i="38"/>
  <c r="AA220" i="38" s="1"/>
  <c r="X221" i="38"/>
  <c r="Z221" i="38" s="1"/>
  <c r="X222" i="38"/>
  <c r="X223" i="38"/>
  <c r="X224" i="38"/>
  <c r="AA224" i="38" s="1"/>
  <c r="X225" i="38"/>
  <c r="X226" i="38"/>
  <c r="X227" i="38"/>
  <c r="AB227" i="38" s="1"/>
  <c r="X228" i="38"/>
  <c r="Z228" i="38" s="1"/>
  <c r="X229" i="38"/>
  <c r="AA229" i="38" s="1"/>
  <c r="X230" i="38"/>
  <c r="X231" i="38"/>
  <c r="X232" i="38"/>
  <c r="AA232" i="38" s="1"/>
  <c r="X233" i="38"/>
  <c r="X234" i="38"/>
  <c r="X235" i="38"/>
  <c r="AA235" i="38" s="1"/>
  <c r="X236" i="38"/>
  <c r="AA236" i="38" s="1"/>
  <c r="X237" i="38"/>
  <c r="Z237" i="38" s="1"/>
  <c r="X238" i="38"/>
  <c r="X239" i="38"/>
  <c r="X240" i="38"/>
  <c r="Z240" i="38" s="1"/>
  <c r="X241" i="38"/>
  <c r="X242" i="38"/>
  <c r="X243" i="38"/>
  <c r="AA243" i="38" s="1"/>
  <c r="X244" i="38"/>
  <c r="AA244" i="38" s="1"/>
  <c r="X245" i="38"/>
  <c r="Z245" i="38" s="1"/>
  <c r="X246" i="38"/>
  <c r="X247" i="38"/>
  <c r="Z247" i="38" s="1"/>
  <c r="X248" i="38"/>
  <c r="X249" i="38"/>
  <c r="X250" i="38"/>
  <c r="X251" i="38"/>
  <c r="AA251" i="38" s="1"/>
  <c r="X252" i="38"/>
  <c r="AA252" i="38" s="1"/>
  <c r="X253" i="38"/>
  <c r="AA253" i="38" s="1"/>
  <c r="X254" i="38"/>
  <c r="X255" i="38"/>
  <c r="X256" i="38"/>
  <c r="X257" i="38"/>
  <c r="X258" i="38"/>
  <c r="X259" i="38"/>
  <c r="Z259" i="38" s="1"/>
  <c r="X260" i="38"/>
  <c r="AB260" i="38" s="1"/>
  <c r="X261" i="38"/>
  <c r="AA261" i="38" s="1"/>
  <c r="X262" i="38"/>
  <c r="X263" i="38"/>
  <c r="X264" i="38"/>
  <c r="AB264" i="38" s="1"/>
  <c r="X265" i="38"/>
  <c r="X266" i="38"/>
  <c r="X267" i="38"/>
  <c r="AA267" i="38" s="1"/>
  <c r="X268" i="38"/>
  <c r="AA268" i="38" s="1"/>
  <c r="X269" i="38"/>
  <c r="AA269" i="38" s="1"/>
  <c r="X270" i="38"/>
  <c r="X271" i="38"/>
  <c r="X272" i="38"/>
  <c r="AA272" i="38" s="1"/>
  <c r="X273" i="38"/>
  <c r="X274" i="38"/>
  <c r="X275" i="38"/>
  <c r="AA275" i="38" s="1"/>
  <c r="X276" i="38"/>
  <c r="AA276" i="38" s="1"/>
  <c r="X277" i="38"/>
  <c r="AA277" i="38" s="1"/>
  <c r="X278" i="38"/>
  <c r="X279" i="38"/>
  <c r="X280" i="38"/>
  <c r="AB280" i="38" s="1"/>
  <c r="X281" i="38"/>
  <c r="X282" i="38"/>
  <c r="X283" i="38"/>
  <c r="AA283" i="38" s="1"/>
  <c r="X284" i="38"/>
  <c r="AA284" i="38" s="1"/>
  <c r="X285" i="38"/>
  <c r="AA285" i="38" s="1"/>
  <c r="X286" i="38"/>
  <c r="X287" i="38"/>
  <c r="X288" i="38"/>
  <c r="AB288" i="38" s="1"/>
  <c r="X289" i="38"/>
  <c r="X290" i="38"/>
  <c r="X291" i="38"/>
  <c r="Z291" i="38" s="1"/>
  <c r="X292" i="38"/>
  <c r="AB292" i="38" s="1"/>
  <c r="X293" i="38"/>
  <c r="Z293" i="38" s="1"/>
  <c r="X294" i="38"/>
  <c r="X295" i="38"/>
  <c r="Z295" i="38" s="1"/>
  <c r="X296" i="38"/>
  <c r="AB296" i="38" s="1"/>
  <c r="X297" i="38"/>
  <c r="X298" i="38"/>
  <c r="X299" i="38"/>
  <c r="AA299" i="38" s="1"/>
  <c r="X300" i="38"/>
  <c r="AB300" i="38" s="1"/>
  <c r="X301" i="38"/>
  <c r="AA301" i="38" s="1"/>
  <c r="X302" i="38"/>
  <c r="X303" i="38"/>
  <c r="X304" i="38"/>
  <c r="AA304" i="38" s="1"/>
  <c r="X305" i="38"/>
  <c r="X306" i="38"/>
  <c r="X307" i="38"/>
  <c r="AA307" i="38" s="1"/>
  <c r="X308" i="38"/>
  <c r="AA308" i="38" s="1"/>
  <c r="X309" i="38"/>
  <c r="AA309" i="38" s="1"/>
  <c r="X310" i="38"/>
  <c r="X311" i="38"/>
  <c r="X312" i="38"/>
  <c r="X313" i="38"/>
  <c r="X314" i="38"/>
  <c r="X315" i="38"/>
  <c r="AA315" i="38" s="1"/>
  <c r="X316" i="38"/>
  <c r="AB316" i="38" s="1"/>
  <c r="X317" i="38"/>
  <c r="AA317" i="38" s="1"/>
  <c r="X318" i="38"/>
  <c r="X319" i="38"/>
  <c r="X320" i="38"/>
  <c r="AA320" i="38" s="1"/>
  <c r="X321" i="38"/>
  <c r="X322" i="38"/>
  <c r="X323" i="38"/>
  <c r="AA323" i="38" s="1"/>
  <c r="X324" i="38"/>
  <c r="AB324" i="38" s="1"/>
  <c r="X325" i="38"/>
  <c r="Z325" i="38" s="1"/>
  <c r="X326" i="38"/>
  <c r="X327" i="38"/>
  <c r="Z327" i="38" s="1"/>
  <c r="X328" i="38"/>
  <c r="AB328" i="38" s="1"/>
  <c r="X329" i="38"/>
  <c r="X330" i="38"/>
  <c r="X331" i="38"/>
  <c r="Z331" i="38" s="1"/>
  <c r="X332" i="38"/>
  <c r="AB332" i="38" s="1"/>
  <c r="X333" i="38"/>
  <c r="AA333" i="38" s="1"/>
  <c r="X334" i="38"/>
  <c r="X335" i="38"/>
  <c r="X336" i="38"/>
  <c r="AB336" i="38" s="1"/>
  <c r="X337" i="38"/>
  <c r="X338" i="38"/>
  <c r="X339" i="38"/>
  <c r="AA339" i="38" s="1"/>
  <c r="X340" i="38"/>
  <c r="AA340" i="38" s="1"/>
  <c r="X341" i="38"/>
  <c r="AA341" i="38" s="1"/>
  <c r="X342" i="38"/>
  <c r="X343" i="38"/>
  <c r="X344" i="38"/>
  <c r="X345" i="38"/>
  <c r="X346" i="38"/>
  <c r="X347" i="38"/>
  <c r="AA347" i="38" s="1"/>
  <c r="X348" i="38"/>
  <c r="AA348" i="38" s="1"/>
  <c r="X349" i="38"/>
  <c r="AA349" i="38" s="1"/>
  <c r="X350" i="38"/>
  <c r="X351" i="38"/>
  <c r="X352" i="38"/>
  <c r="AB352" i="38" s="1"/>
  <c r="X353" i="38"/>
  <c r="X354" i="38"/>
  <c r="X355" i="38"/>
  <c r="AA355" i="38" s="1"/>
  <c r="X356" i="38"/>
  <c r="AA356" i="38" s="1"/>
  <c r="X357" i="38"/>
  <c r="AA357" i="38" s="1"/>
  <c r="X358" i="38"/>
  <c r="X359" i="38"/>
  <c r="X360" i="38"/>
  <c r="AB360" i="38" s="1"/>
  <c r="X361" i="38"/>
  <c r="X362" i="38"/>
  <c r="X363" i="38"/>
  <c r="Z363" i="38" s="1"/>
  <c r="X364" i="38"/>
  <c r="AB364" i="38" s="1"/>
  <c r="X365" i="38"/>
  <c r="Z365" i="38" s="1"/>
  <c r="X366" i="38"/>
  <c r="X367" i="38"/>
  <c r="Z367" i="38" s="1"/>
  <c r="X368" i="38"/>
  <c r="AB368" i="38" s="1"/>
  <c r="X369" i="38"/>
  <c r="X370" i="38"/>
  <c r="X371" i="38"/>
  <c r="AA371" i="38" s="1"/>
  <c r="X372" i="38"/>
  <c r="AA372" i="38" s="1"/>
  <c r="X373" i="38"/>
  <c r="AA373" i="38" s="1"/>
  <c r="X374" i="38"/>
  <c r="X375" i="38"/>
  <c r="Z375" i="38" s="1"/>
  <c r="X376" i="38"/>
  <c r="Z376" i="38" s="1"/>
  <c r="X377" i="38"/>
  <c r="X378" i="38"/>
  <c r="X379" i="38"/>
  <c r="X380" i="38"/>
  <c r="Z380" i="38" s="1"/>
  <c r="X381" i="38"/>
  <c r="AA381" i="38" s="1"/>
  <c r="X382" i="38"/>
  <c r="X383" i="38"/>
  <c r="X384" i="38"/>
  <c r="AB384" i="38" s="1"/>
  <c r="X385" i="38"/>
  <c r="X386" i="38"/>
  <c r="X387" i="38"/>
  <c r="AA387" i="38" s="1"/>
  <c r="X388" i="38"/>
  <c r="AA388" i="38" s="1"/>
  <c r="X389" i="38"/>
  <c r="AA389" i="38" s="1"/>
  <c r="X390" i="38"/>
  <c r="X391" i="38"/>
  <c r="X392" i="38"/>
  <c r="AA392" i="38" s="1"/>
  <c r="X393" i="38"/>
  <c r="X394" i="38"/>
  <c r="X395" i="38"/>
  <c r="AA395" i="38" s="1"/>
  <c r="X396" i="38"/>
  <c r="AA396" i="38" s="1"/>
  <c r="X397" i="38"/>
  <c r="Z397" i="38" s="1"/>
  <c r="X398" i="38"/>
  <c r="X399" i="38"/>
  <c r="X400" i="38"/>
  <c r="AA400" i="38" s="1"/>
  <c r="X401" i="38"/>
  <c r="X402" i="38"/>
  <c r="X403" i="38"/>
  <c r="Z403" i="38" s="1"/>
  <c r="X404" i="38"/>
  <c r="Z404" i="38" s="1"/>
  <c r="X405" i="38"/>
  <c r="AB405" i="38" s="1"/>
  <c r="X406" i="38"/>
  <c r="X407" i="38"/>
  <c r="X408" i="38"/>
  <c r="AA408" i="38" s="1"/>
  <c r="X409" i="38"/>
  <c r="X410" i="38"/>
  <c r="X411" i="38"/>
  <c r="AA411" i="38" s="1"/>
  <c r="X412" i="38"/>
  <c r="AA412" i="38" s="1"/>
  <c r="X413" i="38"/>
  <c r="Z413" i="38" s="1"/>
  <c r="X414" i="38"/>
  <c r="X415" i="38"/>
  <c r="X416" i="38"/>
  <c r="AB416" i="38" s="1"/>
  <c r="X417" i="38"/>
  <c r="X418" i="38"/>
  <c r="X419" i="38"/>
  <c r="AA419" i="38" s="1"/>
  <c r="X420" i="38"/>
  <c r="AA420" i="38" s="1"/>
  <c r="X421" i="38"/>
  <c r="AB421" i="38" s="1"/>
  <c r="X422" i="38"/>
  <c r="X423" i="38"/>
  <c r="X424" i="38"/>
  <c r="X425" i="38"/>
  <c r="X426" i="38"/>
  <c r="X427" i="38"/>
  <c r="AA427" i="38" s="1"/>
  <c r="X428" i="38"/>
  <c r="AA428" i="38" s="1"/>
  <c r="X429" i="38"/>
  <c r="AA429" i="38" s="1"/>
  <c r="X430" i="38"/>
  <c r="X431" i="38"/>
  <c r="X432" i="38"/>
  <c r="AA432" i="38" s="1"/>
  <c r="X433" i="38"/>
  <c r="X434" i="38"/>
  <c r="X435" i="38"/>
  <c r="Z435" i="38" s="1"/>
  <c r="X436" i="38"/>
  <c r="Z436" i="38" s="1"/>
  <c r="X437" i="38"/>
  <c r="AA437" i="38" s="1"/>
  <c r="X438" i="38"/>
  <c r="X439" i="38"/>
  <c r="X440" i="38"/>
  <c r="AA440" i="38" s="1"/>
  <c r="X441" i="38"/>
  <c r="X442" i="38"/>
  <c r="X443" i="38"/>
  <c r="AB443" i="38" s="1"/>
  <c r="X444" i="38"/>
  <c r="AB444" i="38" s="1"/>
  <c r="X445" i="38"/>
  <c r="AA445" i="38" s="1"/>
  <c r="X446" i="38"/>
  <c r="X447" i="38"/>
  <c r="X448" i="38"/>
  <c r="X449" i="38"/>
  <c r="X450" i="38"/>
  <c r="X451" i="38"/>
  <c r="Z451" i="38" s="1"/>
  <c r="X452" i="38"/>
  <c r="Z452" i="38" s="1"/>
  <c r="X453" i="38"/>
  <c r="AB453" i="38" s="1"/>
  <c r="X454" i="38"/>
  <c r="X455" i="38"/>
  <c r="Z455" i="38" s="1"/>
  <c r="X456" i="38"/>
  <c r="Z456" i="38" s="1"/>
  <c r="X457" i="38"/>
  <c r="X458" i="38"/>
  <c r="X459" i="38"/>
  <c r="AB459" i="38" s="1"/>
  <c r="X460" i="38"/>
  <c r="AB460" i="38" s="1"/>
  <c r="X461" i="38"/>
  <c r="Z461" i="38" s="1"/>
  <c r="X462" i="38"/>
  <c r="X463" i="38"/>
  <c r="X464" i="38"/>
  <c r="X465" i="38"/>
  <c r="X466" i="38"/>
  <c r="X467" i="38"/>
  <c r="AA467" i="38" s="1"/>
  <c r="X468" i="38"/>
  <c r="AA468" i="38" s="1"/>
  <c r="X469" i="38"/>
  <c r="AA469" i="38" s="1"/>
  <c r="X470" i="38"/>
  <c r="X471" i="38"/>
  <c r="X472" i="38"/>
  <c r="AA472" i="38" s="1"/>
  <c r="X473" i="38"/>
  <c r="X474" i="38"/>
  <c r="X475" i="38"/>
  <c r="AA475" i="38" s="1"/>
  <c r="X476" i="38"/>
  <c r="AA476" i="38" s="1"/>
  <c r="X477" i="38"/>
  <c r="AA477" i="38" s="1"/>
  <c r="X478" i="38"/>
  <c r="X479" i="38"/>
  <c r="Z479" i="38" s="1"/>
  <c r="X480" i="38"/>
  <c r="Z480" i="38" s="1"/>
  <c r="X481" i="38"/>
  <c r="X482" i="38"/>
  <c r="X483" i="38"/>
  <c r="AA483" i="38" s="1"/>
  <c r="X484" i="38"/>
  <c r="AA484" i="38" s="1"/>
  <c r="X485" i="38"/>
  <c r="AA485" i="38" s="1"/>
  <c r="X486" i="38"/>
  <c r="X487" i="38"/>
  <c r="X488" i="38"/>
  <c r="X489" i="38"/>
  <c r="X490" i="38"/>
  <c r="X491" i="38"/>
  <c r="X492" i="38"/>
  <c r="AB492" i="38" s="1"/>
  <c r="X493" i="38"/>
  <c r="Z493" i="38" s="1"/>
  <c r="X494" i="38"/>
  <c r="X495" i="38"/>
  <c r="X496" i="38"/>
  <c r="X497" i="38"/>
  <c r="X498" i="38"/>
  <c r="X499" i="38"/>
  <c r="Z499" i="38" s="1"/>
  <c r="X500" i="38"/>
  <c r="Z500" i="38" s="1"/>
  <c r="X501" i="38"/>
  <c r="AA501" i="38" s="1"/>
  <c r="X502" i="38"/>
  <c r="X503" i="38"/>
  <c r="X504" i="38"/>
  <c r="X505" i="38"/>
  <c r="X506" i="38"/>
  <c r="X507" i="38"/>
  <c r="AA507" i="38" s="1"/>
  <c r="X508" i="38"/>
  <c r="AA508" i="38" s="1"/>
  <c r="X509" i="38"/>
  <c r="AA509" i="38" s="1"/>
  <c r="X510" i="38"/>
  <c r="X511" i="38"/>
  <c r="Z511" i="38" s="1"/>
  <c r="X512" i="38"/>
  <c r="Z512" i="38" s="1"/>
  <c r="X513" i="38"/>
  <c r="X514" i="38"/>
  <c r="X515" i="38"/>
  <c r="AA515" i="38" s="1"/>
  <c r="X516" i="38"/>
  <c r="AA516" i="38" s="1"/>
  <c r="X517" i="38"/>
  <c r="Z517" i="38" s="1"/>
  <c r="X518" i="38"/>
  <c r="X519" i="38"/>
  <c r="X520" i="38"/>
  <c r="AB520" i="38" s="1"/>
  <c r="X521" i="38"/>
  <c r="X522" i="38"/>
  <c r="X523" i="38"/>
  <c r="AA523" i="38" s="1"/>
  <c r="X524" i="38"/>
  <c r="AA524" i="38" s="1"/>
  <c r="X525" i="38"/>
  <c r="AA525" i="38" s="1"/>
  <c r="X526" i="38"/>
  <c r="X527" i="38"/>
  <c r="Z527" i="38" s="1"/>
  <c r="X528" i="38"/>
  <c r="Z528" i="38" s="1"/>
  <c r="X529" i="38"/>
  <c r="X530" i="38"/>
  <c r="X531" i="38"/>
  <c r="Z531" i="38" s="1"/>
  <c r="X532" i="38"/>
  <c r="Z532" i="38" s="1"/>
  <c r="X533" i="38"/>
  <c r="AA533" i="38" s="1"/>
  <c r="X534" i="38"/>
  <c r="X535" i="38"/>
  <c r="X536" i="38"/>
  <c r="AB536" i="38" s="1"/>
  <c r="X537" i="38"/>
  <c r="X538" i="38"/>
  <c r="X539" i="38"/>
  <c r="AA539" i="38" s="1"/>
  <c r="X540" i="38"/>
  <c r="AA540" i="38" s="1"/>
  <c r="X541" i="38"/>
  <c r="AA541" i="38" s="1"/>
  <c r="X542" i="38"/>
  <c r="X543" i="38"/>
  <c r="X544" i="38"/>
  <c r="AA544" i="38" s="1"/>
  <c r="X545" i="38"/>
  <c r="X546" i="38"/>
  <c r="X547" i="38"/>
  <c r="AA547" i="38" s="1"/>
  <c r="X548" i="38"/>
  <c r="AA548" i="38" s="1"/>
  <c r="X549" i="38"/>
  <c r="Z549" i="38" s="1"/>
  <c r="X550" i="38"/>
  <c r="X551" i="38"/>
  <c r="X552" i="38"/>
  <c r="AA552" i="38" s="1"/>
  <c r="X553" i="38"/>
  <c r="X554" i="38"/>
  <c r="X555" i="38"/>
  <c r="Z555" i="38" s="1"/>
  <c r="X556" i="38"/>
  <c r="Z556" i="38" s="1"/>
  <c r="X557" i="38"/>
  <c r="AB557" i="38" s="1"/>
  <c r="X558" i="38"/>
  <c r="Y6" i="38"/>
  <c r="Y7" i="38"/>
  <c r="Y9" i="38"/>
  <c r="Y10" i="38"/>
  <c r="Y11" i="38"/>
  <c r="Y14" i="38"/>
  <c r="Y17" i="38"/>
  <c r="Y18" i="38"/>
  <c r="Y22" i="38"/>
  <c r="Y23" i="38"/>
  <c r="Y25" i="38"/>
  <c r="Y26" i="38"/>
  <c r="Y30" i="38"/>
  <c r="Y33" i="38"/>
  <c r="Y38" i="38"/>
  <c r="Y39" i="38"/>
  <c r="Y41" i="38"/>
  <c r="Y46" i="38"/>
  <c r="Y47" i="38"/>
  <c r="Y49" i="38"/>
  <c r="Y50" i="38"/>
  <c r="Y54" i="38"/>
  <c r="Y57" i="38"/>
  <c r="Y58" i="38"/>
  <c r="Y62" i="38"/>
  <c r="Y65" i="38"/>
  <c r="Y66" i="38"/>
  <c r="Y70" i="38"/>
  <c r="Y71" i="38"/>
  <c r="Y73" i="38"/>
  <c r="Y74" i="38"/>
  <c r="Y78" i="38"/>
  <c r="Y81" i="38"/>
  <c r="Y82" i="38"/>
  <c r="Y86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Y340" i="38"/>
  <c r="Y341" i="38"/>
  <c r="Y342" i="38"/>
  <c r="Y343" i="38"/>
  <c r="Y344" i="38"/>
  <c r="Y345" i="38"/>
  <c r="Y346" i="38"/>
  <c r="Y347" i="38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Y449" i="38"/>
  <c r="Y450" i="38"/>
  <c r="Y451" i="38"/>
  <c r="Y452" i="38"/>
  <c r="Y453" i="38"/>
  <c r="Y454" i="38"/>
  <c r="Y455" i="38"/>
  <c r="Y456" i="38"/>
  <c r="Y457" i="38"/>
  <c r="Y458" i="38"/>
  <c r="Y459" i="38"/>
  <c r="Y460" i="38"/>
  <c r="Y461" i="38"/>
  <c r="Y462" i="38"/>
  <c r="Y463" i="38"/>
  <c r="Y464" i="38"/>
  <c r="Y465" i="38"/>
  <c r="Y466" i="38"/>
  <c r="Y467" i="38"/>
  <c r="Y468" i="38"/>
  <c r="Y469" i="38"/>
  <c r="Y470" i="38"/>
  <c r="Y471" i="38"/>
  <c r="Y472" i="38"/>
  <c r="Y473" i="38"/>
  <c r="Y474" i="38"/>
  <c r="Y475" i="38"/>
  <c r="Y476" i="38"/>
  <c r="Y477" i="38"/>
  <c r="Y478" i="38"/>
  <c r="Y479" i="38"/>
  <c r="Y480" i="38"/>
  <c r="Y481" i="38"/>
  <c r="Y482" i="38"/>
  <c r="Y483" i="38"/>
  <c r="Y484" i="38"/>
  <c r="Y485" i="38"/>
  <c r="Y486" i="38"/>
  <c r="Y487" i="38"/>
  <c r="Y488" i="38"/>
  <c r="Y489" i="38"/>
  <c r="Y490" i="38"/>
  <c r="Y491" i="38"/>
  <c r="Y492" i="38"/>
  <c r="Y493" i="38"/>
  <c r="Y494" i="38"/>
  <c r="Y495" i="38"/>
  <c r="Y496" i="38"/>
  <c r="Y497" i="38"/>
  <c r="Y498" i="38"/>
  <c r="Y499" i="38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Y515" i="38"/>
  <c r="Y516" i="38"/>
  <c r="Y517" i="38"/>
  <c r="Y518" i="38"/>
  <c r="Y519" i="38"/>
  <c r="Y520" i="38"/>
  <c r="Y521" i="38"/>
  <c r="Y522" i="38"/>
  <c r="Y523" i="38"/>
  <c r="Y524" i="38"/>
  <c r="Y525" i="38"/>
  <c r="Y526" i="38"/>
  <c r="Y527" i="38"/>
  <c r="Y528" i="38"/>
  <c r="Y529" i="38"/>
  <c r="Y530" i="38"/>
  <c r="Y531" i="38"/>
  <c r="Y532" i="38"/>
  <c r="Y533" i="38"/>
  <c r="Y534" i="38"/>
  <c r="Y535" i="38"/>
  <c r="Y536" i="38"/>
  <c r="Y537" i="38"/>
  <c r="Y538" i="38"/>
  <c r="Y539" i="38"/>
  <c r="Y540" i="38"/>
  <c r="Y541" i="38"/>
  <c r="Y542" i="38"/>
  <c r="Y543" i="38"/>
  <c r="Y544" i="38"/>
  <c r="Y545" i="38"/>
  <c r="Y546" i="38"/>
  <c r="Y547" i="38"/>
  <c r="Y548" i="38"/>
  <c r="Y549" i="38"/>
  <c r="Y550" i="38"/>
  <c r="Y551" i="38"/>
  <c r="Y552" i="38"/>
  <c r="Y553" i="38"/>
  <c r="Y554" i="38"/>
  <c r="Y555" i="38"/>
  <c r="Y556" i="38"/>
  <c r="Y557" i="38"/>
  <c r="Y558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8" i="38"/>
  <c r="Z109" i="38"/>
  <c r="Z110" i="38"/>
  <c r="Z111" i="38"/>
  <c r="Z113" i="38"/>
  <c r="Z114" i="38"/>
  <c r="Z115" i="38"/>
  <c r="Z116" i="38"/>
  <c r="Z118" i="38"/>
  <c r="Z119" i="38"/>
  <c r="Z120" i="38"/>
  <c r="Z121" i="38"/>
  <c r="Z122" i="38"/>
  <c r="Z124" i="38"/>
  <c r="Z125" i="38"/>
  <c r="Z126" i="38"/>
  <c r="Z127" i="38"/>
  <c r="Z128" i="38"/>
  <c r="Z129" i="38"/>
  <c r="Z130" i="38"/>
  <c r="Z132" i="38"/>
  <c r="Z134" i="38"/>
  <c r="Z135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3" i="38"/>
  <c r="Z154" i="38"/>
  <c r="Z156" i="38"/>
  <c r="Z157" i="38"/>
  <c r="Z158" i="38"/>
  <c r="Z159" i="38"/>
  <c r="Z160" i="38"/>
  <c r="Z161" i="38"/>
  <c r="Z162" i="38"/>
  <c r="Z163" i="38"/>
  <c r="Z165" i="38"/>
  <c r="Z166" i="38"/>
  <c r="Z167" i="38"/>
  <c r="Z168" i="38"/>
  <c r="Z169" i="38"/>
  <c r="Z170" i="38"/>
  <c r="Z172" i="38"/>
  <c r="Z173" i="38"/>
  <c r="Z174" i="38"/>
  <c r="Z175" i="38"/>
  <c r="Z176" i="38"/>
  <c r="Z177" i="38"/>
  <c r="Z178" i="38"/>
  <c r="Z179" i="38"/>
  <c r="Z181" i="38"/>
  <c r="Z182" i="38"/>
  <c r="Z184" i="38"/>
  <c r="Z185" i="38"/>
  <c r="Z186" i="38"/>
  <c r="Z187" i="38"/>
  <c r="Z189" i="38"/>
  <c r="Z190" i="38"/>
  <c r="Z191" i="38"/>
  <c r="Z192" i="38"/>
  <c r="Z193" i="38"/>
  <c r="Z194" i="38"/>
  <c r="Z195" i="38"/>
  <c r="Z196" i="38"/>
  <c r="Z197" i="38"/>
  <c r="Z198" i="38"/>
  <c r="Z200" i="38"/>
  <c r="Z201" i="38"/>
  <c r="Z202" i="38"/>
  <c r="Z203" i="38"/>
  <c r="Z204" i="38"/>
  <c r="Z205" i="38"/>
  <c r="Z206" i="38"/>
  <c r="Z208" i="38"/>
  <c r="Z209" i="38"/>
  <c r="Z210" i="38"/>
  <c r="Z211" i="38"/>
  <c r="Z213" i="38"/>
  <c r="Z214" i="38"/>
  <c r="Z215" i="38"/>
  <c r="Z216" i="38"/>
  <c r="Z217" i="38"/>
  <c r="Z218" i="38"/>
  <c r="Z219" i="38"/>
  <c r="Z220" i="38"/>
  <c r="Z222" i="38"/>
  <c r="Z223" i="38"/>
  <c r="Z224" i="38"/>
  <c r="Z225" i="38"/>
  <c r="Z226" i="38"/>
  <c r="Z227" i="38"/>
  <c r="Z229" i="38"/>
  <c r="Z230" i="38"/>
  <c r="Z231" i="38"/>
  <c r="Z232" i="38"/>
  <c r="Z233" i="38"/>
  <c r="Z234" i="38"/>
  <c r="Z235" i="38"/>
  <c r="Z236" i="38"/>
  <c r="Z238" i="38"/>
  <c r="Z239" i="38"/>
  <c r="Z241" i="38"/>
  <c r="Z242" i="38"/>
  <c r="Z243" i="38"/>
  <c r="Z244" i="38"/>
  <c r="Z246" i="38"/>
  <c r="Z248" i="38"/>
  <c r="Z249" i="38"/>
  <c r="Z250" i="38"/>
  <c r="Z251" i="38"/>
  <c r="Z252" i="38"/>
  <c r="Z253" i="38"/>
  <c r="Z254" i="38"/>
  <c r="Z255" i="38"/>
  <c r="Z256" i="38"/>
  <c r="Z257" i="38"/>
  <c r="Z258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2" i="38"/>
  <c r="Z294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6" i="38"/>
  <c r="Z328" i="38"/>
  <c r="Z329" i="38"/>
  <c r="Z330" i="38"/>
  <c r="Z332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4" i="38"/>
  <c r="Z366" i="38"/>
  <c r="Z368" i="38"/>
  <c r="Z369" i="38"/>
  <c r="Z370" i="38"/>
  <c r="Z371" i="38"/>
  <c r="Z372" i="38"/>
  <c r="Z373" i="38"/>
  <c r="Z374" i="38"/>
  <c r="Z377" i="38"/>
  <c r="Z378" i="38"/>
  <c r="Z379" i="38"/>
  <c r="Z381" i="38"/>
  <c r="Z382" i="38"/>
  <c r="Z383" i="38"/>
  <c r="Z384" i="38"/>
  <c r="Z385" i="38"/>
  <c r="Z386" i="38"/>
  <c r="Z387" i="38"/>
  <c r="Z388" i="38"/>
  <c r="Z389" i="38"/>
  <c r="Z390" i="38"/>
  <c r="Z391" i="38"/>
  <c r="Z392" i="38"/>
  <c r="Z393" i="38"/>
  <c r="Z394" i="38"/>
  <c r="Z395" i="38"/>
  <c r="Z396" i="38"/>
  <c r="Z398" i="38"/>
  <c r="Z399" i="38"/>
  <c r="Z400" i="38"/>
  <c r="Z401" i="38"/>
  <c r="Z402" i="38"/>
  <c r="Z405" i="38"/>
  <c r="Z406" i="38"/>
  <c r="Z407" i="38"/>
  <c r="Z408" i="38"/>
  <c r="Z409" i="38"/>
  <c r="Z410" i="38"/>
  <c r="Z411" i="38"/>
  <c r="Z412" i="38"/>
  <c r="Z414" i="38"/>
  <c r="Z415" i="38"/>
  <c r="Z416" i="38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Z433" i="38"/>
  <c r="Z434" i="38"/>
  <c r="Z437" i="38"/>
  <c r="Z438" i="38"/>
  <c r="Z439" i="38"/>
  <c r="Z440" i="38"/>
  <c r="Z441" i="38"/>
  <c r="Z442" i="38"/>
  <c r="Z443" i="38"/>
  <c r="Z444" i="38"/>
  <c r="Z445" i="38"/>
  <c r="Z446" i="38"/>
  <c r="Z447" i="38"/>
  <c r="Z448" i="38"/>
  <c r="Z449" i="38"/>
  <c r="Z450" i="38"/>
  <c r="Z453" i="38"/>
  <c r="Z454" i="38"/>
  <c r="Z457" i="38"/>
  <c r="Z458" i="38"/>
  <c r="Z459" i="38"/>
  <c r="Z460" i="38"/>
  <c r="Z462" i="38"/>
  <c r="Z463" i="38"/>
  <c r="Z464" i="38"/>
  <c r="Z465" i="38"/>
  <c r="Z466" i="38"/>
  <c r="Z467" i="38"/>
  <c r="Z468" i="38"/>
  <c r="Z469" i="38"/>
  <c r="Z470" i="38"/>
  <c r="Z471" i="38"/>
  <c r="Z472" i="38"/>
  <c r="Z473" i="38"/>
  <c r="Z474" i="38"/>
  <c r="Z475" i="38"/>
  <c r="Z476" i="38"/>
  <c r="Z477" i="38"/>
  <c r="Z478" i="38"/>
  <c r="Z481" i="38"/>
  <c r="Z482" i="38"/>
  <c r="Z483" i="38"/>
  <c r="Z484" i="38"/>
  <c r="Z485" i="38"/>
  <c r="Z486" i="38"/>
  <c r="Z487" i="38"/>
  <c r="Z488" i="38"/>
  <c r="Z489" i="38"/>
  <c r="Z490" i="38"/>
  <c r="Z491" i="38"/>
  <c r="Z492" i="38"/>
  <c r="Z494" i="38"/>
  <c r="Z495" i="38"/>
  <c r="Z496" i="38"/>
  <c r="Z497" i="38"/>
  <c r="Z498" i="38"/>
  <c r="Z501" i="38"/>
  <c r="Z502" i="38"/>
  <c r="Z503" i="38"/>
  <c r="Z504" i="38"/>
  <c r="Z505" i="38"/>
  <c r="Z506" i="38"/>
  <c r="Z507" i="38"/>
  <c r="Z508" i="38"/>
  <c r="Z509" i="38"/>
  <c r="Z510" i="38"/>
  <c r="Z513" i="38"/>
  <c r="Z514" i="38"/>
  <c r="Z515" i="38"/>
  <c r="Z516" i="38"/>
  <c r="Z518" i="38"/>
  <c r="Z519" i="38"/>
  <c r="Z520" i="38"/>
  <c r="Z521" i="38"/>
  <c r="Z522" i="38"/>
  <c r="Z523" i="38"/>
  <c r="Z524" i="38"/>
  <c r="Z525" i="38"/>
  <c r="Z526" i="38"/>
  <c r="Z529" i="38"/>
  <c r="Z530" i="38"/>
  <c r="Z533" i="38"/>
  <c r="Z534" i="38"/>
  <c r="Z535" i="38"/>
  <c r="Z536" i="38"/>
  <c r="Z537" i="38"/>
  <c r="Z538" i="38"/>
  <c r="Z539" i="38"/>
  <c r="Z540" i="38"/>
  <c r="Z541" i="38"/>
  <c r="Z542" i="38"/>
  <c r="Z543" i="38"/>
  <c r="Z544" i="38"/>
  <c r="Z545" i="38"/>
  <c r="Z546" i="38"/>
  <c r="Z547" i="38"/>
  <c r="Z548" i="38"/>
  <c r="Z550" i="38"/>
  <c r="Z551" i="38"/>
  <c r="Z552" i="38"/>
  <c r="Z553" i="38"/>
  <c r="Z554" i="38"/>
  <c r="Z557" i="38"/>
  <c r="Z558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3" i="38"/>
  <c r="AA94" i="38"/>
  <c r="AA95" i="38"/>
  <c r="AA96" i="38"/>
  <c r="AA97" i="38"/>
  <c r="AA98" i="38"/>
  <c r="AA102" i="38"/>
  <c r="AA103" i="38"/>
  <c r="AA104" i="38"/>
  <c r="AA105" i="38"/>
  <c r="AA106" i="38"/>
  <c r="AA107" i="38"/>
  <c r="AA108" i="38"/>
  <c r="AA110" i="38"/>
  <c r="AA111" i="38"/>
  <c r="AA112" i="38"/>
  <c r="AA113" i="38"/>
  <c r="AA114" i="38"/>
  <c r="AA116" i="38"/>
  <c r="AA117" i="38"/>
  <c r="AA118" i="38"/>
  <c r="AA119" i="38"/>
  <c r="AA120" i="38"/>
  <c r="AA121" i="38"/>
  <c r="AA122" i="38"/>
  <c r="AA123" i="38"/>
  <c r="AA126" i="38"/>
  <c r="AA127" i="38"/>
  <c r="AA129" i="38"/>
  <c r="AA130" i="38"/>
  <c r="AA131" i="38"/>
  <c r="AA132" i="38"/>
  <c r="AA133" i="38"/>
  <c r="AA134" i="38"/>
  <c r="AA135" i="38"/>
  <c r="AA136" i="38"/>
  <c r="AA137" i="38"/>
  <c r="AA138" i="38"/>
  <c r="AA142" i="38"/>
  <c r="AA143" i="38"/>
  <c r="AA144" i="38"/>
  <c r="AA145" i="38"/>
  <c r="AA146" i="38"/>
  <c r="AA147" i="38"/>
  <c r="AA150" i="38"/>
  <c r="AA151" i="38"/>
  <c r="AA152" i="38"/>
  <c r="AA153" i="38"/>
  <c r="AA154" i="38"/>
  <c r="AA155" i="38"/>
  <c r="AA158" i="38"/>
  <c r="AA159" i="38"/>
  <c r="AA161" i="38"/>
  <c r="AA162" i="38"/>
  <c r="AA164" i="38"/>
  <c r="AA165" i="38"/>
  <c r="AA166" i="38"/>
  <c r="AA167" i="38"/>
  <c r="AA169" i="38"/>
  <c r="AA170" i="38"/>
  <c r="AA171" i="38"/>
  <c r="AA173" i="38"/>
  <c r="AA174" i="38"/>
  <c r="AA175" i="38"/>
  <c r="AA176" i="38"/>
  <c r="AA177" i="38"/>
  <c r="AA178" i="38"/>
  <c r="AA180" i="38"/>
  <c r="AA182" i="38"/>
  <c r="AA183" i="38"/>
  <c r="AA184" i="38"/>
  <c r="AA185" i="38"/>
  <c r="AA186" i="38"/>
  <c r="AA188" i="38"/>
  <c r="AA189" i="38"/>
  <c r="AA190" i="38"/>
  <c r="AA191" i="38"/>
  <c r="AA192" i="38"/>
  <c r="AA193" i="38"/>
  <c r="AA194" i="38"/>
  <c r="AA198" i="38"/>
  <c r="AA199" i="38"/>
  <c r="AA201" i="38"/>
  <c r="AA202" i="38"/>
  <c r="AA203" i="38"/>
  <c r="AA206" i="38"/>
  <c r="AA207" i="38"/>
  <c r="AA208" i="38"/>
  <c r="AA209" i="38"/>
  <c r="AA210" i="38"/>
  <c r="AA211" i="38"/>
  <c r="AA212" i="38"/>
  <c r="AA214" i="38"/>
  <c r="AA215" i="38"/>
  <c r="AA216" i="38"/>
  <c r="AA217" i="38"/>
  <c r="AA218" i="38"/>
  <c r="AA221" i="38"/>
  <c r="AA222" i="38"/>
  <c r="AA223" i="38"/>
  <c r="AA225" i="38"/>
  <c r="AA226" i="38"/>
  <c r="AA227" i="38"/>
  <c r="AA228" i="38"/>
  <c r="AA230" i="38"/>
  <c r="AA231" i="38"/>
  <c r="AA233" i="38"/>
  <c r="AA234" i="38"/>
  <c r="AA237" i="38"/>
  <c r="AA238" i="38"/>
  <c r="AA239" i="38"/>
  <c r="AA240" i="38"/>
  <c r="AA241" i="38"/>
  <c r="AA242" i="38"/>
  <c r="AA245" i="38"/>
  <c r="AA246" i="38"/>
  <c r="AA247" i="38"/>
  <c r="AA248" i="38"/>
  <c r="AA249" i="38"/>
  <c r="AA250" i="38"/>
  <c r="AA254" i="38"/>
  <c r="AA255" i="38"/>
  <c r="AA256" i="38"/>
  <c r="AA257" i="38"/>
  <c r="AA258" i="38"/>
  <c r="AA259" i="38"/>
  <c r="AA260" i="38"/>
  <c r="AA262" i="38"/>
  <c r="AA263" i="38"/>
  <c r="AA264" i="38"/>
  <c r="AA265" i="38"/>
  <c r="AA266" i="38"/>
  <c r="AA270" i="38"/>
  <c r="AA271" i="38"/>
  <c r="AA273" i="38"/>
  <c r="AA274" i="38"/>
  <c r="AA278" i="38"/>
  <c r="AA279" i="38"/>
  <c r="AA280" i="38"/>
  <c r="AA281" i="38"/>
  <c r="AA282" i="38"/>
  <c r="AA286" i="38"/>
  <c r="AA287" i="38"/>
  <c r="AA288" i="38"/>
  <c r="AA289" i="38"/>
  <c r="AA290" i="38"/>
  <c r="AA291" i="38"/>
  <c r="AA292" i="38"/>
  <c r="AA293" i="38"/>
  <c r="AA294" i="38"/>
  <c r="AA295" i="38"/>
  <c r="AA296" i="38"/>
  <c r="AA297" i="38"/>
  <c r="AA298" i="38"/>
  <c r="AA300" i="38"/>
  <c r="AA302" i="38"/>
  <c r="AA303" i="38"/>
  <c r="AA305" i="38"/>
  <c r="AA306" i="38"/>
  <c r="AA310" i="38"/>
  <c r="AA311" i="38"/>
  <c r="AA312" i="38"/>
  <c r="AA313" i="38"/>
  <c r="AA314" i="38"/>
  <c r="AA316" i="38"/>
  <c r="AA318" i="38"/>
  <c r="AA319" i="38"/>
  <c r="AA321" i="38"/>
  <c r="AA322" i="38"/>
  <c r="AA324" i="38"/>
  <c r="AA325" i="38"/>
  <c r="AA326" i="38"/>
  <c r="AA327" i="38"/>
  <c r="AA328" i="38"/>
  <c r="AA329" i="38"/>
  <c r="AA330" i="38"/>
  <c r="AA331" i="38"/>
  <c r="AA332" i="38"/>
  <c r="AA334" i="38"/>
  <c r="AA335" i="38"/>
  <c r="AA336" i="38"/>
  <c r="AA337" i="38"/>
  <c r="AA338" i="38"/>
  <c r="AA342" i="38"/>
  <c r="AA343" i="38"/>
  <c r="AA344" i="38"/>
  <c r="AA345" i="38"/>
  <c r="AA346" i="38"/>
  <c r="AA350" i="38"/>
  <c r="AA351" i="38"/>
  <c r="AA352" i="38"/>
  <c r="AA353" i="38"/>
  <c r="AA354" i="38"/>
  <c r="AA358" i="38"/>
  <c r="AA359" i="38"/>
  <c r="AA360" i="38"/>
  <c r="AA361" i="38"/>
  <c r="AA362" i="38"/>
  <c r="AA363" i="38"/>
  <c r="AA364" i="38"/>
  <c r="AA365" i="38"/>
  <c r="AA366" i="38"/>
  <c r="AA367" i="38"/>
  <c r="AA368" i="38"/>
  <c r="AA369" i="38"/>
  <c r="AA370" i="38"/>
  <c r="AA374" i="38"/>
  <c r="AA375" i="38"/>
  <c r="AA376" i="38"/>
  <c r="AA377" i="38"/>
  <c r="AA378" i="38"/>
  <c r="AA379" i="38"/>
  <c r="AA380" i="38"/>
  <c r="AA382" i="38"/>
  <c r="AA383" i="38"/>
  <c r="AA384" i="38"/>
  <c r="AA385" i="38"/>
  <c r="AA386" i="38"/>
  <c r="AA390" i="38"/>
  <c r="AA391" i="38"/>
  <c r="AA393" i="38"/>
  <c r="AA394" i="38"/>
  <c r="AA397" i="38"/>
  <c r="AA398" i="38"/>
  <c r="AA399" i="38"/>
  <c r="AA401" i="38"/>
  <c r="AA402" i="38"/>
  <c r="AA403" i="38"/>
  <c r="AA404" i="38"/>
  <c r="AA405" i="38"/>
  <c r="AA406" i="38"/>
  <c r="AA407" i="38"/>
  <c r="AA409" i="38"/>
  <c r="AA410" i="38"/>
  <c r="AA413" i="38"/>
  <c r="AA414" i="38"/>
  <c r="AA415" i="38"/>
  <c r="AA416" i="38"/>
  <c r="AA417" i="38"/>
  <c r="AA418" i="38"/>
  <c r="AA421" i="38"/>
  <c r="AA422" i="38"/>
  <c r="AA423" i="38"/>
  <c r="AA424" i="38"/>
  <c r="AA425" i="38"/>
  <c r="AA426" i="38"/>
  <c r="AA430" i="38"/>
  <c r="AA431" i="38"/>
  <c r="AA433" i="38"/>
  <c r="AA434" i="38"/>
  <c r="AA435" i="38"/>
  <c r="AA436" i="38"/>
  <c r="AA438" i="38"/>
  <c r="AA439" i="38"/>
  <c r="AA441" i="38"/>
  <c r="AA442" i="38"/>
  <c r="AA443" i="38"/>
  <c r="AA444" i="38"/>
  <c r="AA446" i="38"/>
  <c r="AA447" i="38"/>
  <c r="AA448" i="38"/>
  <c r="AA449" i="38"/>
  <c r="AA450" i="38"/>
  <c r="AA451" i="38"/>
  <c r="AA452" i="38"/>
  <c r="AA453" i="38"/>
  <c r="AA454" i="38"/>
  <c r="AA455" i="38"/>
  <c r="AA456" i="38"/>
  <c r="AA457" i="38"/>
  <c r="AA458" i="38"/>
  <c r="AA459" i="38"/>
  <c r="AA460" i="38"/>
  <c r="AA461" i="38"/>
  <c r="AA462" i="38"/>
  <c r="AA463" i="38"/>
  <c r="AA464" i="38"/>
  <c r="AA465" i="38"/>
  <c r="AA466" i="38"/>
  <c r="AA470" i="38"/>
  <c r="AA471" i="38"/>
  <c r="AA473" i="38"/>
  <c r="AA474" i="38"/>
  <c r="AA478" i="38"/>
  <c r="AA479" i="38"/>
  <c r="AA480" i="38"/>
  <c r="AA481" i="38"/>
  <c r="AA482" i="38"/>
  <c r="AA486" i="38"/>
  <c r="AA487" i="38"/>
  <c r="AA488" i="38"/>
  <c r="AA489" i="38"/>
  <c r="AA490" i="38"/>
  <c r="AA491" i="38"/>
  <c r="AA492" i="38"/>
  <c r="AA493" i="38"/>
  <c r="AA494" i="38"/>
  <c r="AA495" i="38"/>
  <c r="AA496" i="38"/>
  <c r="AA497" i="38"/>
  <c r="AA498" i="38"/>
  <c r="AA499" i="38"/>
  <c r="AA500" i="38"/>
  <c r="AA502" i="38"/>
  <c r="AA503" i="38"/>
  <c r="AA504" i="38"/>
  <c r="AA505" i="38"/>
  <c r="AA506" i="38"/>
  <c r="AA510" i="38"/>
  <c r="AA511" i="38"/>
  <c r="AA512" i="38"/>
  <c r="AA513" i="38"/>
  <c r="AA514" i="38"/>
  <c r="AA517" i="38"/>
  <c r="AA518" i="38"/>
  <c r="AA519" i="38"/>
  <c r="AA520" i="38"/>
  <c r="AA521" i="38"/>
  <c r="AA522" i="38"/>
  <c r="AA526" i="38"/>
  <c r="AA527" i="38"/>
  <c r="AA528" i="38"/>
  <c r="AA529" i="38"/>
  <c r="AA530" i="38"/>
  <c r="AA531" i="38"/>
  <c r="AA532" i="38"/>
  <c r="AA534" i="38"/>
  <c r="AA535" i="38"/>
  <c r="AA536" i="38"/>
  <c r="AA537" i="38"/>
  <c r="AA538" i="38"/>
  <c r="AA542" i="38"/>
  <c r="AA543" i="38"/>
  <c r="AA545" i="38"/>
  <c r="AA546" i="38"/>
  <c r="AA549" i="38"/>
  <c r="AA550" i="38"/>
  <c r="AA551" i="38"/>
  <c r="AA553" i="38"/>
  <c r="AA554" i="38"/>
  <c r="AA555" i="38"/>
  <c r="AA556" i="38"/>
  <c r="AA557" i="38"/>
  <c r="AA558" i="38"/>
  <c r="AB6" i="38"/>
  <c r="AB7" i="38"/>
  <c r="AB8" i="38"/>
  <c r="AB9" i="38"/>
  <c r="AB10" i="38"/>
  <c r="AC10" i="38" s="1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2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9" i="38"/>
  <c r="AB110" i="38"/>
  <c r="AB111" i="38"/>
  <c r="AB112" i="38"/>
  <c r="AB113" i="38"/>
  <c r="AB114" i="38"/>
  <c r="AB115" i="38"/>
  <c r="AB117" i="38"/>
  <c r="AB118" i="38"/>
  <c r="AB119" i="38"/>
  <c r="AB120" i="38"/>
  <c r="AB121" i="38"/>
  <c r="AB122" i="38"/>
  <c r="AB123" i="38"/>
  <c r="AB124" i="38"/>
  <c r="AB125" i="38"/>
  <c r="AB126" i="38"/>
  <c r="AB127" i="38"/>
  <c r="AB128" i="38"/>
  <c r="AB129" i="38"/>
  <c r="AB130" i="38"/>
  <c r="AB131" i="38"/>
  <c r="AB133" i="38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6" i="38"/>
  <c r="AB167" i="38"/>
  <c r="AB168" i="38"/>
  <c r="AB169" i="38"/>
  <c r="AB170" i="38"/>
  <c r="AB171" i="38"/>
  <c r="AB172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90" i="38"/>
  <c r="AB191" i="38"/>
  <c r="AB193" i="38"/>
  <c r="AB194" i="38"/>
  <c r="AB195" i="38"/>
  <c r="AB196" i="38"/>
  <c r="AB197" i="38"/>
  <c r="AB198" i="38"/>
  <c r="AB199" i="38"/>
  <c r="AB200" i="38"/>
  <c r="AB201" i="38"/>
  <c r="AB202" i="38"/>
  <c r="AB204" i="38"/>
  <c r="AB205" i="38"/>
  <c r="AB206" i="38"/>
  <c r="AB207" i="38"/>
  <c r="AB209" i="38"/>
  <c r="AB210" i="38"/>
  <c r="AB212" i="38"/>
  <c r="AB213" i="38"/>
  <c r="AB214" i="38"/>
  <c r="AB215" i="38"/>
  <c r="AB216" i="38"/>
  <c r="AB217" i="38"/>
  <c r="AB218" i="38"/>
  <c r="AB219" i="38"/>
  <c r="AB220" i="38"/>
  <c r="AB221" i="38"/>
  <c r="AB222" i="38"/>
  <c r="AB223" i="38"/>
  <c r="AB224" i="38"/>
  <c r="AB225" i="38"/>
  <c r="AB226" i="38"/>
  <c r="AB228" i="38"/>
  <c r="AB229" i="38"/>
  <c r="AB230" i="38"/>
  <c r="AB231" i="38"/>
  <c r="AB232" i="38"/>
  <c r="AB233" i="38"/>
  <c r="AB234" i="38"/>
  <c r="AB235" i="38"/>
  <c r="AB236" i="38"/>
  <c r="AB237" i="38"/>
  <c r="AB238" i="38"/>
  <c r="AB239" i="38"/>
  <c r="AB240" i="38"/>
  <c r="AB241" i="38"/>
  <c r="AB242" i="38"/>
  <c r="AB243" i="38"/>
  <c r="AB244" i="38"/>
  <c r="AB245" i="38"/>
  <c r="AB246" i="38"/>
  <c r="AB247" i="38"/>
  <c r="AB248" i="38"/>
  <c r="AB249" i="38"/>
  <c r="AB250" i="38"/>
  <c r="AB251" i="38"/>
  <c r="AB252" i="38"/>
  <c r="AB253" i="38"/>
  <c r="AB254" i="38"/>
  <c r="AB255" i="38"/>
  <c r="AB256" i="38"/>
  <c r="AB257" i="38"/>
  <c r="AB258" i="38"/>
  <c r="AB259" i="38"/>
  <c r="AB261" i="38"/>
  <c r="AB262" i="38"/>
  <c r="AB263" i="38"/>
  <c r="AB265" i="38"/>
  <c r="AB266" i="38"/>
  <c r="AB267" i="38"/>
  <c r="AB268" i="38"/>
  <c r="AB269" i="38"/>
  <c r="AB270" i="38"/>
  <c r="AB271" i="38"/>
  <c r="AB272" i="38"/>
  <c r="AB273" i="38"/>
  <c r="AB274" i="38"/>
  <c r="AB275" i="38"/>
  <c r="AB276" i="38"/>
  <c r="AB277" i="38"/>
  <c r="AB278" i="38"/>
  <c r="AB279" i="38"/>
  <c r="AB281" i="38"/>
  <c r="AB282" i="38"/>
  <c r="AB283" i="38"/>
  <c r="AB284" i="38"/>
  <c r="AB285" i="38"/>
  <c r="AB286" i="38"/>
  <c r="AB287" i="38"/>
  <c r="AB289" i="38"/>
  <c r="AB290" i="38"/>
  <c r="AB291" i="38"/>
  <c r="AB293" i="38"/>
  <c r="AB294" i="38"/>
  <c r="AB295" i="38"/>
  <c r="AB297" i="38"/>
  <c r="AB298" i="38"/>
  <c r="AB299" i="38"/>
  <c r="AB301" i="38"/>
  <c r="AB302" i="38"/>
  <c r="AB303" i="38"/>
  <c r="AB304" i="38"/>
  <c r="AB305" i="38"/>
  <c r="AB306" i="38"/>
  <c r="AB307" i="38"/>
  <c r="AB308" i="38"/>
  <c r="AB309" i="38"/>
  <c r="AB310" i="38"/>
  <c r="AB311" i="38"/>
  <c r="AB312" i="38"/>
  <c r="AB313" i="38"/>
  <c r="AB314" i="38"/>
  <c r="AB315" i="38"/>
  <c r="AB317" i="38"/>
  <c r="AB318" i="38"/>
  <c r="AB319" i="38"/>
  <c r="AB320" i="38"/>
  <c r="AB321" i="38"/>
  <c r="AB322" i="38"/>
  <c r="AB323" i="38"/>
  <c r="AB325" i="38"/>
  <c r="AB326" i="38"/>
  <c r="AB327" i="38"/>
  <c r="AB329" i="38"/>
  <c r="AB330" i="38"/>
  <c r="AB331" i="38"/>
  <c r="AB333" i="38"/>
  <c r="AB334" i="38"/>
  <c r="AB335" i="38"/>
  <c r="AB337" i="38"/>
  <c r="AB338" i="38"/>
  <c r="AB339" i="38"/>
  <c r="AB340" i="38"/>
  <c r="AB341" i="38"/>
  <c r="AB342" i="38"/>
  <c r="AB343" i="38"/>
  <c r="AB344" i="38"/>
  <c r="AB345" i="38"/>
  <c r="AB346" i="38"/>
  <c r="AB347" i="38"/>
  <c r="AB348" i="38"/>
  <c r="AB349" i="38"/>
  <c r="AB350" i="38"/>
  <c r="AB351" i="38"/>
  <c r="AB353" i="38"/>
  <c r="AB354" i="38"/>
  <c r="AB355" i="38"/>
  <c r="AB356" i="38"/>
  <c r="AB357" i="38"/>
  <c r="AB358" i="38"/>
  <c r="AB359" i="38"/>
  <c r="AB361" i="38"/>
  <c r="AB362" i="38"/>
  <c r="AB363" i="38"/>
  <c r="AB365" i="38"/>
  <c r="AB366" i="38"/>
  <c r="AB367" i="38"/>
  <c r="AB369" i="38"/>
  <c r="AB370" i="38"/>
  <c r="AB371" i="38"/>
  <c r="AB372" i="38"/>
  <c r="AB373" i="38"/>
  <c r="AB374" i="38"/>
  <c r="AB375" i="38"/>
  <c r="AB376" i="38"/>
  <c r="AB377" i="38"/>
  <c r="AB378" i="38"/>
  <c r="AB379" i="38"/>
  <c r="AB380" i="38"/>
  <c r="AB381" i="38"/>
  <c r="AB382" i="38"/>
  <c r="AB383" i="38"/>
  <c r="AB385" i="38"/>
  <c r="AB386" i="38"/>
  <c r="AB387" i="38"/>
  <c r="AB388" i="38"/>
  <c r="AB389" i="38"/>
  <c r="AB390" i="38"/>
  <c r="AB391" i="38"/>
  <c r="AB392" i="38"/>
  <c r="AB393" i="38"/>
  <c r="AB394" i="38"/>
  <c r="AB395" i="38"/>
  <c r="AB396" i="38"/>
  <c r="AB397" i="38"/>
  <c r="AB398" i="38"/>
  <c r="AB399" i="38"/>
  <c r="AB400" i="38"/>
  <c r="AB401" i="38"/>
  <c r="AB402" i="38"/>
  <c r="AB403" i="38"/>
  <c r="AB404" i="38"/>
  <c r="AB406" i="38"/>
  <c r="AB407" i="38"/>
  <c r="AB408" i="38"/>
  <c r="AB409" i="38"/>
  <c r="AB410" i="38"/>
  <c r="AB411" i="38"/>
  <c r="AB412" i="38"/>
  <c r="AB413" i="38"/>
  <c r="AB414" i="38"/>
  <c r="AB415" i="38"/>
  <c r="AB417" i="38"/>
  <c r="AB418" i="38"/>
  <c r="AB419" i="38"/>
  <c r="AB420" i="38"/>
  <c r="AB422" i="38"/>
  <c r="AB423" i="38"/>
  <c r="AB424" i="38"/>
  <c r="AB425" i="38"/>
  <c r="AB426" i="38"/>
  <c r="AB427" i="38"/>
  <c r="AB428" i="38"/>
  <c r="AB429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B442" i="38"/>
  <c r="AB445" i="38"/>
  <c r="AB446" i="38"/>
  <c r="AB447" i="38"/>
  <c r="AB448" i="38"/>
  <c r="AB449" i="38"/>
  <c r="AB450" i="38"/>
  <c r="AB451" i="38"/>
  <c r="AB452" i="38"/>
  <c r="AB454" i="38"/>
  <c r="AB455" i="38"/>
  <c r="AB456" i="38"/>
  <c r="AB457" i="38"/>
  <c r="AB458" i="38"/>
  <c r="AB461" i="38"/>
  <c r="AB462" i="38"/>
  <c r="AB463" i="38"/>
  <c r="AB464" i="38"/>
  <c r="AB465" i="38"/>
  <c r="AB466" i="38"/>
  <c r="AB467" i="38"/>
  <c r="AB468" i="38"/>
  <c r="AB469" i="38"/>
  <c r="AB470" i="38"/>
  <c r="AB471" i="38"/>
  <c r="AB472" i="38"/>
  <c r="AB473" i="38"/>
  <c r="AB474" i="38"/>
  <c r="AB475" i="38"/>
  <c r="AB476" i="38"/>
  <c r="AB477" i="38"/>
  <c r="AB478" i="38"/>
  <c r="AB479" i="38"/>
  <c r="AB480" i="38"/>
  <c r="AB481" i="38"/>
  <c r="AB482" i="38"/>
  <c r="AB483" i="38"/>
  <c r="AB484" i="38"/>
  <c r="AB485" i="38"/>
  <c r="AB486" i="38"/>
  <c r="AB487" i="38"/>
  <c r="AB488" i="38"/>
  <c r="AB489" i="38"/>
  <c r="AB490" i="38"/>
  <c r="AB491" i="38"/>
  <c r="AB493" i="38"/>
  <c r="AB494" i="38"/>
  <c r="AB495" i="38"/>
  <c r="AB496" i="38"/>
  <c r="AB497" i="38"/>
  <c r="AB498" i="38"/>
  <c r="AB499" i="38"/>
  <c r="AB500" i="38"/>
  <c r="AB501" i="38"/>
  <c r="AB502" i="38"/>
  <c r="AB503" i="38"/>
  <c r="AB504" i="38"/>
  <c r="AB505" i="38"/>
  <c r="AB506" i="38"/>
  <c r="AB507" i="38"/>
  <c r="AB508" i="38"/>
  <c r="AB509" i="38"/>
  <c r="AB510" i="38"/>
  <c r="AB511" i="38"/>
  <c r="AB512" i="38"/>
  <c r="AB513" i="38"/>
  <c r="AB514" i="38"/>
  <c r="AB515" i="38"/>
  <c r="AB516" i="38"/>
  <c r="AB517" i="38"/>
  <c r="AB518" i="38"/>
  <c r="AB519" i="38"/>
  <c r="AB521" i="38"/>
  <c r="AB522" i="38"/>
  <c r="AB523" i="38"/>
  <c r="AB524" i="38"/>
  <c r="AB525" i="38"/>
  <c r="AB526" i="38"/>
  <c r="AB527" i="38"/>
  <c r="AB528" i="38"/>
  <c r="AB529" i="38"/>
  <c r="AB530" i="38"/>
  <c r="AB531" i="38"/>
  <c r="AB532" i="38"/>
  <c r="AB533" i="38"/>
  <c r="AB534" i="38"/>
  <c r="AB535" i="38"/>
  <c r="AB537" i="38"/>
  <c r="AB538" i="38"/>
  <c r="AB539" i="38"/>
  <c r="AB540" i="38"/>
  <c r="AB541" i="38"/>
  <c r="AB542" i="38"/>
  <c r="AB543" i="38"/>
  <c r="AB544" i="38"/>
  <c r="AB545" i="38"/>
  <c r="AB546" i="38"/>
  <c r="AB547" i="38"/>
  <c r="AB548" i="38"/>
  <c r="AB549" i="38"/>
  <c r="AB550" i="38"/>
  <c r="AB551" i="38"/>
  <c r="AB552" i="38"/>
  <c r="AB553" i="38"/>
  <c r="AB554" i="38"/>
  <c r="AB555" i="38"/>
  <c r="AB556" i="38"/>
  <c r="AB558" i="38"/>
  <c r="AC218" i="38" l="1"/>
  <c r="AC74" i="38"/>
  <c r="AC58" i="38"/>
  <c r="AC26" i="38"/>
  <c r="AC18" i="38"/>
  <c r="AC70" i="38"/>
  <c r="AC270" i="38"/>
  <c r="AC66" i="38"/>
  <c r="AC50" i="38"/>
  <c r="AC491" i="38"/>
  <c r="AC456" i="38"/>
  <c r="AC200" i="38"/>
  <c r="AC361" i="38"/>
  <c r="AC353" i="38"/>
  <c r="AC417" i="38"/>
  <c r="AC369" i="38"/>
  <c r="AC304" i="38"/>
  <c r="AC98" i="38"/>
  <c r="AC106" i="38"/>
  <c r="AC208" i="38"/>
  <c r="AC224" i="38"/>
  <c r="AC130" i="38"/>
  <c r="AC42" i="38"/>
  <c r="AC16" i="38"/>
  <c r="AC481" i="38"/>
  <c r="AC400" i="38"/>
  <c r="AC352" i="38"/>
  <c r="AC280" i="38"/>
  <c r="AC498" i="38"/>
  <c r="AC384" i="38"/>
  <c r="AC478" i="38"/>
  <c r="AC366" i="38"/>
  <c r="AC150" i="38"/>
  <c r="AC314" i="38"/>
  <c r="AC97" i="38"/>
  <c r="AC89" i="38"/>
  <c r="AC81" i="38"/>
  <c r="AC65" i="38"/>
  <c r="AC57" i="38"/>
  <c r="AC49" i="38"/>
  <c r="AC41" i="38"/>
  <c r="AC33" i="38"/>
  <c r="AC25" i="38"/>
  <c r="AC17" i="38"/>
  <c r="AC9" i="38"/>
  <c r="AC146" i="38"/>
  <c r="AC507" i="38"/>
  <c r="AC435" i="38"/>
  <c r="AC426" i="38"/>
  <c r="AC240" i="38"/>
  <c r="AC534" i="38"/>
  <c r="AC425" i="38"/>
  <c r="AC242" i="38"/>
  <c r="AC442" i="38"/>
  <c r="AC376" i="38"/>
  <c r="AC358" i="38"/>
  <c r="AC334" i="38"/>
  <c r="AC326" i="38"/>
  <c r="AC286" i="38"/>
  <c r="AC138" i="38"/>
  <c r="AC522" i="38"/>
  <c r="AC422" i="38"/>
  <c r="AC161" i="38"/>
  <c r="AC153" i="38"/>
  <c r="AC145" i="38"/>
  <c r="AC137" i="38"/>
  <c r="AC128" i="38"/>
  <c r="AC120" i="38"/>
  <c r="AC94" i="38"/>
  <c r="AC86" i="38"/>
  <c r="AC78" i="38"/>
  <c r="AC54" i="38"/>
  <c r="AC46" i="38"/>
  <c r="AC38" i="38"/>
  <c r="AC30" i="38"/>
  <c r="AC6" i="38"/>
  <c r="AC289" i="38"/>
  <c r="AC513" i="38"/>
  <c r="AC403" i="38"/>
  <c r="AC395" i="38"/>
  <c r="AC160" i="38"/>
  <c r="AC136" i="38"/>
  <c r="AC418" i="38"/>
  <c r="AC382" i="38"/>
  <c r="AC278" i="38"/>
  <c r="AC454" i="38"/>
  <c r="AC394" i="38"/>
  <c r="AC177" i="38"/>
  <c r="AC411" i="38"/>
  <c r="AC298" i="38"/>
  <c r="AC385" i="38"/>
  <c r="AC281" i="38"/>
  <c r="AC249" i="38"/>
  <c r="AC241" i="38"/>
  <c r="AC193" i="38"/>
  <c r="AC521" i="38"/>
  <c r="AC294" i="38"/>
  <c r="AC512" i="38"/>
  <c r="AC504" i="38"/>
  <c r="AC487" i="38"/>
  <c r="AC471" i="38"/>
  <c r="AC419" i="38"/>
  <c r="AC402" i="38"/>
  <c r="AC306" i="38"/>
  <c r="AC226" i="38"/>
  <c r="AC529" i="38"/>
  <c r="AC462" i="38"/>
  <c r="AC190" i="38"/>
  <c r="AC551" i="38"/>
  <c r="AC503" i="38"/>
  <c r="AC495" i="38"/>
  <c r="AC486" i="38"/>
  <c r="AC410" i="38"/>
  <c r="AC393" i="38"/>
  <c r="AC217" i="38"/>
  <c r="AC126" i="38"/>
  <c r="AC333" i="38"/>
  <c r="AC325" i="38"/>
  <c r="AC309" i="38"/>
  <c r="AC261" i="38"/>
  <c r="AC409" i="38"/>
  <c r="AC392" i="38"/>
  <c r="AC296" i="38"/>
  <c r="AC192" i="38"/>
  <c r="AC175" i="38"/>
  <c r="AC546" i="38"/>
  <c r="AC489" i="38"/>
  <c r="AC480" i="38"/>
  <c r="AC443" i="38"/>
  <c r="AC424" i="38"/>
  <c r="AC350" i="38"/>
  <c r="AC302" i="38"/>
  <c r="AC273" i="38"/>
  <c r="AC254" i="38"/>
  <c r="AC216" i="38"/>
  <c r="AC170" i="38"/>
  <c r="AC152" i="38"/>
  <c r="AC114" i="38"/>
  <c r="AC96" i="38"/>
  <c r="AC88" i="38"/>
  <c r="AC64" i="38"/>
  <c r="AC56" i="38"/>
  <c r="AC490" i="38"/>
  <c r="AC530" i="38"/>
  <c r="AC550" i="38"/>
  <c r="AC459" i="38"/>
  <c r="AC416" i="38"/>
  <c r="AC383" i="38"/>
  <c r="AC343" i="38"/>
  <c r="AC303" i="38"/>
  <c r="AC279" i="38"/>
  <c r="AC191" i="38"/>
  <c r="AC73" i="38"/>
  <c r="AC238" i="38"/>
  <c r="AC494" i="38"/>
  <c r="AC129" i="38"/>
  <c r="AC112" i="38"/>
  <c r="AC367" i="38"/>
  <c r="AC295" i="38"/>
  <c r="AC545" i="38"/>
  <c r="AC414" i="38"/>
  <c r="AC337" i="38"/>
  <c r="AC178" i="38"/>
  <c r="AC368" i="38"/>
  <c r="AC558" i="38"/>
  <c r="AC408" i="38"/>
  <c r="AC375" i="38"/>
  <c r="AC287" i="38"/>
  <c r="AC199" i="38"/>
  <c r="AC342" i="38"/>
  <c r="AC272" i="38"/>
  <c r="AC103" i="38"/>
  <c r="AC538" i="38"/>
  <c r="AC438" i="38"/>
  <c r="AC455" i="38"/>
  <c r="AC520" i="38"/>
  <c r="AC183" i="38"/>
  <c r="AC463" i="38"/>
  <c r="AC401" i="38"/>
  <c r="AC209" i="38"/>
  <c r="AC288" i="38"/>
  <c r="AC34" i="38"/>
  <c r="AC451" i="38"/>
  <c r="AC433" i="38"/>
  <c r="AC359" i="38"/>
  <c r="AC312" i="38"/>
  <c r="AC264" i="38"/>
  <c r="AC434" i="38"/>
  <c r="AC360" i="38"/>
  <c r="AC321" i="38"/>
  <c r="AC406" i="38"/>
  <c r="AC105" i="38"/>
  <c r="AC554" i="38"/>
  <c r="AC328" i="38"/>
  <c r="AC320" i="38"/>
  <c r="AC447" i="38"/>
  <c r="AC158" i="38"/>
  <c r="AC540" i="38"/>
  <c r="AC532" i="38"/>
  <c r="AC516" i="38"/>
  <c r="AC500" i="38"/>
  <c r="AC484" i="38"/>
  <c r="AC420" i="38"/>
  <c r="AC412" i="38"/>
  <c r="AC372" i="38"/>
  <c r="AC556" i="38"/>
  <c r="AC548" i="38"/>
  <c r="AC508" i="38"/>
  <c r="AC492" i="38"/>
  <c r="AC460" i="38"/>
  <c r="AC444" i="38"/>
  <c r="AC388" i="38"/>
  <c r="AC415" i="38"/>
  <c r="AC207" i="38"/>
  <c r="AC467" i="38"/>
  <c r="AC122" i="38"/>
  <c r="AC113" i="38"/>
  <c r="AC104" i="38"/>
  <c r="AC80" i="38"/>
  <c r="AC48" i="38"/>
  <c r="AC40" i="38"/>
  <c r="AC32" i="38"/>
  <c r="AC24" i="38"/>
  <c r="AC553" i="38"/>
  <c r="AC466" i="38"/>
  <c r="AC458" i="38"/>
  <c r="AC450" i="38"/>
  <c r="AC441" i="38"/>
  <c r="AC432" i="38"/>
  <c r="AC310" i="38"/>
  <c r="AC232" i="38"/>
  <c r="AC472" i="38"/>
  <c r="AC174" i="38"/>
  <c r="AC555" i="38"/>
  <c r="AC277" i="38"/>
  <c r="AC269" i="38"/>
  <c r="AC253" i="38"/>
  <c r="AC121" i="38"/>
  <c r="AC95" i="38"/>
  <c r="AC79" i="38"/>
  <c r="AC71" i="38"/>
  <c r="AC47" i="38"/>
  <c r="AC39" i="38"/>
  <c r="AC23" i="38"/>
  <c r="AC15" i="38"/>
  <c r="AC7" i="38"/>
  <c r="AC465" i="38"/>
  <c r="AC457" i="38"/>
  <c r="AC449" i="38"/>
  <c r="AC345" i="38"/>
  <c r="AC222" i="38"/>
  <c r="AC102" i="38"/>
  <c r="AC514" i="38"/>
  <c r="AC505" i="38"/>
  <c r="AC182" i="38"/>
  <c r="AC82" i="38"/>
  <c r="AC14" i="38"/>
  <c r="AC474" i="38"/>
  <c r="AC248" i="38"/>
  <c r="AC118" i="38"/>
  <c r="AC110" i="38"/>
  <c r="AC206" i="38"/>
  <c r="AC198" i="38"/>
  <c r="AC214" i="38"/>
  <c r="AC263" i="38"/>
  <c r="AC496" i="38"/>
  <c r="AC479" i="38"/>
  <c r="AC386" i="38"/>
  <c r="AC378" i="38"/>
  <c r="AC338" i="38"/>
  <c r="AC330" i="38"/>
  <c r="AC234" i="38"/>
  <c r="AC202" i="38"/>
  <c r="AC185" i="38"/>
  <c r="AC168" i="38"/>
  <c r="AC159" i="38"/>
  <c r="AC151" i="38"/>
  <c r="AC143" i="38"/>
  <c r="AC519" i="38"/>
  <c r="AC510" i="38"/>
  <c r="AC391" i="38"/>
  <c r="AC256" i="38"/>
  <c r="AC154" i="38"/>
  <c r="AC144" i="38"/>
  <c r="AC274" i="38"/>
  <c r="AC543" i="38"/>
  <c r="AC470" i="38"/>
  <c r="AC329" i="38"/>
  <c r="AC313" i="38"/>
  <c r="AC305" i="38"/>
  <c r="AC297" i="38"/>
  <c r="AC233" i="38"/>
  <c r="AC225" i="38"/>
  <c r="AC176" i="38"/>
  <c r="AC537" i="38"/>
  <c r="AC528" i="38"/>
  <c r="AC518" i="38"/>
  <c r="AC399" i="38"/>
  <c r="AC398" i="38"/>
  <c r="AC404" i="38"/>
  <c r="AC502" i="38"/>
  <c r="AC423" i="38"/>
  <c r="AC506" i="38"/>
  <c r="AC473" i="38"/>
  <c r="AC440" i="38"/>
  <c r="AC407" i="38"/>
  <c r="AC390" i="38"/>
  <c r="AC374" i="38"/>
  <c r="AC283" i="38"/>
  <c r="AC267" i="38"/>
  <c r="AC259" i="38"/>
  <c r="AC251" i="38"/>
  <c r="AC452" i="38"/>
  <c r="AC428" i="38"/>
  <c r="AC354" i="38"/>
  <c r="AC346" i="38"/>
  <c r="AC290" i="38"/>
  <c r="AC266" i="38"/>
  <c r="AC258" i="38"/>
  <c r="AC250" i="38"/>
  <c r="AC135" i="38"/>
  <c r="AC127" i="38"/>
  <c r="AC119" i="38"/>
  <c r="AC111" i="38"/>
  <c r="AC31" i="38"/>
  <c r="AC552" i="38"/>
  <c r="AC544" i="38"/>
  <c r="AC535" i="38"/>
  <c r="AC526" i="38"/>
  <c r="AC499" i="38"/>
  <c r="AC482" i="38"/>
  <c r="AC464" i="38"/>
  <c r="AC448" i="38"/>
  <c r="AC439" i="38"/>
  <c r="AC430" i="38"/>
  <c r="AC344" i="38"/>
  <c r="AC318" i="38"/>
  <c r="AC282" i="38"/>
  <c r="AC246" i="38"/>
  <c r="AC230" i="38"/>
  <c r="AC186" i="38"/>
  <c r="AC134" i="38"/>
  <c r="AC363" i="38"/>
  <c r="AC44" i="38"/>
  <c r="AC524" i="38"/>
  <c r="AC476" i="38"/>
  <c r="AC468" i="38"/>
  <c r="AC265" i="38"/>
  <c r="AC257" i="38"/>
  <c r="AC142" i="38"/>
  <c r="AC62" i="38"/>
  <c r="AC22" i="38"/>
  <c r="AC483" i="38"/>
  <c r="AC475" i="38"/>
  <c r="AC336" i="38"/>
  <c r="AC166" i="38"/>
  <c r="AC542" i="38"/>
  <c r="AC515" i="38"/>
  <c r="AC497" i="38"/>
  <c r="AC446" i="38"/>
  <c r="AC436" i="38"/>
  <c r="AC427" i="38"/>
  <c r="AC377" i="38"/>
  <c r="AC262" i="38"/>
  <c r="AC210" i="38"/>
  <c r="AC184" i="38"/>
  <c r="AC396" i="38"/>
  <c r="AC327" i="38"/>
  <c r="AC319" i="38"/>
  <c r="AC239" i="38"/>
  <c r="AC235" i="38"/>
  <c r="AC72" i="38"/>
  <c r="AC8" i="38"/>
  <c r="AC380" i="38"/>
  <c r="AC527" i="38"/>
  <c r="AC511" i="38"/>
  <c r="AC55" i="38"/>
  <c r="AC536" i="38"/>
  <c r="AC488" i="38"/>
  <c r="AC431" i="38"/>
  <c r="AC162" i="38"/>
  <c r="AC370" i="38"/>
  <c r="AC362" i="38"/>
  <c r="AC194" i="38"/>
  <c r="AC547" i="38"/>
  <c r="AC539" i="38"/>
  <c r="AC531" i="38"/>
  <c r="AC523" i="38"/>
  <c r="AC291" i="38"/>
  <c r="AC275" i="38"/>
  <c r="AC76" i="38"/>
  <c r="AC12" i="38"/>
  <c r="AC557" i="38"/>
  <c r="AC549" i="38"/>
  <c r="AC541" i="38"/>
  <c r="AC533" i="38"/>
  <c r="AC525" i="38"/>
  <c r="AC517" i="38"/>
  <c r="AC509" i="38"/>
  <c r="AC501" i="38"/>
  <c r="AC493" i="38"/>
  <c r="AC485" i="38"/>
  <c r="AC477" i="38"/>
  <c r="AC469" i="38"/>
  <c r="AC461" i="38"/>
  <c r="AC453" i="38"/>
  <c r="AC445" i="38"/>
  <c r="AC437" i="38"/>
  <c r="AC429" i="38"/>
  <c r="AC421" i="38"/>
  <c r="AC413" i="38"/>
  <c r="AC405" i="38"/>
  <c r="AC397" i="38"/>
  <c r="AC389" i="38"/>
  <c r="AC381" i="38"/>
  <c r="AC373" i="38"/>
  <c r="AC365" i="38"/>
  <c r="AC357" i="38"/>
  <c r="AC349" i="38"/>
  <c r="AC341" i="38"/>
  <c r="AC317" i="38"/>
  <c r="AC301" i="38"/>
  <c r="AC293" i="38"/>
  <c r="AC285" i="38"/>
  <c r="AC245" i="38"/>
  <c r="AC237" i="38"/>
  <c r="AC229" i="38"/>
  <c r="AC221" i="38"/>
  <c r="AC213" i="38"/>
  <c r="AC205" i="38"/>
  <c r="AC197" i="38"/>
  <c r="AC189" i="38"/>
  <c r="AC181" i="38"/>
  <c r="AC173" i="38"/>
  <c r="AC165" i="38"/>
  <c r="AC157" i="38"/>
  <c r="AC149" i="38"/>
  <c r="AC141" i="38"/>
  <c r="AC133" i="38"/>
  <c r="AC125" i="38"/>
  <c r="AC117" i="38"/>
  <c r="AC109" i="38"/>
  <c r="AC101" i="38"/>
  <c r="AC93" i="38"/>
  <c r="AC85" i="38"/>
  <c r="AC77" i="38"/>
  <c r="AC69" i="38"/>
  <c r="AC61" i="38"/>
  <c r="AC53" i="38"/>
  <c r="AC45" i="38"/>
  <c r="AC37" i="38"/>
  <c r="AC29" i="38"/>
  <c r="AC21" i="38"/>
  <c r="AC13" i="38"/>
  <c r="AC63" i="38"/>
  <c r="AC201" i="38"/>
  <c r="AC167" i="38"/>
  <c r="AC90" i="38"/>
  <c r="AC323" i="38"/>
  <c r="AC315" i="38"/>
  <c r="AC307" i="38"/>
  <c r="AC299" i="38"/>
  <c r="AC84" i="38"/>
  <c r="AC20" i="38"/>
  <c r="AC87" i="38"/>
  <c r="AC91" i="38"/>
  <c r="AC83" i="38"/>
  <c r="AC75" i="38"/>
  <c r="AC67" i="38"/>
  <c r="AC59" i="38"/>
  <c r="AC51" i="38"/>
  <c r="AC43" i="38"/>
  <c r="AC35" i="38"/>
  <c r="AC27" i="38"/>
  <c r="AC19" i="38"/>
  <c r="AC11" i="38"/>
  <c r="AC364" i="38"/>
  <c r="AC356" i="38"/>
  <c r="AC348" i="38"/>
  <c r="AC340" i="38"/>
  <c r="AC332" i="38"/>
  <c r="AC324" i="38"/>
  <c r="AC316" i="38"/>
  <c r="AC308" i="38"/>
  <c r="AC300" i="38"/>
  <c r="AC292" i="38"/>
  <c r="AC284" i="38"/>
  <c r="AC276" i="38"/>
  <c r="AC268" i="38"/>
  <c r="AC260" i="38"/>
  <c r="AC252" i="38"/>
  <c r="AC244" i="38"/>
  <c r="AC236" i="38"/>
  <c r="AC228" i="38"/>
  <c r="AC220" i="38"/>
  <c r="AC212" i="38"/>
  <c r="AC204" i="38"/>
  <c r="AC196" i="38"/>
  <c r="AC188" i="38"/>
  <c r="AC180" i="38"/>
  <c r="AC172" i="38"/>
  <c r="AC164" i="38"/>
  <c r="AC156" i="38"/>
  <c r="AC148" i="38"/>
  <c r="AC140" i="38"/>
  <c r="AC132" i="38"/>
  <c r="AC124" i="38"/>
  <c r="AC116" i="38"/>
  <c r="AC108" i="38"/>
  <c r="AC100" i="38"/>
  <c r="AC92" i="38"/>
  <c r="AC28" i="38"/>
  <c r="AC351" i="38"/>
  <c r="AC335" i="38"/>
  <c r="AC311" i="38"/>
  <c r="AC271" i="38"/>
  <c r="AC255" i="38"/>
  <c r="AC247" i="38"/>
  <c r="AC231" i="38"/>
  <c r="AC223" i="38"/>
  <c r="AC215" i="38"/>
  <c r="AC115" i="38"/>
  <c r="AC107" i="38"/>
  <c r="AC99" i="38"/>
  <c r="AC36" i="38"/>
  <c r="AC322" i="38"/>
  <c r="AC131" i="38"/>
  <c r="AC123" i="38"/>
  <c r="AC219" i="38"/>
  <c r="AC211" i="38"/>
  <c r="AC203" i="38"/>
  <c r="AC195" i="38"/>
  <c r="AC187" i="38"/>
  <c r="AC179" i="38"/>
  <c r="AC171" i="38"/>
  <c r="AC163" i="38"/>
  <c r="AC155" i="38"/>
  <c r="AC147" i="38"/>
  <c r="AC139" i="38"/>
  <c r="AC52" i="38"/>
  <c r="AC227" i="38"/>
  <c r="AC60" i="38"/>
  <c r="AC169" i="38"/>
  <c r="AC243" i="38"/>
  <c r="AC68" i="38"/>
  <c r="AC355" i="38"/>
  <c r="AC347" i="38"/>
  <c r="AC339" i="38"/>
  <c r="AC331" i="38"/>
  <c r="AC387" i="38"/>
  <c r="AC379" i="38"/>
  <c r="AC371" i="38"/>
  <c r="H13" i="26"/>
  <c r="H14" i="40" l="1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30" i="40"/>
  <c r="H30" i="40"/>
  <c r="G31" i="40"/>
  <c r="H31" i="40"/>
  <c r="G32" i="40"/>
  <c r="H32" i="40"/>
  <c r="G33" i="40"/>
  <c r="H33" i="40"/>
  <c r="G34" i="40"/>
  <c r="H34" i="40"/>
  <c r="G35" i="40"/>
  <c r="H35" i="40"/>
  <c r="G36" i="40"/>
  <c r="H36" i="40"/>
  <c r="G37" i="40"/>
  <c r="H37" i="40"/>
  <c r="G38" i="40"/>
  <c r="H38" i="40"/>
  <c r="G39" i="40"/>
  <c r="H39" i="40"/>
  <c r="G40" i="40"/>
  <c r="H40" i="40"/>
  <c r="G41" i="40"/>
  <c r="H41" i="40"/>
  <c r="G42" i="40"/>
  <c r="H42" i="40"/>
  <c r="G43" i="40"/>
  <c r="H43" i="40"/>
  <c r="G44" i="40"/>
  <c r="H44" i="40"/>
  <c r="G45" i="40"/>
  <c r="H45" i="40"/>
  <c r="G46" i="40"/>
  <c r="H46" i="40"/>
  <c r="G47" i="40"/>
  <c r="H47" i="40"/>
  <c r="G48" i="40"/>
  <c r="H48" i="40"/>
  <c r="G49" i="40"/>
  <c r="H49" i="40"/>
  <c r="G50" i="40"/>
  <c r="H50" i="40"/>
  <c r="G51" i="40"/>
  <c r="H51" i="40"/>
  <c r="G52" i="40"/>
  <c r="H52" i="40"/>
  <c r="G53" i="40"/>
  <c r="H53" i="40"/>
  <c r="G54" i="40"/>
  <c r="H54" i="40"/>
  <c r="G55" i="40"/>
  <c r="H55" i="40"/>
  <c r="G56" i="40"/>
  <c r="H56" i="40"/>
  <c r="G57" i="40"/>
  <c r="H57" i="40"/>
  <c r="G58" i="40"/>
  <c r="H58" i="40"/>
  <c r="G59" i="40"/>
  <c r="H59" i="40"/>
  <c r="G60" i="40"/>
  <c r="H60" i="40"/>
  <c r="G61" i="40"/>
  <c r="H61" i="40"/>
  <c r="G62" i="40"/>
  <c r="H62" i="40"/>
  <c r="G63" i="40"/>
  <c r="H63" i="40"/>
  <c r="G64" i="40"/>
  <c r="H64" i="40"/>
  <c r="G65" i="40"/>
  <c r="H65" i="40"/>
  <c r="G66" i="40"/>
  <c r="H66" i="40"/>
  <c r="G67" i="40"/>
  <c r="H67" i="40"/>
  <c r="G68" i="40"/>
  <c r="H68" i="40"/>
  <c r="G69" i="40"/>
  <c r="H69" i="40"/>
  <c r="G70" i="40"/>
  <c r="H70" i="40"/>
  <c r="G71" i="40"/>
  <c r="H71" i="40"/>
  <c r="G72" i="40"/>
  <c r="H72" i="40"/>
  <c r="G73" i="40"/>
  <c r="H73" i="40"/>
  <c r="G74" i="40"/>
  <c r="H74" i="40"/>
  <c r="G75" i="40"/>
  <c r="H75" i="40"/>
  <c r="G76" i="40"/>
  <c r="H76" i="40"/>
  <c r="G77" i="40"/>
  <c r="H77" i="40"/>
  <c r="G78" i="40"/>
  <c r="H78" i="40"/>
  <c r="G79" i="40"/>
  <c r="H79" i="40"/>
  <c r="G80" i="40"/>
  <c r="H80" i="40"/>
  <c r="G81" i="40"/>
  <c r="H81" i="40"/>
  <c r="G82" i="40"/>
  <c r="H82" i="40"/>
  <c r="G83" i="40"/>
  <c r="H83" i="40"/>
  <c r="G84" i="40"/>
  <c r="H84" i="40"/>
  <c r="G85" i="40"/>
  <c r="H85" i="40"/>
  <c r="G86" i="40"/>
  <c r="H86" i="40"/>
  <c r="G87" i="40"/>
  <c r="H87" i="40"/>
  <c r="G88" i="40"/>
  <c r="H88" i="40"/>
  <c r="G89" i="40"/>
  <c r="H89" i="40"/>
  <c r="G90" i="40"/>
  <c r="H90" i="40"/>
  <c r="G91" i="40"/>
  <c r="H91" i="40"/>
  <c r="G92" i="40"/>
  <c r="H92" i="40"/>
  <c r="G93" i="40"/>
  <c r="H93" i="40"/>
  <c r="G94" i="40"/>
  <c r="H94" i="40"/>
  <c r="G95" i="40"/>
  <c r="H95" i="40"/>
  <c r="G96" i="40"/>
  <c r="H96" i="40"/>
  <c r="G97" i="40"/>
  <c r="H97" i="40"/>
  <c r="G98" i="40"/>
  <c r="H98" i="40"/>
  <c r="G99" i="40"/>
  <c r="H99" i="40"/>
  <c r="G100" i="40"/>
  <c r="H100" i="40"/>
  <c r="G101" i="40"/>
  <c r="H101" i="40"/>
  <c r="G102" i="40"/>
  <c r="H102" i="40"/>
  <c r="G103" i="40"/>
  <c r="H103" i="40"/>
  <c r="G104" i="40"/>
  <c r="H104" i="40"/>
  <c r="G105" i="40"/>
  <c r="H105" i="40"/>
  <c r="G106" i="40"/>
  <c r="H106" i="40"/>
  <c r="G107" i="40"/>
  <c r="H107" i="40"/>
  <c r="G108" i="40"/>
  <c r="H108" i="40"/>
  <c r="G109" i="40"/>
  <c r="H109" i="40"/>
  <c r="G110" i="40"/>
  <c r="H110" i="40"/>
  <c r="G111" i="40"/>
  <c r="H111" i="40"/>
  <c r="G112" i="40"/>
  <c r="H112" i="40"/>
  <c r="G113" i="40"/>
  <c r="H113" i="40"/>
  <c r="G114" i="40"/>
  <c r="H114" i="40"/>
  <c r="G115" i="40"/>
  <c r="H115" i="40"/>
  <c r="G116" i="40"/>
  <c r="H116" i="40"/>
  <c r="G117" i="40"/>
  <c r="H117" i="40"/>
  <c r="G118" i="40"/>
  <c r="H118" i="40"/>
  <c r="G119" i="40"/>
  <c r="H119" i="40"/>
  <c r="G120" i="40"/>
  <c r="H120" i="40"/>
  <c r="G121" i="40"/>
  <c r="H121" i="40"/>
  <c r="G122" i="40"/>
  <c r="H122" i="40"/>
  <c r="G123" i="40"/>
  <c r="H123" i="40"/>
  <c r="G124" i="40"/>
  <c r="H124" i="40"/>
  <c r="G125" i="40"/>
  <c r="H125" i="40"/>
  <c r="G126" i="40"/>
  <c r="H126" i="40"/>
  <c r="G127" i="40"/>
  <c r="H127" i="40"/>
  <c r="G128" i="40"/>
  <c r="H128" i="40"/>
  <c r="G129" i="40"/>
  <c r="H129" i="40"/>
  <c r="G130" i="40"/>
  <c r="H130" i="40"/>
  <c r="G131" i="40"/>
  <c r="H131" i="40"/>
  <c r="G132" i="40"/>
  <c r="H132" i="40"/>
  <c r="G133" i="40"/>
  <c r="H133" i="40"/>
  <c r="G134" i="40"/>
  <c r="H134" i="40"/>
  <c r="G135" i="40"/>
  <c r="H135" i="40"/>
  <c r="G136" i="40"/>
  <c r="H136" i="40"/>
  <c r="G137" i="40"/>
  <c r="H137" i="40"/>
  <c r="G138" i="40"/>
  <c r="H138" i="40"/>
  <c r="G139" i="40"/>
  <c r="H139" i="40"/>
  <c r="G140" i="40"/>
  <c r="H140" i="40"/>
  <c r="G141" i="40"/>
  <c r="H141" i="40"/>
  <c r="G142" i="40"/>
  <c r="H142" i="40"/>
  <c r="G143" i="40"/>
  <c r="H143" i="40"/>
  <c r="G144" i="40"/>
  <c r="H144" i="40"/>
  <c r="G145" i="40"/>
  <c r="H145" i="40"/>
  <c r="G146" i="40"/>
  <c r="H146" i="40"/>
  <c r="G147" i="40"/>
  <c r="H147" i="40"/>
  <c r="G148" i="40"/>
  <c r="H148" i="40"/>
  <c r="G149" i="40"/>
  <c r="H149" i="40"/>
  <c r="G150" i="40"/>
  <c r="H150" i="40"/>
  <c r="G151" i="40"/>
  <c r="H151" i="40"/>
  <c r="G152" i="40"/>
  <c r="H152" i="40"/>
  <c r="G153" i="40"/>
  <c r="H153" i="40"/>
  <c r="G154" i="40"/>
  <c r="H154" i="40"/>
  <c r="G155" i="40"/>
  <c r="H155" i="40"/>
  <c r="G156" i="40"/>
  <c r="H156" i="40"/>
  <c r="G157" i="40"/>
  <c r="H157" i="40"/>
  <c r="G158" i="40"/>
  <c r="H158" i="40"/>
  <c r="G159" i="40"/>
  <c r="H159" i="40"/>
  <c r="G160" i="40"/>
  <c r="H160" i="40"/>
  <c r="G161" i="40"/>
  <c r="H161" i="40"/>
  <c r="G162" i="40"/>
  <c r="H162" i="40"/>
  <c r="G163" i="40"/>
  <c r="H163" i="40"/>
  <c r="G164" i="40"/>
  <c r="H164" i="40"/>
  <c r="G165" i="40"/>
  <c r="H165" i="40"/>
  <c r="G166" i="40"/>
  <c r="H166" i="40"/>
  <c r="G167" i="40"/>
  <c r="H167" i="40"/>
  <c r="G168" i="40"/>
  <c r="H168" i="40"/>
  <c r="G169" i="40"/>
  <c r="H169" i="40"/>
  <c r="G170" i="40"/>
  <c r="H170" i="40"/>
  <c r="G171" i="40"/>
  <c r="H171" i="40"/>
  <c r="G172" i="40"/>
  <c r="H172" i="40"/>
  <c r="G173" i="40"/>
  <c r="H173" i="40"/>
  <c r="G174" i="40"/>
  <c r="H174" i="40"/>
  <c r="G175" i="40"/>
  <c r="H175" i="40"/>
  <c r="G176" i="40"/>
  <c r="H176" i="40"/>
  <c r="G177" i="40"/>
  <c r="H177" i="40"/>
  <c r="G178" i="40"/>
  <c r="H178" i="40"/>
  <c r="G179" i="40"/>
  <c r="H179" i="40"/>
  <c r="G180" i="40"/>
  <c r="H180" i="40"/>
  <c r="G181" i="40"/>
  <c r="H181" i="40"/>
  <c r="G182" i="40"/>
  <c r="H182" i="40"/>
  <c r="G183" i="40"/>
  <c r="H183" i="40"/>
  <c r="G184" i="40"/>
  <c r="H184" i="40"/>
  <c r="G185" i="40"/>
  <c r="H185" i="40"/>
  <c r="G186" i="40"/>
  <c r="H186" i="40"/>
  <c r="G187" i="40"/>
  <c r="H187" i="40"/>
  <c r="G188" i="40"/>
  <c r="H188" i="40"/>
  <c r="G189" i="40"/>
  <c r="H189" i="40"/>
  <c r="G190" i="40"/>
  <c r="H190" i="40"/>
  <c r="G191" i="40"/>
  <c r="H191" i="40"/>
  <c r="G192" i="40"/>
  <c r="H192" i="40"/>
  <c r="G193" i="40"/>
  <c r="H193" i="40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G502" i="40"/>
  <c r="H502" i="40"/>
  <c r="G503" i="40"/>
  <c r="H503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F501" i="40"/>
  <c r="F502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502" i="40"/>
  <c r="B29" i="40"/>
  <c r="F29" i="40"/>
  <c r="G29" i="40"/>
  <c r="H29" i="40"/>
  <c r="H10" i="40" l="1"/>
  <c r="H27" i="40"/>
  <c r="F27" i="40"/>
  <c r="G27" i="40"/>
  <c r="C2" i="39" l="1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25" i="27"/>
  <c r="H24" i="27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E14" i="26"/>
  <c r="E15" i="26"/>
  <c r="E16" i="26"/>
  <c r="E17" i="26"/>
  <c r="E18" i="26"/>
  <c r="E19" i="26"/>
  <c r="E13" i="26"/>
  <c r="G27" i="26"/>
  <c r="H27" i="26"/>
  <c r="F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27" i="26"/>
  <c r="G26" i="26"/>
  <c r="H26" i="26"/>
  <c r="F26" i="26"/>
  <c r="E4" i="5"/>
  <c r="L3" i="3"/>
  <c r="N4" i="18"/>
  <c r="N2" i="18" s="1"/>
  <c r="N4" i="4"/>
  <c r="F25" i="26" l="1"/>
  <c r="B25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B501" i="26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G25" i="26" l="1"/>
  <c r="H25" i="26"/>
  <c r="H10" i="26"/>
  <c r="H10" i="27"/>
  <c r="H23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G13" i="24"/>
  <c r="B26" i="24"/>
  <c r="H26" i="24"/>
  <c r="G26" i="24"/>
  <c r="G24" i="24" l="1"/>
  <c r="H24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>
          <x15:oledbPr connection="Provider=Microsoft.Mashup.OleDb.1;Data Source=$Workbook$;Location=CONFIG_IV_DATAS_MESES;Extended Properties=&quot;&quot;">
            <x15:dbTables>
              <x15:dbTable name="CONFIG_IV_DATAS_MESES"/>
            </x15:dbTables>
          </x15:oledbPr>
        </x15:connection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>
          <x15:oledbPr connection="Provider=Microsoft.Mashup.OleDb.1;Data Source=$Workbook$;Location=CONFIG_IV_DEMANDA_EXCLUSOES_CNPJ;Extended Properties=&quot;&quot;">
            <x15:dbTables>
              <x15:dbTable name="CONFIG_IV_DEMANDA_EXCLUSOES_CNPJ"/>
            </x15:dbTables>
          </x15:oledbPr>
        </x15:connection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>
          <x15:oledbPr connection="Provider=Microsoft.Mashup.OleDb.1;Data Source=$Workbook$;Location=CONFIG_IV_DEMANDA_EXCLUSOES_UF;Extended Properties=&quot;&quot;">
            <x15:dbTables>
              <x15:dbTable name="CONFIG_IV_DEMANDA_EXCLUSOES_UF"/>
            </x15:dbTables>
          </x15:oledbPr>
        </x15:connection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>
          <x15:oledbPr connection="Provider=Microsoft.Mashup.OleDb.1;Data Source=$Workbook$;Location=CONFIG_IV_PRODUTOS_LINHAS;Extended Properties=&quot;&quot;">
            <x15:dbTables>
              <x15:dbTable name="CONFIG_IV_PRODUTOS_LINHAS"/>
            </x15:dbTables>
          </x15:oledbPr>
        </x15:connection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>
          <x15:oledbPr connection="Provider=Microsoft.Mashup.OleDb.1;Data Source=$Workbook$;Location=MOVIMENTO_IV_COMPLIANCE;Extended Properties=&quot;&quot;">
            <x15:dbTables>
              <x15:dbTable name="MOVIMENTO_IV_COMPLIANCE"/>
            </x15:dbTables>
          </x15:oledbPr>
        </x15:connection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>
          <x15:oledbPr connection="Provider=Microsoft.Mashup.OleDb.1;Data Source=$Workbook$;Location=MOVIMENTO_IV_CONNECT_M;Extended Properties=&quot;&quot;">
            <x15:dbTables>
              <x15:dbTable name="MOVIMENTO_IV_CONNECT_M"/>
            </x15:dbTables>
          </x15:oledbPr>
        </x15:connection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>
          <x15:oledbPr connection="Provider=Microsoft.Mashup.OleDb.1;Data Source=$Workbook$;Location=MOVIMENTO_IV_COTA_DEMANDA;Extended Properties=&quot;&quot;">
            <x15:dbTables>
              <x15:dbTable name="MOVIMENTO_IV_COTA_DEMANDA"/>
            </x15:dbTables>
          </x15:oledbPr>
        </x15:connection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>
          <x15:oledbPr connection="Provider=Microsoft.Mashup.OleDb.1;Data Source=$Workbook$;Location=MOVIMENTO_IV_COTA_VENDA;Extended Properties=&quot;&quot;">
            <x15:dbTables>
              <x15:dbTable name="MOVIMENTO_IV_COTA_VENDA"/>
            </x15:dbTables>
          </x15:oledbPr>
        </x15:connection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>
          <x15:oledbPr connection="Provider=Microsoft.Mashup.OleDb.1;Data Source=$Workbook$;Location=MOVIMENTO_IV_DEMANDA;Extended Properties=&quot;&quot;">
            <x15:dbTables>
              <x15:dbTable name="MOVIMENTO_IV_DEMANDA"/>
            </x15:dbTables>
          </x15:oledbPr>
        </x15:connection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>
          <x15:oledbPr connection="Provider=Microsoft.Mashup.OleDb.1;Data Source=$Workbook$;Location=MOVIMENTO_IV_GER_CONTAS;Extended Properties=&quot;&quot;">
            <x15:dbTables>
              <x15:dbTable name="MOVIMENTO_IV_GER_CONTAS"/>
            </x15:dbTables>
          </x15:oledbPr>
        </x15:connection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>
          <x15:oledbPr connection="Provider=Microsoft.Mashup.OleDb.1;Data Source=$Workbook$;Location=MOVIMENTO_IV_PLATEAU;Extended Properties=&quot;&quot;">
            <x15:dbTables>
              <x15:dbTable name="MOVIMENTO_IV_PLATEAU"/>
            </x15:dbTables>
          </x15:oledbPr>
        </x15:connection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>
          <x15:oledbPr connection="Provider=Microsoft.Mashup.OleDb.1;Data Source=$Workbook$;Location=MOVIMENTO_IV_VENDA;Extended Properties=&quot;&quot;">
            <x15:dbTables>
              <x15:dbTable name="MOVIMENTO_IV_VENDA"/>
            </x15:dbTables>
          </x15:oledbPr>
        </x15:connection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>
          <x15:oledbPr connection="Provider=Microsoft.Mashup.OleDb.1;Data Source=$Workbook$;Location=VALORES_IV_EMH;Extended Properties=&quot;&quot;">
            <x15:dbTables>
              <x15:dbTable name="VALORES_IV_EMH"/>
            </x15:dbTables>
          </x15:oledbPr>
        </x15:connection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>
          <x15:oledbPr connection="Provider=Microsoft.Mashup.OleDb.1;Data Source=$Workbook$;Location=VALORES_IV_ESP;Extended Properties=&quot;&quot;">
            <x15:dbTables>
              <x15:dbTable name="VALORES_IV_ESP"/>
            </x15:dbTables>
          </x15:oledbPr>
        </x15:connection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>
          <x15:oledbPr connection="Provider=Microsoft.Mashup.OleDb.1;Data Source=$Workbook$;Location=VALORES_IV_GER;Extended Properties=&quot;&quot;">
            <x15:dbTables>
              <x15:dbTable name="VALORES_IV_GER"/>
            </x15:dbTables>
          </x15:oledbPr>
        </x15:connection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>
          <x15:oledbPr connection="Provider=Microsoft.Mashup.OleDb.1;Data Source=$Workbook$;Location=VALORES_IV_HSP;Extended Properties=&quot;&quot;">
            <x15:dbTables>
              <x15:dbTable name="VALORES_IV_HSP"/>
            </x15:dbTables>
          </x15:oledbPr>
        </x15:connection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<sst xmlns="http://schemas.openxmlformats.org/spreadsheetml/2006/main" count="26332" uniqueCount="584">
  <si>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</si>
  <si>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</si>
  <si>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</si>
  <si>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</si>
  <si>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</si>
  <si>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</si>
  <si>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</si>
  <si>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</si>
  <si>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</si>
  <si>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</si>
  <si>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</si>
  <si>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</si>
  <si>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</si>
  <si>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</si>
  <si>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</si>
  <si>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</si>
  <si>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</si>
  <si>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</si>
  <si>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</si>
  <si>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</si>
  <si>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</si>
  <si>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</si>
  <si>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</si>
  <si>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</si>
  <si>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</si>
  <si>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</si>
  <si>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</si>
  <si>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</si>
  <si>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</si>
  <si>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</si>
  <si>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</si>
  <si>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</si>
  <si>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</si>
  <si>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</si>
  <si>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</si>
  <si>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</si>
  <si>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</si>
  <si>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</si>
  <si>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</si>
  <si>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</si>
  <si>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</si>
  <si>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</si>
  <si>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</si>
  <si>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</si>
  <si>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</si>
  <si>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</si>
  <si>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</si>
  <si>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</si>
  <si>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</si>
  <si>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</si>
  <si>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</si>
  <si>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</si>
  <si>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</si>
  <si>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</si>
  <si>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</si>
  <si>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</si>
  <si>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HAEMOCOMPLETTAN P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</si>
  <si>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</si>
  <si>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</si>
  <si>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</si>
  <si>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</si>
  <si>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</si>
  <si>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</si>
  <si>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</si>
  <si>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</si>
  <si>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</si>
  <si>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</si>
  <si>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</si>
  <si>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</si>
  <si>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</si>
  <si>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</si>
  <si>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</si>
  <si>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</si>
  <si>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</si>
  <si>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</si>
  <si>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</si>
  <si>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</si>
  <si>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</si>
  <si>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</si>
  <si>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</si>
  <si>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</si>
  <si>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</si>
  <si>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</si>
  <si>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</si>
  <si>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</si>
  <si>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</si>
  <si>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</si>
  <si>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</si>
  <si>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</si>
  <si>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</si>
  <si>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</si>
  <si>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</si>
  <si>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</si>
  <si>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</si>
  <si>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HELENA (REDE DOR) - BRASÍLIA-DF (00.049.791/0001-44)</t>
  </si>
  <si>
    <t>HOSPITAL SANTA MARTA LTDA - BRASÍLIA-DF (00.610.980/0001-44)</t>
  </si>
  <si>
    <t>HOSPITAL DO CORACAO DE ALAGOAS - MACEIÓ-AL (01.454.407/0001-51)</t>
  </si>
  <si>
    <t>MACEIÓ</t>
  </si>
  <si>
    <t>AL</t>
  </si>
  <si>
    <t>representante-EMH-NO@csl</t>
  </si>
  <si>
    <t>HOSPITAL MEMORIAL ARTHUR RAMOS - MACEIÓ-AL (01.722.424/0001-22)</t>
  </si>
  <si>
    <t>UDI HOSPITAL - SÃO LUÍS-MA (02.284.062/0011-70)</t>
  </si>
  <si>
    <t>SÃO LUÍS</t>
  </si>
  <si>
    <t>MA</t>
  </si>
  <si>
    <t>HOSPITAL ANCHIETA LTDA - BRASÍLIA-DF (02.560.878/0001-07)</t>
  </si>
  <si>
    <t>MEDRADIUS - MACEIÓ-AL (03.866.223/0001-24)</t>
  </si>
  <si>
    <t>HBA - SALVADOR-BA (05.469.172/0001-22)</t>
  </si>
  <si>
    <t>SALVADOR</t>
  </si>
  <si>
    <t>BA</t>
  </si>
  <si>
    <t>HOSPITAL INCAR - SANTO ANTÔNIO DE JESUS-BA (05.652.543/0001-07)</t>
  </si>
  <si>
    <t>SANTO ANTÔNIO DE JESUS</t>
  </si>
  <si>
    <t>HOSPITAL REGIONAL UNIMED - FORTALEZA-CE (05.868.278/0002-80)</t>
  </si>
  <si>
    <t>FORTALEZA</t>
  </si>
  <si>
    <t>CE</t>
  </si>
  <si>
    <t>HOSPITAL SAO LUIZ UNIDADE ITAIM (REDE DOR) - SÃO PAULO-SP (06.047.087/0002-10)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</si>
  <si>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</si>
  <si>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</si>
  <si>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</si>
  <si>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</si>
  <si>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</si>
  <si>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</si>
  <si>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</si>
  <si>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</si>
  <si>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</si>
  <si>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</si>
  <si>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HOSPITAL RIO LARANJEIRAS LTDA - RIO DE JANEIRO-RJ (08.752.137/0001-04)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</si>
  <si>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</si>
  <si>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</si>
  <si>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</si>
  <si>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</si>
  <si>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HOSPITAL SAO LUCAS - ARACAJU-SE (13.131.370/0001-00)</t>
  </si>
  <si>
    <t>ARACAJU</t>
  </si>
  <si>
    <t>SE</t>
  </si>
  <si>
    <t>CLINICA SOUZA BRITO - CUIABÁ-MT (15.016.827/0001-60)</t>
  </si>
  <si>
    <t>CUIABÁ</t>
  </si>
  <si>
    <t>MT</t>
  </si>
  <si>
    <t>HOSPITAL SANTA IZABEL - SALVADOR-BA (15.153.745/0002-49)</t>
  </si>
  <si>
    <t>HOSPITAL PORTUGUES - SALVADOR-BA (15.166.416/0001-51)</t>
  </si>
  <si>
    <t>HOSPITAL PORTUGUES / UNID MUNICIPAL ANTONIO C MAGALHAES - EUCLIDES DA CUNHA-BA (15.166.416/0012-04)</t>
  </si>
  <si>
    <t>EUCLIDES DA CUNHA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</si>
  <si>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</si>
  <si>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</si>
  <si>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</si>
  <si>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</si>
  <si>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</si>
  <si>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FUNDACAO FELICE ROSSO - BELO HORIZONTE-MG (17.214.149/0001-76)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</si>
  <si>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</si>
  <si>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</si>
  <si>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</si>
  <si>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</si>
  <si>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HOSPITAL CASA ARRENDATARIA SERVICOS MEDICOS HOSPITALARES E INVESTIMENTOS LTDA - RIO DE JANEIRO-RJ (24.217.779/0001-60)</t>
  </si>
  <si>
    <t>INSTITUTO DE CLINICAS E CIRURGIA DE JUIZ DE FORA LTDA - JUIZ DE FORA-MG (25.415.993/0001-93)</t>
  </si>
  <si>
    <t>JUIZ DE FORA</t>
  </si>
  <si>
    <t>HOSPITAL VILA NOVA STAR - SÃO PAULO-SP (28.290.788/0001-37)</t>
  </si>
  <si>
    <t>ESHO - HOSPITAL ALVORADA DE BRASILIA - BRASÍLIA-DF (29.435.005/0046-20)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</si>
  <si>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</si>
  <si>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</si>
  <si>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</si>
  <si>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</si>
  <si>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</si>
  <si>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</si>
  <si>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</si>
  <si>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GLORIA DOR - RIO DE JANEIRO-RJ (31.635.857/0004-54)</t>
  </si>
  <si>
    <t>LARANJEIRAS CLINICA PERINATAL - RIO DE JANEIRO-RJ (33.419.482/0002-59)</t>
  </si>
  <si>
    <t>HOME - BRASÍLIA-DF (37.108.388/0001-59)</t>
  </si>
  <si>
    <t>HOSPITAL BALBINO - RIO DE JANEIRO-RJ (42.297.507/0001-07)</t>
  </si>
  <si>
    <t>HOSPITAL UNIMED - BAURU-SP (44.456.036/0003-11)</t>
  </si>
  <si>
    <t>BAURU</t>
  </si>
  <si>
    <t>COMPLEXO HOSPITALAR MUNICIPAL DE SAO BERNARDO DO CAMPO - SÃO BERNARDO DO CAMPO-SP (57.571.275/0017-60)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</si>
  <si>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</si>
  <si>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</si>
  <si>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</si>
  <si>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</si>
  <si>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</si>
  <si>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</si>
  <si>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</si>
  <si>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</si>
  <si>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</si>
  <si>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</si>
  <si>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</si>
  <si>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</si>
  <si>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</si>
  <si>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CASA DE SAUDE SAO JOSE - RIO DE JANEIRO-RJ (60.922.168/0003-48)</t>
  </si>
  <si>
    <t>HOSPITAL SANTA CATARINA - SÃO PAULO-SP (60.922.168/0007-71)</t>
  </si>
  <si>
    <t>HOSPITAL SANTA ISABEL - BLUMENAU-SC (60.922.168/0052-26)</t>
  </si>
  <si>
    <t>BLUMENAU</t>
  </si>
  <si>
    <t>SC</t>
  </si>
  <si>
    <t>SEPACO - SÃO PAULO-SP (60.961.422/0001-55)</t>
  </si>
  <si>
    <t>A.C.CAMARGO CANCER CENTER - SÃO PAULO-SP (60.961.968/0001-06)</t>
  </si>
  <si>
    <t>HOSPITAL SAO CAMILO - SANTANA - SÃO PAULO-SP (60.975.737/0012-04)</t>
  </si>
  <si>
    <t>BENEFICENCIA NIPO BRASILEIRA DE SAO PAULO - SÃO PAULO-SP (60.992.427/0006-50)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</si>
  <si>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</si>
  <si>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</si>
  <si>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</si>
  <si>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HOSPITAL ADVENTISTA SILVESTRE - RIO DE JANEIRO-RJ (73.696.718/0002-19)</t>
  </si>
  <si>
    <t>SAMEL - MANAUS-AM (84.537.141/0001-38)</t>
  </si>
  <si>
    <t>MANAUS</t>
  </si>
  <si>
    <t>AM</t>
  </si>
  <si>
    <t>representante-HSP-NO@csl</t>
  </si>
  <si>
    <t>ASSOCIACAO HOSPITALAR MOINHOS DE VENTO - PORTO ALEGRE-RS (92.685.833/0001-51)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</si>
  <si>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</si>
  <si>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</si>
  <si>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</si>
  <si>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</si>
  <si>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FUNDACAO UNIVERSITARIA DE CARDIOLOGIA - PORTO ALEGRE-RS (92.898.550/0001-98)</t>
  </si>
  <si>
    <t>HOSPITAL DO CORACAO DE NATAL LTDA - NATAL-RN (00.820.737/0001-50)</t>
  </si>
  <si>
    <t>INCOR NATAL - NATAL-RN (01.507.901/0001-37)</t>
  </si>
  <si>
    <t>HOSPITAL SAO MARCOS (REDE DOR) - RECIFE-PE (02.284.062/0004-40)</t>
  </si>
  <si>
    <t>HOSPITAL AMECOR - CUIABÁ-MT (03.925.419/0001-42)</t>
  </si>
  <si>
    <t>SAMEL - MANAUS-AM (04.159.778/0001-07)</t>
  </si>
  <si>
    <t>HOSPITAL COPA DOR (REDE DOR) - RIO DE JANEIRO-RJ (06.047.087/0009-96)</t>
  </si>
  <si>
    <t>HOSPITAL CAXIAS DOR  (REDE DOR) - DUQUE DE CAXIAS-RJ (06.047.087/0013-72)</t>
  </si>
  <si>
    <t>DUQUE DE CAXIAS</t>
  </si>
  <si>
    <t>HOSPITAL SANTA LUZIA (REDE DOR) - BRASÍLIA-DF (06.047.087/0041-26)</t>
  </si>
  <si>
    <t>CASA DE SAUDE E MATERNIDADE SAO RAIMUNDO SA - FORTALEZA-CE (07.245.269/0001-87)</t>
  </si>
  <si>
    <t>H S COR - DUQUE DE CAXIAS-RJ (08.562.523/0001-33)</t>
  </si>
  <si>
    <t>HOSPITAL NORTE DOR DE CASCADURA S.A (REDE DOR) - RIO DE JANEIRO-RJ (09.578.217/0001-58)</t>
  </si>
  <si>
    <t>INSTITUTO NACIONAL DE TECNOLOGIA E SAUDE - GOIÂNIA-GO (11.344.038/0015-01)</t>
  </si>
  <si>
    <t>GOIÂNIA</t>
  </si>
  <si>
    <t>GO</t>
  </si>
  <si>
    <t>HOSPITAL SAO CARLOS LTDA - FORTALEZA-CE (11.794.674/0001-21)</t>
  </si>
  <si>
    <t>INSTITUTO DE GESTAO E HUMANIZAO IGH - SALVADOR-BA (11.858.570/0001-33)</t>
  </si>
  <si>
    <t>HOSPITAL ALIANCA - SALVADOR-BA (13.016.092/0001-40)</t>
  </si>
  <si>
    <t>PROMEDICA PATRIMONIAL S A PROPAT - SALVADOR-BA (13.808.803/0001-19)</t>
  </si>
  <si>
    <t>CARDIO PULMONAR DA BAHIA S.A - SALVADOR-BA (13.952.064/0001-34)</t>
  </si>
  <si>
    <t>LIGA ALVARO BAHIA CONTRA A MORTALIDADE INFANTIL - SALVADOR-BA (15.170.723/0001-06)</t>
  </si>
  <si>
    <t>SOCIEDADE BENEFICENTE DE PRESIDENTE BERNARDES - SÃO PAULO-SP (19.803.199/0001-14)</t>
  </si>
  <si>
    <t>HOSPITAL RIOS DOR (REDE DOR) - RIO DE JANEIRO-RJ (29.259.736/0004-03)</t>
  </si>
  <si>
    <t>ESHO - CASA DE SAUDE SANTA LUCIA - RIO DE JANEIRO-RJ (29.435.005/0052-79)</t>
  </si>
  <si>
    <t>ESHO - HOSPITAL SAMARITANO - RIO DE JANEIRO-RJ (29.435.005/0061-60)</t>
  </si>
  <si>
    <t>CASA DE SAUDE SANTA THEREZINHA S A - RIO DE JANEIRO-RJ (33.575.127/0006-00)</t>
  </si>
  <si>
    <t>NOTRE DAME INTERMEDICA SAUDE S.A. - MOJI DAS CRUZES-SP (44.649.812/0271-76)</t>
  </si>
  <si>
    <t>MOJI DAS CRUZES</t>
  </si>
  <si>
    <t>HOSPITAL E MATERNIDADE METROPOLITANO - SÃO PAULO-SP (51.722.957/0125-12)</t>
  </si>
  <si>
    <t>INSTITUTO DO CANCER DO ESTADO DE SAO PAULO - SÃO PAULO-SP (56.577.059/0006-06)</t>
  </si>
  <si>
    <t>IRMANDADE DA SANTA CASA DE MISERICORDIA DE SAO PAULO - SÃO PAULO-SP (62.779.145/0001-90)</t>
  </si>
  <si>
    <t>IRMANDADE DA SANTA CASA DE MISERICORDIA DE CURITIBA - CURITIBA-PR (76.613.835/0001-89)</t>
  </si>
  <si>
    <t>CURITIBA</t>
  </si>
  <si>
    <t>PR</t>
  </si>
  <si>
    <t>HOSPITAL DIVINA PROVIDENCIA - PORTO ALEGRE-RS (87.317.764/0010-84)</t>
  </si>
  <si>
    <t>ASSOCIACAO DR BARTHOLOMEU TACCHINI - BENTO GONÇALVES-RS (87.547.444/0001-20)</t>
  </si>
  <si>
    <t>BENTO GONÇALVES</t>
  </si>
  <si>
    <t>HOSPITAL DE CARIDADE DR ASTROGILDO DE AZEVEDO - SANTA MARIA-RS (95.610.887/0001-46)</t>
  </si>
  <si>
    <t>SANTA MARIA</t>
  </si>
  <si>
    <t>HOSPITAL VERA CRUZ S A - CAMPINAS-SP (46.009.718/0001-40)</t>
  </si>
  <si>
    <t>CAMPINAS</t>
  </si>
  <si>
    <t>CENTRO MEDICO UNIMED - TUBARÃO-SC (85.241.339/0008-09)</t>
  </si>
  <si>
    <t>TUBARÃO</t>
  </si>
  <si>
    <t>DEPOSITO-ARMAZEM DE FORTALEZA - FORTALEZA-CE (05.874.946/0002-81)</t>
  </si>
  <si>
    <t>HOSPITAL SAO CAMILO - IPIRANGA - SÃO PAULO-SP (60.975.737/0051-10)</t>
  </si>
  <si>
    <t>FES/BA - SALVADOR-BA (05.816.630/0001-52)</t>
  </si>
  <si>
    <t>PUBLICO</t>
  </si>
  <si>
    <t>HCFMB - BOTUCATU-SP (12.474.705/0001-20)</t>
  </si>
  <si>
    <t>BOTUCATU</t>
  </si>
  <si>
    <t>EBSERH HOSPITAL UNIVERSITARIO DE SAO LUIS - SÃO LUÍS-MA (15.126.437/0004-96)</t>
  </si>
  <si>
    <t>EBSERH - HOSPITAL UNIVERSITARIO DE SANTA MARIA - SANTA MARIA-RS (15.126.437/0019-72)</t>
  </si>
  <si>
    <t>UNIVERSIDADE FEDERAL DA BAHIA - SALVADOR-BA (15.180.714/0005-20)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</si>
  <si>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</si>
  <si>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</si>
  <si>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</si>
  <si>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</si>
  <si>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</si>
  <si>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HOSPITAL NOSSA SENHORA DA CONCEICAO SA - PORTO ALEGRE-RS (92.787.118/0001-20)</t>
  </si>
  <si>
    <t>HOSPITAL CRISTO REDENTOR - PORTO ALEGRE-RS (92.787.118/0003-91)</t>
  </si>
  <si>
    <t>LEILA BRANDAO VILELA PEREIRA - MACEIÓ-AL (059.098.904-92)</t>
  </si>
  <si>
    <t>PESSOA FISICA</t>
  </si>
  <si>
    <t>FES - GOIÂNIA-GO (00.544.963/0001-56)</t>
  </si>
  <si>
    <t>FUNDO MUNICIPAL DE SAUDE DE RIO VERDE - GO - RIO VERDE-GO (06.190.522/0001-80)</t>
  </si>
  <si>
    <t>RIO VERDE</t>
  </si>
  <si>
    <t>HUPAA - MACEIÓ-AL (24.464.109/0002-29)</t>
  </si>
  <si>
    <t>COORDENADORIA DE ASSISTENCIA FARMACEUTICA - SÃO PAULO-SP (46.374.500/0262-31)</t>
  </si>
  <si>
    <t>FES - FLORIANÓPOLIS-SC (80.673.411/0001-87)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</si>
  <si>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</si>
  <si>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</si>
  <si>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</si>
  <si>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</si>
  <si>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</si>
  <si>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</si>
  <si>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</si>
  <si>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</si>
  <si>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</si>
  <si>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</si>
  <si>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</si>
  <si>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</si>
  <si>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</si>
  <si>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</si>
  <si>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</si>
  <si>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</si>
  <si>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</si>
  <si>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</si>
  <si>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</si>
  <si>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</si>
  <si>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</si>
  <si>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</si>
  <si>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</si>
  <si>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</si>
  <si>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</si>
  <si>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</si>
  <si>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</si>
  <si>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</si>
  <si>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</si>
  <si>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</si>
  <si>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</si>
  <si>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</si>
  <si>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</si>
  <si>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</si>
  <si>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</si>
  <si>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</si>
  <si>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</si>
  <si>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</si>
  <si>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</si>
  <si>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</si>
  <si>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</si>
  <si>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</si>
  <si>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</si>
  <si>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</si>
  <si>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</si>
  <si>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</si>
  <si>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</si>
  <si>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</si>
  <si>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</si>
  <si>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</si>
  <si>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</si>
  <si>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</si>
  <si>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</si>
  <si>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</si>
  <si>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</si>
  <si>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</si>
  <si>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</si>
  <si>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</si>
  <si>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</si>
  <si>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</si>
  <si>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</si>
  <si>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</si>
  <si>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</si>
  <si>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</si>
  <si>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</si>
  <si>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</si>
  <si>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</si>
  <si>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</si>
  <si>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</si>
  <si>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</si>
  <si>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</si>
  <si>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</si>
  <si>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</si>
  <si>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</si>
  <si>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</si>
  <si>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</si>
  <si>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</si>
  <si>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</si>
  <si>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</si>
  <si>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</si>
  <si>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</si>
  <si>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</si>
  <si>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</si>
  <si>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</si>
  <si>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</si>
  <si>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</si>
  <si>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</si>
  <si>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</si>
  <si>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</si>
  <si>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</si>
  <si>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</si>
  <si>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</si>
  <si>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</si>
  <si>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</si>
  <si>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</si>
  <si>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</si>
  <si>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</si>
  <si>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</si>
  <si>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</si>
  <si>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</si>
  <si>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</si>
  <si>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</si>
  <si>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</si>
  <si>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</si>
  <si>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</si>
  <si>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</si>
  <si>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</si>
  <si>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</si>
  <si>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</si>
  <si>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</si>
  <si>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</si>
  <si>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</si>
  <si>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</si>
  <si>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</si>
  <si>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</si>
  <si>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</si>
  <si>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</si>
  <si>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</si>
  <si>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</si>
  <si>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</si>
  <si>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</si>
  <si>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</si>
  <si>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</si>
  <si>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</si>
  <si>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</si>
  <si>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</si>
  <si>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</si>
  <si>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</si>
  <si>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</si>
  <si>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</si>
  <si>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</si>
  <si>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</si>
  <si>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</si>
  <si>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</si>
  <si>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</si>
  <si>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</si>
  <si>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</si>
  <si>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</si>
  <si>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</si>
  <si>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</si>
  <si>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</si>
  <si>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</si>
  <si>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</si>
  <si>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</si>
  <si>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</si>
  <si>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</si>
  <si>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</si>
  <si>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</si>
  <si>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</si>
  <si>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</si>
  <si>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</si>
  <si>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</si>
  <si>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</si>
  <si>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</si>
  <si>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</si>
  <si>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</si>
  <si>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</si>
  <si>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</si>
  <si>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</si>
  <si>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</si>
  <si>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</si>
  <si>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</si>
  <si>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</si>
  <si>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</si>
  <si>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</si>
  <si>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</si>
  <si>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</si>
  <si>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</si>
  <si>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</si>
  <si>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</si>
  <si>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</si>
  <si>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</si>
  <si>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</si>
  <si>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</si>
  <si>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</si>
  <si>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</si>
  <si>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</si>
  <si>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</si>
  <si>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</si>
  <si>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</si>
  <si>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</si>
  <si>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</si>
  <si>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</si>
  <si>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</si>
  <si>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</si>
  <si>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</si>
  <si>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</si>
  <si>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</si>
  <si>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</si>
  <si>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</si>
  <si>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</si>
  <si>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</si>
  <si>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</si>
  <si>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</si>
  <si>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</si>
  <si>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</si>
  <si>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</si>
  <si>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</si>
  <si>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REGIONAL DE SOROCABA - BATA BRANCA - SOROCABA-SP (61.699.567/0078-71)</t>
  </si>
  <si>
    <t>SOROCABA</t>
  </si>
  <si>
    <t>HOSPITAIS INTEGRADOS DA GAVEA S/A - RIO DE JANEIRO-RJ (31.635.857/0002-92)</t>
  </si>
  <si>
    <t>HOSPITAL MAE DE DEUS - PORTO ALEGRE-RS (88.625.686/0024-43)</t>
  </si>
  <si>
    <t>HOSPITAL SANCTA MAGGIORE - SÃO PAULO-SP (00.461.479/0094-62)</t>
  </si>
  <si>
    <t>DEPOSITO-ARMAZEM SALVADOR/BA - SALVADOR-BA (12.361.267/0147-39)</t>
  </si>
  <si>
    <t>CENTRO MEDICO GABRIEL SOARES - ARACAJU-SE (12.361.267/0005-17)</t>
  </si>
  <si>
    <t>FUNDACAO SAUDE DO ESTADO DO RIO DE JANEIRO - RIO DE JANEIRO-RJ (10.834.118/0001-79)</t>
  </si>
  <si>
    <t>EBSERH - HOSPITAL UNIVERSITARIO DO PIAUI - TERESINA-PI (15.126.437/0002-24)</t>
  </si>
  <si>
    <t>TERESINA</t>
  </si>
  <si>
    <t>PI</t>
  </si>
  <si>
    <t>EBSERH - COMPLEXO HOSPITALAR DO CEARA (HUWC E MEAC) - FORTALEZA-CE (15.126.437/0014-68)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</si>
  <si>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</si>
  <si>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</si>
  <si>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</si>
  <si>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</si>
  <si>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</si>
  <si>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</si>
  <si>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</si>
  <si>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</si>
  <si>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</si>
  <si>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</si>
  <si>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</si>
  <si>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</si>
  <si>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</si>
  <si>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Out</t>
  </si>
  <si>
    <t>04-Out</t>
  </si>
  <si>
    <t>REPRESENTANTES</t>
  </si>
  <si>
    <t>Nov</t>
  </si>
  <si>
    <t>05-Nov</t>
  </si>
  <si>
    <t>Dez</t>
  </si>
  <si>
    <t>06-Dez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</si>
  <si>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</si>
  <si>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</si>
  <si>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</si>
  <si>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</si>
  <si>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</si>
  <si>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</si>
  <si>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t>2020 - 4º Tri - Out</t>
  </si>
  <si>
    <t>4º Tri</t>
  </si>
  <si>
    <t>2020-2021 - 2º Tri - 04-Out</t>
  </si>
  <si>
    <t>2020-2021</t>
  </si>
  <si>
    <t>2º Tri</t>
  </si>
  <si>
    <t>2020 - 4º Tri - Nov</t>
  </si>
  <si>
    <t>2020-2021 - 2º Tri - 05-Nov</t>
  </si>
  <si>
    <t>2020 - 4º Tri - Dez</t>
  </si>
  <si>
    <t>2020-2021 - 2º Tri - 06-Dez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</si>
  <si>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</si>
  <si>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</si>
  <si>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</si>
  <si>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</si>
  <si>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</si>
  <si>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</si>
  <si>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</si>
  <si>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</si>
  <si>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</si>
  <si>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</si>
  <si>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</si>
  <si>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</si>
  <si>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</si>
  <si>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SAMER HOSPITAL - RESENDE-RJ (29.072.642/0001-88)</t>
  </si>
  <si>
    <t>RESENDE</t>
  </si>
  <si>
    <t>HOSPITAL BARRA DOR (REDE DOR) - RIO DE JANEIRO-RJ (02.284.062/0005-21)</t>
  </si>
  <si>
    <t>HOSPITAL OESTE DOR (REDE DOR) - RIO DE JANEIRO-RJ (06.047.087/0033-16)</t>
  </si>
  <si>
    <t>INSTITUTO DOR DE GESTAO DE SAUDE PUBLICA (REDE DOR) - RIO DE JANEIRO-RJ (08.850.962/0002-22)</t>
  </si>
  <si>
    <t>HOSPITAL SAO RAFAEL S.A - SALVADOR-BA (27.372.066/0001-69)</t>
  </si>
  <si>
    <t>HOSPITAL E MATERNIDADE UNIMED DE ORS COOP.DE TRABALHO - OURINHOS-SP (51.427.540/0003-59)</t>
  </si>
  <si>
    <t>OURINHOS</t>
  </si>
  <si>
    <t>HOSPITAL DE CLINICAS DE JACAREPAGUA LTDA - RIO DE JANEIRO-RJ (34.058.123/0001-03)</t>
  </si>
  <si>
    <t>HOSPITAL VIVALLE (REDE DOR) - SÃO JOSÉ DOS CAMPOS-SP (06.047.087/0030-73)</t>
  </si>
  <si>
    <t>SÃO JOSÉ DOS CAMPOS</t>
  </si>
  <si>
    <t>HOSPITAL REGINA - NOVO HAMBURGO-RS (91.681.361/0003-68)</t>
  </si>
  <si>
    <t>NOVO HAMBURGO</t>
  </si>
  <si>
    <t>HOSPITAL SAO LUCAS DA PUCRS - PORTO ALEGRE-RS (88.630.413/0007-96)</t>
  </si>
  <si>
    <t>HOSPITAL DAHER LAGO SUL S/A - BRASÍLIA-DF (00.382.069/0001-27)</t>
  </si>
  <si>
    <t>UNIDADE BRASILIA IV - BRASÍLIA-DF (61.590.410/0012-87)</t>
  </si>
  <si>
    <t>HOSPITAL SANTA ROSA - CUIABÁ-MT (70.524.145/0001-77)</t>
  </si>
  <si>
    <t>HOSPITAL MUNICIPAL DE ARAGUAINA - HMA ISAC - ARAGOMINAS-TO (14.702.257/0007-95)</t>
  </si>
  <si>
    <t>ARAGOMINAS</t>
  </si>
  <si>
    <t>TO</t>
  </si>
  <si>
    <t>HOSPITAL SERVIDORES DO ESTADO/RJ - RIO DE JANEIRO-RJ (00.394.544/0211-82)</t>
  </si>
  <si>
    <t>2020/2021 (05-Nov)</t>
  </si>
  <si>
    <t>HOSPITAL E MATERNIDADE SANTA MARIA - SÃO PAULO-SP (62.106.505/0001-92)</t>
  </si>
  <si>
    <t>HOSPITAL SAMARITANO - SÃO PAULO-SP (60.544.244/0001-67)</t>
  </si>
  <si>
    <t>HOSPITAL SAO LUCAS - RIBEIRÃO PRETO-SP (55.980.148/0001-21)</t>
  </si>
  <si>
    <t>RIBEIRÃO PRETO</t>
  </si>
  <si>
    <t>HOSPITAL SAO PAULO - ARARAQUARA-SP (45.272.366/0015-53)</t>
  </si>
  <si>
    <t>ARARAQUARA</t>
  </si>
  <si>
    <t>CDU - CENTRO DE DIAGNOSTICO UNIMED - BAURU-SP (44.456.036/0007-45)</t>
  </si>
  <si>
    <t>HOSPITAL ALPHA MED LTDA (REDE DOR) - CARAPICUÍBA-SP (49.770.076/0001-95)</t>
  </si>
  <si>
    <t>CARAPICUÍBA</t>
  </si>
  <si>
    <t>HOSPITAL GERAL DE PIRAJUSSARA - TABOÃO DA SERRA-SP (61.699.567/0004-35)</t>
  </si>
  <si>
    <t>TABOÃO DA SERRA</t>
  </si>
  <si>
    <t>CASA DE SAUDE E MATERNIDADE SANTA MARTHA SA - NITERÓI-RJ (30.079.461/0001-62)</t>
  </si>
  <si>
    <t>HOSPITAL E CLINICA SAO GONCALO - SÃO GONÇALO-RJ (31.671.480/0001-46)</t>
  </si>
  <si>
    <t>SÃO GONÇALO</t>
  </si>
  <si>
    <t>UNIMED GRANDE FLORIANOPOLIS - COOPERATIVA DE TRABALHO MEDICO - SÃO JOSÉ-SC (77.858.611/0014-14)</t>
  </si>
  <si>
    <t>SÃO JOSÉ</t>
  </si>
  <si>
    <t>HOSPITAL INFANTIL PEQUENO PRINCIPE - CURITIBA-PR (76.591.569/0001-30)</t>
  </si>
  <si>
    <t>CONCEITO DISTRIBUIDORA DE MEDICAMENTOS E MATERIAIS CIRURGICOS LTDA - BELO HORIZONTE-MG (32.384.285/0001-06)</t>
  </si>
  <si>
    <t>HOSPITAL E MATERNIDADE SANTA CLARA LTDA - UBERLÂNDIA-MG (25.761.040/0001-87)</t>
  </si>
  <si>
    <t>HOSPITAL AEROPORTO - LAURO DE FREITAS-BA (04.602.792/0001-25)</t>
  </si>
  <si>
    <t>LAURO DE FREITAS</t>
  </si>
  <si>
    <t>FUNDACAO JOSE SILVEIRA - SALVADOR-BA (15.194.004/0001-25)</t>
  </si>
  <si>
    <t>CASA DE SAUDE SAO LUCAS S/A - NATAL-RN (08.319.329/0001-21)</t>
  </si>
  <si>
    <t>HOSPITAL DE CIRURGIA - ARACAJU-SE (13.016.332/0001-06)</t>
  </si>
  <si>
    <t>HOSPITAL UNIVERSITARIO ANTONIO PEDRO - NITERÓI-RJ (15.126.437/0036-73)</t>
  </si>
  <si>
    <t>YURI SOUZA DE LIMA - PORTO ALEGRE-RS (043.264.450-41)</t>
  </si>
  <si>
    <t>RENATA MARTINS MARCHESE - SÃO PAULO-SP (273.788.718-69)</t>
  </si>
  <si>
    <t>ACRÉSCIMOS (+)</t>
  </si>
  <si>
    <t>DESCONTOS (-)</t>
  </si>
  <si>
    <t>TOTAL PREMIAÇÃO</t>
  </si>
  <si>
    <t>*Valor referente a correção da tabela de valores de Outubro.</t>
  </si>
  <si>
    <t>Relatório atualizado em 07/12/2020 Dados Atualizados em 07/12/2020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</si>
</sst>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A10303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7" fillId="5" borderId="8" applyNumberFormat="0" applyAlignment="0" applyProtection="0"/>
  </cellStyleXfs>
  <cellXfs count="106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164" fontId="0" fillId="0" borderId="7" xfId="0" applyNumberFormat="1" applyBorder="1" applyAlignment="1">
      <alignment horizontal="center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17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164" fontId="6" fillId="8" borderId="0" xfId="0" applyNumberFormat="1" applyFont="1" applyFill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6" fillId="0" borderId="9" xfId="0" applyNumberFormat="1" applyFont="1" applyBorder="1" applyAlignment="1">
      <alignment horizontal="center" wrapText="1"/>
    </xf>
    <xf numFmtId="0" fontId="18" fillId="7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 wrapText="1"/>
    </xf>
    <xf numFmtId="1" fontId="0" fillId="0" borderId="0" xfId="0" applyNumberFormat="1"/>
    <xf numFmtId="0" fontId="0" fillId="0" borderId="0" xfId="0" quotePrefix="1"/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10" fontId="2" fillId="0" borderId="4" xfId="1" applyNumberFormat="1" applyFont="1" applyBorder="1" applyAlignment="1">
      <alignment horizontal="left" vertical="center"/>
    </xf>
    <xf numFmtId="10" fontId="2" fillId="0" borderId="5" xfId="1" applyNumberFormat="1" applyFont="1" applyBorder="1" applyAlignment="1">
      <alignment horizontal="left" vertical="center"/>
    </xf>
    <xf numFmtId="10" fontId="2" fillId="0" borderId="6" xfId="1" applyNumberFormat="1" applyFont="1" applyBorder="1" applyAlignment="1">
      <alignment horizontal="left" vertical="center"/>
    </xf>
    <xf numFmtId="44" fontId="0" fillId="0" borderId="1" xfId="2" applyFont="1" applyBorder="1" applyAlignment="1">
      <alignment vertical="center"/>
    </xf>
    <xf numFmtId="0" fontId="0" fillId="0" borderId="10" xfId="0" applyBorder="1" applyAlignment="1">
      <alignment vertical="center"/>
    </xf>
    <xf numFmtId="0" fontId="5" fillId="0" borderId="10" xfId="0" applyFont="1" applyBorder="1" applyAlignment="1">
      <alignment vertical="center"/>
    </xf>
    <xf numFmtId="0" fontId="0" fillId="0" borderId="11" xfId="0" applyBorder="1" applyAlignment="1">
      <alignment vertical="center"/>
    </xf>
    <xf numFmtId="164" fontId="0" fillId="0" borderId="0" xfId="0" applyNumberFormat="1"/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0" fontId="20" fillId="0" borderId="1" xfId="0" applyFont="1" applyBorder="1" applyAlignment="1">
      <alignment horizontal="right" vertical="center"/>
    </xf>
    <xf numFmtId="0" fontId="17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  <xf numFmtId="0" fontId="0" fillId="0" borderId="7" xfId="0" applyFont="1" applyBorder="1" applyAlignment="1">
      <alignment horizontal="left"/>
    </xf>
    <xf numFmtId="164" fontId="6" fillId="8" borderId="7" xfId="0" applyNumberFormat="1" applyFont="1" applyFill="1" applyBorder="1" applyAlignment="1">
      <alignment horizontal="center" wrapText="1"/>
    </xf>
  </cellXfs>
  <cellStyles count="5">
    <cellStyle name="Cálculo" xfId="4" builtinId="22"/>
    <cellStyle name="Moeda" xfId="2" builtinId="4"/>
    <cellStyle name="Normal" xfId="0" builtinId="0"/>
    <cellStyle name="Nota" xfId="3" builtinId="10"/>
    <cellStyle name="Porcentagem" xfId="1" builtinId="5"/>
  </cellStyles>
  <dxfs count="295"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sz val="20"/>
        <color rgb="FF0070C0"/>
      </font>
    </dxf>
    <dxf>
      <font>
        <sz val="14"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b/>
      </font>
    </dxf>
    <dxf>
      <font>
        <sz val="14"/>
      </font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b/>
      </font>
    </dxf>
    <dxf>
      <border>
        <top style="medium">
          <color theme="9" tint="0.39994506668294322"/>
        </top>
      </border>
    </dxf>
    <dxf>
      <font>
        <sz val="11"/>
      </font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</dxfs>
  <tableStyles count="0" defaultTableStyle="TableStyleMedium2" defaultPivotStyle="PivotStyleLight16"/>
  <colors>
    <mruColors>
      <color rgb="FFA10303"/>
      <color rgb="FFFA0606"/>
      <color rgb="FFFF0066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69.486831134258" createdVersion="6" refreshedVersion="6" minRefreshableVersion="3" recordCount="907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0">
      <sharedItems containsSemiMixedTypes="0" containsString="0" containsNumber="1" containsInteger="1" minValue="4326445041" maxValue="95610887000146"/>
    </cacheField>
    <cacheField name="ESTABELECIMENTO_CNPJ" numFmtId="0">
      <sharedItems count="166">
        <s v="HUPAA - MACEIÓ-AL (24.464.109/0002-29)"/>
        <s v="LEILA BRANDAO VILELA PEREIRA - MACEIÓ-AL (059.098.904-92)"/>
        <s v="FES - GOIÂNIA-GO (00.544.963/0001-56)"/>
        <s v="FUNDO MUNICIPAL DE SAUDE DE RIO VERDE - GO - RIO VERDE-GO (06.190.522/0001-80)"/>
        <s v="FES - FLORIANÓPOLIS-SC (80.673.411/0001-87)"/>
        <s v="CENTRO MEDICO UNIMED - TUBARÃO-SC (85.241.339/0008-09)"/>
        <s v="HOSPITAL VERA CRUZ S A - CAMPINAS-SP (46.009.718/0001-40)"/>
        <s v="COORDENADORIA DE ASSISTENCIA FARMACEUTICA - SÃO PAULO-SP (46.374.500/0262-31)"/>
        <s v="HOSPITAL E MATERNIDADE SANTA JOANA S/A - SÃO PAULO-SP (60.678.604/0001-13)"/>
        <s v="HOSPITAL ISRAELITA ALBERTEINSTEIN - SÃO PAULO-SP (60.765.823/0001-30)"/>
        <s v="HOSPITAL DO CORACAO DE ALAGOAS - MACEIÓ-AL (01.454.407/0001-51)"/>
        <s v="HOSPITAL MEMORIAL ARTHUR RAMOS - MACEIÓ-AL (01.722.424/0001-22)"/>
        <s v="SAMEL - MANAUS-AM (04.159.778/0001-07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HOSPITAL PORTUGUES - RECIFE-PE (10.892.164/0001-24)"/>
        <s v="HOSPITAL SAO MARCOS (REDE DOR) - RECIFE-PE (02.284.062/0004-40)"/>
        <s v="IRMANDADE DA SANTA CASA DE MISERICORDIA DE CURITIBA - CURITIBA-PR (76.613.835/0001-89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ENTRALDO EXERCITO - RIO DE JANEIRO-RJ (09.609.235/0002-30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INSTITUTO NACIONAL DE CANCER - RIO DE JANEIRO-RJ (00.394.544/0171-50)"/>
        <s v="UNIMED-RIO EMPREENDIMENTOS MEDICOS E HOSPITALARES - RIO DE JANEIRO-RJ (09.219.138/0005-84)"/>
        <s v="ESHO EMPRESA DE SERVICOS HOSPITALARES - NATAL-RN (29.435.005/0098-51)"/>
        <s v="HOSPITAL DO CORACAO DE NATAL LTDA - NATAL-RN (00.820.737/0001-50)"/>
        <s v="INCOR NATAL - NATAL-RN (01.507.901/0001-37)"/>
        <s v="ASSOCIACAO DR BARTHOLOMEU TACCHINI - BENTO GONÇALVES-RS (87.547.444/0001-20)"/>
        <s v="FUNDACAO UNIVERSITARIA DE CARDIOLOGIA - PORTO ALEGRE-RS (92.898.550/0001-98)"/>
        <s v="HOSPITAL CRISTO REDENTOR - PORTO ALEGRE-RS (92.787.118/0003-91)"/>
        <s v="HOSPITAL DIVINA PROVIDENCIA - PORTO ALEGRE-RS (87.317.764/0010-84)"/>
        <s v="HOSPITAL NOSSA SENHORA DA CONCEICAO SA - PORTO ALEGRE-RS (92.787.118/0001-20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NOTRE DAME INTERMEDICA SAUDE S.A. - MOJI DAS CRUZES-SP (44.649.812/0271-76)"/>
        <s v="HOSPITAL DE BASE - SÃO JOSÉ DO RIO PRETO-SP (60.003.761/0001-29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BANDEIRANTES LTDA - SÃO PAULO-SP (21.371.777/0001-32)"/>
        <s v="HOSPITAL DAS CLINICAS DA FACULDADE DE MEDICINA DA U S P - SÃO PAULO-SP (60.448.040/0001-22)"/>
        <s v="HOSPITAL E MATERNIDADE METROPOLITANO - SÃO PAULO-SP (51.722.957/0125-12)"/>
        <s v="HOSPITAL INFANTIL SABARA - SÃO PAULO-SP (61.213.674/0002-40)"/>
        <s v="HOSPITAL SAO LUIZ UNIDADE ITAIM (REDE DOR) - SÃO PAULO-SP (06.047.087/0002-10)"/>
        <s v="HOSPITAL VILA NOVA STAR - SÃO PAULO-SP (28.290.788/0001-37)"/>
        <s v="INSTITUTO DO CANCER DO ESTADO DE SAO PAULO - SÃO PAULO-SP (56.577.059/0006-0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MEDRADIUS - MACEIÓ-AL (03.866.223/0001-24)"/>
        <s v="SAMEL - MANAUS-AM (84.537.141/0001-38)"/>
        <s v="HOSPITAL PORTUGUES / UNID MUNICIPAL ANTONIO C MAGALHAES - EUCLIDES DA CUNHA-BA (15.166.416/0012-04)"/>
        <s v="FES/BA - SALVADOR-BA (05.816.630/0001-52)"/>
        <s v="HOSPITAL SANTA IZABEL - SALVADOR-BA (15.153.745/0002-49)"/>
        <s v="UNIVERSIDADE FEDERAL DA BAHIA - SALVADOR-BA (15.180.714/0005-20)"/>
        <s v="FUNDES - FORTALEZA-CE (74.031.865/0001-51)"/>
        <s v="HOME - BRASÍLIA-DF (37.108.388/0001-59)"/>
        <s v="HOSPITAL ANCHIETA LTDA - BRASÍLIA-DF (02.560.878/0001-07)"/>
        <s v="SANTA LUCIA - BRASÍLIA-DF (00.025.841/0001-53)"/>
        <s v="EBSERH HOSPITAL UNIVERSITARIO DE SAO LUIS - SÃO LUÍS-MA (15.126.437/0004-96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ASSOCIACAO HOSPITALAR MOINHOS DE VENTO - PORTO ALEGRE-RS (92.685.833/0001-51)"/>
        <s v="HOSPITAL DE CLINICAS - PORTO ALEGRE-RS (87.020.517/0001-20)"/>
        <s v="HOSPITAL ERNESTO DORNELLES - PORTO ALEGRE-RS (92.741.016/0002-54)"/>
        <s v="EBSERH - HOSPITAL UNIVERSITARIO DE SANTA MARIA - SANTA MARIA-RS (15.126.437/0019-72)"/>
        <s v="HOSPITAL SAO LUCAS - ARACAJU-SE (13.131.370/0001-00)"/>
        <s v="HOSPITAL UNIMED - BAURU-SP (44.456.036/0003-11)"/>
        <s v="HCFMB - BOTUCATU-SP (12.474.705/0001-20)"/>
        <s v="COMPLEXO HOSPITALAR MUNICIPAL DE SAO BERNARDO DO CAMPO - SÃO BERNARDO DO CAMPO-SP (57.571.275/0017-60)"/>
        <s v="A.C.CAMARGO CANCER CENTER - SÃO PAULO-SP (60.961.968/0001-06)"/>
        <s v="ESHO EMPRESA DE SERVICOS HOSPITALARES - SÃO PAULO-SP (29.435.005/0099-32)"/>
        <s v="HOSPITAL DO CORACAO - SÃO PAULO-SP (60.453.024/0003-90)"/>
        <s v="HOSPITAL MORIAH - SÃO PAULO-SP (19.056.055/0001-41)"/>
        <s v="HOSPITAL SANTA CATARINA - SÃO PAULO-SP (60.922.168/0007-71)"/>
        <s v="HOSPITAL SAO CAMILO - SANTANA - SÃO PAULO-SP (60.975.737/0012-04)"/>
        <s v="HOSPITAL UNIVERSITARIO ANTONIO PEDRO - NITERÓI-RJ (15.126.437/0036-73)"/>
        <s v="YURI SOUZA DE LIMA - PORTO ALEGRE-RS (043.264.450-41)"/>
        <s v="HOSPITAL VIVALLE (REDE DOR) - SÃO JOSÉ DOS CAMPOS-SP (06.047.087/0030-73)"/>
        <s v="RENATA MARTINS MARCHESE - SÃO PAULO-SP (273.788.718-69)"/>
        <s v="HOSPITAL AEROPORTO - LAURO DE FREITAS-BA (04.602.792/0001-25)"/>
        <s v="FUNDACAO JOSE SILVEIRA - SALVADOR-BA (15.194.004/0001-25)"/>
        <s v="HOSPITAL DAHER LAGO SUL S/A - BRASÍLIA-DF (00.382.069/0001-27)"/>
        <s v="UNIDADE BRASILIA IV - BRASÍLIA-DF (61.590.410/0012-87)"/>
        <s v="CONCEITO DISTRIBUIDORA DE MEDICAMENTOS E MATERIAIS CIRURGICOS LTDA - BELO HORIZONTE-MG (32.384.285/0001-06)"/>
        <s v="HOSPITAL SANTA ROSA - CUIABÁ-MT (70.524.145/0001-77)"/>
        <s v="EBSERH - HOSPITAL UNIVERSITARIO DO PIAUI - TERESINA-PI (15.126.437/0002-24)"/>
        <s v="CASA DE SAUDE E MATERNIDADE SANTA MARTHA SA - NITERÓI-RJ (30.079.461/0001-62)"/>
        <s v="SAMER HOSPITAL - RESENDE-RJ (29.072.642/0001-88)"/>
        <s v="FUNDACAO SAUDE DO ESTADO DO RIO DE JANEIRO - RIO DE JANEIRO-RJ (10.834.118/0001-79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E CLINICA SAO GONCALO - SÃO GONÇALO-RJ (31.671.480/0001-46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ALPHA MED LTDA (REDE DOR) - CARAPICUÍBA-SP (49.770.076/0001-95)"/>
        <s v="HOSPITAL E MATERNIDADE UNIMED DE ORS COOP.DE TRABALHO - OURINHOS-SP (51.427.540/0003-59)"/>
        <s v="HOSPITAL SAO LUCAS - RIBEIRÃO PRETO-SP (55.980.148/0001-21)"/>
        <s v="HOSPITAL E MATERNIDADE SANTA MARIA - SÃO PAULO-SP (62.106.505/0001-92)"/>
        <s v="HOSPITAL SAMARITANO - SÃO PAULO-SP (60.544.244/0001-67)"/>
        <s v="HOSPITAL SANCTA MAGGIORE - SÃO PAULO-SP (00.461.479/0094-62)"/>
        <s v="HOSPITAL SAO CAMILO - IPIRANGA - SÃO PAULO-SP (60.975.737/0051-10)"/>
        <s v="HOSPITAL GERAL DE PIRAJUSSARA - TABOÃO DA SERRA-SP (61.699.567/0004-35)"/>
        <s v="HOSPITAL MUNICIPAL DE ARAGUAINA - HMA ISAC - ARAGOMINAS-TO (14.702.257/0007-95)"/>
        <s v="DEPOSITO-ARMAZEM SALVADOR/BA - SALVADOR-BA (12.361.267/0147-39)"/>
        <s v="HOSPITAL SAO RAFAEL S.A - SALVADOR-BA (27.372.066/0001-69)"/>
        <s v="DEPOSITO-ARMAZEM DE FORTALEZA - FORTALEZA-CE (05.874.946/0002-81)"/>
        <s v="EBSERH - COMPLEXO HOSPITALAR DO CEARA (HUWC E MEAC) - FORTALEZA-CE (15.126.437/0014-68)"/>
        <s v="HOSPITAL E MATERNIDADE SANTA CLARA LTDA - UBERLÂNDIA-MG (25.761.040/0001-87)"/>
        <s v="HOSPITAL INFANTIL PEQUENO PRINCIPE - CURITIBA-PR (76.591.569/0001-30)"/>
        <s v="HOSPITAL DE CLINICAS DE JACAREPAGUA LTDA - RIO DE JANEIRO-RJ (34.058.123/0001-03)"/>
        <s v="HOSPITAL SERVIDORES DO ESTADO/RJ - RIO DE JANEIRO-RJ (00.394.544/0211-82)"/>
        <s v="CASA DE SAUDE SAO LUCAS S/A - NATAL-RN (08.319.329/0001-21)"/>
        <s v="HOSPITAL SAO LUCAS DA PUCRS - PORTO ALEGRE-RS (88.630.413/0007-96)"/>
        <s v="CENTRO MEDICO GABRIEL SOARES - ARACAJU-SE (12.361.267/0005-17)"/>
        <s v="HOSPITAL DE CIRURGIA - ARACAJU-SE (13.016.332/0001-06)"/>
        <s v="HOSPITAL SAO PAULO - ARARAQUARA-SP (45.272.366/0015-53)"/>
        <s v="CDU - CENTRO DE DIAGNOSTICO UNIMED - BAURU-SP (44.456.036/0007-45)"/>
        <s v="HOSPITAL REGIONAL DE SOROCABA - BATA BRANCA - SOROCABA-SP (61.699.567/0078-71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29">
        <s v="lais.magalhaes@cslbehring.com"/>
        <s v="representante-EMH-NO@csl"/>
        <s v="valeria.braga@cslbehring.com"/>
        <s v="karen.rosa@cslbehring.com"/>
        <s v="representante-ESP-NO@csl"/>
        <s v="fernanda.bornhausen@cslbehring.com"/>
        <s v="michele.moraes@cslbehring.com"/>
        <s v="representante-EMH-SUL@csl"/>
        <s v="artur.junior@cslbehring.com"/>
        <s v="bruna.claro@cslbehring.com"/>
        <s v="representante-EMH-SP@csl"/>
        <s v="christiane.garcia@cslbehring.com"/>
        <s v="representante-ESP-SP@csl"/>
        <s v="vago.HSP.SPC@vago.com"/>
        <s v="antonio.tunes@cslbehring.com"/>
        <s v="janaina.palmiro@cslbehring.com"/>
        <s v="representante-HSP-NO@csl"/>
        <s v="wladimir.campelo@cslbehring.com"/>
        <s v="kleber.silva@cslbehring.com"/>
        <s v="lenilson.silva@cslbehring.com"/>
        <s v="eveline.goulart@cslbehring.com"/>
        <s v="marcus.bastos@cslbehring.com"/>
        <s v="romeu.soares@cslbehring.com"/>
        <s v="aline.fonseca@cslbehring.com"/>
        <s v="tathiana.ponce@cslbehring.com"/>
        <s v="iwens.silva@cslbehring.com"/>
        <s v="representante-ESP-SUL@csl"/>
        <s v="representante-HSP-SUL@csl"/>
        <s v="orfao@orfao" u="1"/>
      </sharedItems>
    </cacheField>
    <cacheField name="REPRESENTANTE" numFmtId="0">
      <sharedItems/>
    </cacheField>
    <cacheField name="COD_EQUIPE" numFmtId="0">
      <sharedItems/>
    </cacheField>
    <cacheField name="EQUIPE" numFmtId="0">
      <sharedItems containsBlank="1" count="4">
        <s v="Hospitalar (HSP)"/>
        <s v="Misto (EMH)"/>
        <s v="Especialidade (ESP)"/>
        <m u="1"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71473629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69.492582986109" createdVersion="6" refreshedVersion="6" minRefreshableVersion="3" recordCount="321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PLEX"/>
        <s v="BERINERT"/>
        <s v="HAEMO"/>
      </sharedItems>
    </cacheField>
    <cacheField name="CNPJ_ESTABELECIMENTO" numFmtId="0">
      <sharedItems containsSemiMixedTypes="0" containsString="0" containsNumber="1" containsInteger="1" minValue="4326445041" maxValue="95610887000146"/>
    </cacheField>
    <cacheField name="ESTABELECIMENTO_CNPJ" numFmtId="0">
      <sharedItems count="166">
        <s v="SOCIEDADE BENEFICENTE DE PRESIDENTE BERNARDES - SÃO PAULO-SP (19.803.199/0001-14)"/>
        <s v="HOSPITAL E MATERNIDADE SANTA JOANA S/A - SÃO PAULO-SP (60.678.604/0001-13)"/>
        <s v="HOSPITAL BANDEIRANTES LTDA - SÃO PAULO-SP (21.371.777/0001-32)"/>
        <s v="HOSPITAL E MATERNIDADE METROPOLITANO - SÃO PAULO-SP (51.722.957/0125-12)"/>
        <s v="HOSPITAL SAO LUIZ UNIDADE ITAIM (REDE DOR) - SÃO PAULO-SP (06.047.087/0002-10)"/>
        <s v="HOSPITAL VILA NOVA STAR - SÃO PAULO-SP (28.290.788/0001-37)"/>
        <s v="IRMANDADE DA SANTA CASA DE MISERICORDIA DE SAO PAULO - SÃO PAULO-SP (62.779.145/0001-90)"/>
        <s v="SEPACO - SÃO PAULO-SP (60.961.422/0001-55)"/>
        <s v="HOSPITAL MORIAH - SÃO PAULO-SP (19.056.055/0001-41)"/>
        <s v="HOSPITAL SAO CAMILO - SANTANA - SÃO PAULO-SP (60.975.737/0012-04)"/>
        <s v="HOSPITAL ISRAELITA ALBERTEINSTEIN - SÃO PAULO-SP (60.765.823/0001-30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INFANTIL SABARA - SÃO PAULO-SP (61.213.674/0002-40)"/>
        <s v="INSTITUTO DO CANCER DO ESTADO DE SAO PAULO - SÃO PAULO-SP (56.577.059/0006-06)"/>
        <s v="REAL E BENEMERITA ASSOCIACAO PORTUGUESA DE BENEFICENCIA - SÃO PAULO-SP (61.599.908/0001-58)"/>
        <s v="SOC BENEFICIENTE DE SENHORAS HOSPITAL SIRIO LIBANES - SÃO PAULO-SP (61.590.410/0001-24)"/>
        <s v="A.C.CAMARGO CANCER CENTER - SÃO PAULO-SP (60.961.968/0001-06)"/>
        <s v="ESHO EMPRESA DE SERVICOS HOSPITALARES - SÃO PAULO-SP (29.435.005/0099-32)"/>
        <s v="HOSPITAL DO CORACAO - SÃO PAULO-SP (60.453.024/0003-90)"/>
        <s v="HOSPITAL SANTA CATARINA - SÃO PAULO-SP (60.922.168/0007-71)"/>
        <s v="HOSPITAL E MATERNIDADE SANTA MARIA - SÃO PAULO-SP (62.106.505/0001-92)"/>
        <s v="HOSPITAL SAMARITANO - SÃO PAULO-SP (60.544.244/0001-67)"/>
        <s v="HOSPITAL SAO CAMILO - IPIRANGA - SÃO PAULO-SP (60.975.737/0051-10)"/>
        <s v="HOSPITAL SANCTA MAGGIORE - SÃO PAULO-SP (00.461.479/0094-62)"/>
        <s v="HOSPITAL VERA CRUZ S A - CAMPINAS-SP (46.009.718/0001-40)"/>
        <s v="HOSPITAL DE BASE - SÃO JOSÉ DO RIO PRETO-SP (60.003.761/0001-29)"/>
        <s v="HOSPITAL UNIMED - BAURU-SP (44.456.036/0003-11)"/>
        <s v="NOTRE DAME INTERMEDICA SAUDE S.A. - MOJI DAS CRUZES-SP (44.649.812/0271-76)"/>
        <s v="COMPLEXO HOSPITALAR MUNICIPAL DE SAO BERNARDO DO CAMPO - SÃO BERNARDO DO CAMPO-SP (57.571.275/0017-60)"/>
        <s v="HOSPITAL E MATERNIDADE UNIMED DE ORS COOP.DE TRABALHO - OURINHOS-SP (51.427.540/0003-59)"/>
        <s v="HOSPITAL SAO LUCAS - RIBEIRÃO PRETO-SP (55.980.148/0001-21)"/>
        <s v="HOSPITAL SAO PAULO - ARARAQUARA-SP (45.272.366/0015-53)"/>
        <s v="CDU - CENTRO DE DIAGNOSTICO UNIMED - BAURU-SP (44.456.036/0007-45)"/>
        <s v="HOSPITAL REGIONAL DE SOROCABA - BATA BRANCA - SOROCABA-SP (61.699.567/0078-71)"/>
        <s v="HOSPITAL VIVALLE (REDE DOR) - SÃO JOSÉ DOS CAMPOS-SP (06.047.087/0030-73)"/>
        <s v="HOSPITAL ALPHA MED LTDA (REDE DOR) - CARAPICUÍBA-SP (49.770.076/0001-95)"/>
        <s v="HOSPITAL GERAL DE PIRAJUSSARA - TABOÃO DA SERRA-SP (61.699.567/0004-35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UNIMED-RIO EMPREENDIMENTOS MEDICOS E HOSPITALARES - RIO DE JANEIRO-RJ (09.219.138/0005-84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CASA DE SAUDE E MATERNIDADE SANTA MARTHA SA - NITERÓI-RJ (30.079.461/0001-62)"/>
        <s v="SAMER HOSPITAL - RESENDE-RJ (29.072.642/0001-88)"/>
        <s v="HOSPITAIS INTEGRADOS DA GAVEA S/A - RIO DE JANEIRO-RJ (31.635.857/0002-92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L E CLINICA SAO GONCALO - SÃO GONÇALO-RJ (31.671.480/0001-46)"/>
        <s v="HOSPITAL DE CLINICAS DE JACAREPAGUA LTDA - RIO DE JANEIRO-RJ (34.058.123/0001-03)"/>
        <s v="CENTRO MEDICO UNIMED - TUBARÃO-SC (85.241.339/0008-09)"/>
        <s v="IRMANDADE DA SANTA CASA DE MISERICORDIA DE CURITIBA - CURITIBA-PR (76.613.835/0001-89)"/>
        <s v="ASSOCIACAO DR BARTHOLOMEU TACCHINI - BENTO GONÇALVES-RS (87.547.444/0001-20)"/>
        <s v="FUNDACAO UNIVERSITARIA DE CARDIOLOGIA - PORTO ALEGRE-RS (92.898.550/0001-98)"/>
        <s v="HOSPITAL DIVINA PROVIDENCIA - PORTO ALEGRE-RS (87.317.764/0010-84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ASSOCIACAO HOSPITALAR MOINHOS DE VENTO - PORTO ALEGRE-RS (92.685.833/0001-51)"/>
        <s v="HOSPITAL ERNESTO DORNELLES - PORTO ALEGRE-RS (92.741.016/0002-54)"/>
        <s v="SAMEL - MANAUS-AM (04.159.778/0001-07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UDI HOSPITAL - SÃO LUÍS-MA (02.284.062/0011-70)"/>
        <s v="SAMEL - MANAUS-AM (84.537.141/0001-38)"/>
        <s v="HOME - BRASÍLIA-DF (37.108.388/0001-59)"/>
        <s v="HOSPITAL ANCHIETA LTDA - BRASÍLIA-DF (02.560.878/0001-07)"/>
        <s v="SANTA LUCIA - BRASÍLIA-DF (00.025.841/0001-53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REGINA - NOVO HAMBURGO-RS (91.681.361/0003-68)"/>
        <s v="HOSPITAL MAE DE DEUS - PORTO ALEGRE-RS (88.625.686/0024-43)"/>
        <s v="UNIMED GRANDE FLORIANOPOLIS - COOPERATIVA DE TRABALHO MEDICO - SÃO JOSÉ-SC (77.858.611/0014-14)"/>
        <s v="HOSPITAL INFANTIL PEQUENO PRINCIPE - CURITIBA-PR (76.591.569/0001-30)"/>
        <s v="HOSPITAL SAO LUCAS DA PUCRS - PORTO ALEGRE-RS (88.630.413/0007-96)"/>
        <s v="HOSPITAL DAHER LAGO SUL S/A - BRASÍLIA-DF (00.382.069/0001-27)"/>
        <s v="UNIDADE BRASILIA IV - BRASÍLIA-DF (61.590.410/0012-87)"/>
        <s v="CONCEITO DISTRIBUIDORA DE MEDICAMENTOS E MATERIAIS CIRURGICOS LTDA - BELO HORIZONTE-MG (32.384.285/0001-06)"/>
        <s v="HOSPITAL E MATERNIDADE SANTA CLARA LTDA - UBERLÂNDIA-MG (25.761.040/0001-87)"/>
        <s v="INSTITUTO NACIONAL DE TECNOLOGIA E SAUDE - GOIÂNIA-GO (11.344.038/0015-01)"/>
        <s v="CLINICA SOUZA BRITO - CUIABÁ-MT (15.016.827/0001-60)"/>
        <s v="HOSPITAL AMECOR - CUIABÁ-MT (03.925.419/0001-42)"/>
        <s v="HOSPITAL SANTA ROSA - CUIABÁ-MT (70.524.145/0001-77)"/>
        <s v="HOSPITAL MUNICIPAL DE ARAGUAINA - HMA ISAC - ARAGOMINAS-TO (14.702.257/0007-95)"/>
        <s v="HOSPITAL DO CORACAO DE ALAGOAS - MACEIÓ-AL (01.454.407/0001-51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HOSPITAL PORTUGUES - RECIFE-PE (10.892.164/0001-24)"/>
        <s v="HOSPITAL SAO MARCOS (REDE DOR) - RECIFE-PE (02.284.062/0004-40)"/>
        <s v="ESHO EMPRESA DE SERVICOS HOSPITALARES - NATAL-RN (29.435.005/0098-51)"/>
        <s v="HOSPITAL DO CORACAO DE NATAL LTDA - NATAL-RN (00.820.737/0001-50)"/>
        <s v="INCOR NATAL - NATAL-RN (01.507.901/0001-37)"/>
        <s v="MEDRADIUS - MACEIÓ-AL (03.866.223/0001-24)"/>
        <s v="HOSPITAL PORTUGUES / UNID MUNICIPAL ANTONIO C MAGALHAES - EUCLIDES DA CUNHA-BA (15.166.416/0012-04)"/>
        <s v="HOSPITAL SANTA IZABEL - SALVADOR-BA (15.153.745/0002-49)"/>
        <s v="HOSPITAL SAO LUCAS - ARACAJU-SE (13.131.370/0001-00)"/>
        <s v="HOSPITAL AEROPORTO - LAURO DE FREITAS-BA (04.602.792/0001-25)"/>
        <s v="FUNDACAO JOSE SILVEIRA - SALVADOR-BA (15.194.004/0001-25)"/>
        <s v="DEPOSITO-ARMAZEM SALVADOR/BA - SALVADOR-BA (12.361.267/0147-39)"/>
        <s v="HOSPITAL SAO RAFAEL S.A - SALVADOR-BA (27.372.066/0001-69)"/>
        <s v="DEPOSITO-ARMAZEM DE FORTALEZA - FORTALEZA-CE (05.874.946/0002-81)"/>
        <s v="CASA DE SAUDE SAO LUCAS S/A - NATAL-RN (08.319.329/0001-21)"/>
        <s v="CENTRO MEDICO GABRIEL SOARES - ARACAJU-SE (12.361.267/0005-17)"/>
        <s v="HOSPITAL DE CIRURGIA - ARACAJU-SE (13.016.332/0001-06)"/>
        <s v="HCFMB - BOTUCATU-SP (12.474.705/0001-20)"/>
        <s v="HOSPITAL CENTRALDO EXERCITO - RIO DE JANEIRO-RJ (09.609.235/0002-30)"/>
        <s v="INSTITUTO NACIONAL DE CANCER - RIO DE JANEIRO-RJ (00.394.544/0171-50)"/>
        <s v="FES - FLORIANÓPOLIS-SC (80.673.411/0001-87)"/>
        <s v="HOSPITAL CRISTO REDENTOR - PORTO ALEGRE-RS (92.787.118/0003-91)"/>
        <s v="HOSPITAL NOSSA SENHORA DA CONCEICAO SA - PORTO ALEGRE-RS (92.787.118/0001-20)"/>
        <s v="HOSPITAL DE CLINICAS - PORTO ALEGRE-RS (87.020.517/0001-20)"/>
        <s v="EBSERH - HOSPITAL UNIVERSITARIO DE SANTA MARIA - SANTA MARIA-RS (15.126.437/0019-72)"/>
        <s v="FES - GOIÂNIA-GO (00.544.963/0001-56)"/>
        <s v="FUNDO MUNICIPAL DE SAUDE DE RIO VERDE - GO - RIO VERDE-GO (06.190.522/0001-80)"/>
        <s v="EBSERH HOSPITAL UNIVERSITARIO DE SAO LUIS - SÃO LUÍS-MA (15.126.437/0004-96)"/>
        <s v="COORDENADORIA DE ASSISTENCIA FARMACEUTICA - SÃO PAULO-SP (46.374.500/0262-31)"/>
        <s v="HOSPITAL DAS CLINICAS DA FACULDADE DE MEDICINA DA U S P - SÃO PAULO-SP (60.448.040/0001-22)"/>
        <s v="HUPAA - MACEIÓ-AL (24.464.109/0002-29)"/>
        <s v="LEILA BRANDAO VILELA PEREIRA - MACEIÓ-AL (059.098.904-92)"/>
        <s v="FES/BA - SALVADOR-BA (05.816.630/0001-52)"/>
        <s v="UNIVERSIDADE FEDERAL DA BAHIA - SALVADOR-BA (15.180.714/0005-20)"/>
        <s v="FUNDES - FORTALEZA-CE (74.031.865/0001-51)"/>
        <s v="HOSPITAL UNIVERSITARIO ANTONIO PEDRO - NITERÓI-RJ (15.126.437/0036-73)"/>
        <s v="FUNDACAO SAUDE DO ESTADO DO RIO DE JANEIRO - RIO DE JANEIRO-RJ (10.834.118/0001-79)"/>
        <s v="HOSPITAL SERVIDORES DO ESTADO/RJ - RIO DE JANEIRO-RJ (00.394.544/0211-82)"/>
        <s v="RENATA MARTINS MARCHESE - SÃO PAULO-SP (273.788.718-69)"/>
        <s v="YURI SOUZA DE LIMA - PORTO ALEGRE-RS (043.264.450-41)"/>
        <s v="EBSERH - HOSPITAL UNIVERSITARIO DO PIAUI - TERESINA-PI (15.126.437/0002-24)"/>
        <s v="EBSERH - COMPLEXO HOSPITALAR DO CEARA (HUWC E MEAC) - FORTALEZA-CE (15.126.437/0014-68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3">
        <s v="claudia.bueno@cslbehring.com"/>
        <s v="rafael.esteves@cslbehring.com"/>
        <s v="fernando.leony@cslbehring.com"/>
      </sharedItems>
    </cacheField>
    <cacheField name="EQ" numFmtId="4">
      <sharedItems containsSemiMixedTypes="0" containsString="0" containsNumber="1" containsInteger="1" minValue="0" maxValue="300"/>
    </cacheField>
  </cacheFields>
  <extLst>
    <ext xmlns:x14="http://schemas.microsoft.com/office/spreadsheetml/2009/9/main" uri="{725AE2AE-9491-48be-B2B4-4EB974FC3084}">
      <x14:pivotCacheDefinition pivotCacheId="13970827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169.617504166665" createdVersion="6" refreshedVersion="6" minRefreshableVersion="3" recordCount="55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RHOPHYLAC"/>
        <s v="VENDA - OUTROS PRODUTOS"/>
        <s v="VENDA - ALBUREX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0" maxValue="2020"/>
    </cacheField>
    <cacheField name="TRIMESTRE" numFmtId="0">
      <sharedItems containsSemiMixedTypes="0" containsString="0" containsNumber="1" containsInteger="1" minValue="4" maxValue="4"/>
    </cacheField>
    <cacheField name="TRIMESTRE_SIGLA" numFmtId="0">
      <sharedItems count="1">
        <s v="4º Tri"/>
      </sharedItems>
    </cacheField>
    <cacheField name="MES" numFmtId="0">
      <sharedItems containsSemiMixedTypes="0" containsString="0" containsNumber="1" containsInteger="1" minValue="10" maxValue="12"/>
    </cacheField>
    <cacheField name="MES_SIGLA" numFmtId="0">
      <sharedItems/>
    </cacheField>
    <cacheField name="PERIODO_FISCAL" numFmtId="0">
      <sharedItems count="3">
        <s v="2020-2021 - 2º Tri - 05-Nov"/>
        <s v="2020-2021 - 2º Tri - 04-Out"/>
        <s v="2020-2021 - 2º Tri - 06-Dez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2" maxValue="2"/>
    </cacheField>
    <cacheField name="TRIMESTRE_FISCAL_SIGLA" numFmtId="0">
      <sharedItems count="1">
        <s v="2º Tri"/>
      </sharedItems>
    </cacheField>
    <cacheField name="MES_FISCAL" numFmtId="0">
      <sharedItems containsSemiMixedTypes="0" containsString="0" containsNumber="1" containsInteger="1" minValue="4" maxValue="6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7302144.699999999"/>
    </cacheField>
    <cacheField name="REALIZADO" numFmtId="3">
      <sharedItems containsSemiMixedTypes="0" containsString="0" containsNumber="1" minValue="0" maxValue="17623946.649999999"/>
    </cacheField>
    <cacheField name="COBERTURA" numFmtId="9">
      <sharedItems containsSemiMixedTypes="0" containsString="0" containsNumber="1" minValue="0" maxValue="3.3380000000000001"/>
    </cacheField>
    <cacheField name="PREMIO" numFmtId="44">
      <sharedItems containsSemiMixedTypes="0" containsString="0" containsNumber="1" minValue="0" maxValue="2155.21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2155.2112999999999"/>
    </cacheField>
    <cacheField name="Check ESP" numFmtId="44">
      <sharedItems containsMixedTypes="1" containsNumber="1" minValue="0" maxValue="1311.1206999999999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7000000000707587E-3" maxValue="5.0000000000096634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7">
  <r>
    <x v="0"/>
    <x v="0"/>
    <n v="66"/>
    <x v="0"/>
    <n v="24464109000229"/>
    <x v="0"/>
    <s v="MACEIÓ"/>
    <s v="AL"/>
    <s v="PUBLICO"/>
    <x v="0"/>
    <s v="LAIS MAGALHAES HSP (BA/AL/SE)"/>
    <s v="20"/>
    <x v="0"/>
    <n v="30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30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30"/>
  </r>
  <r>
    <x v="0"/>
    <x v="0"/>
    <n v="66"/>
    <x v="0"/>
    <n v="5909890492"/>
    <x v="1"/>
    <s v="MACEIÓ"/>
    <s v="AL"/>
    <s v="PESSOA FISICA"/>
    <x v="0"/>
    <s v="LAIS MAGALHAES HSP (BA/AL/SE)"/>
    <s v="20"/>
    <x v="0"/>
    <n v="18"/>
  </r>
  <r>
    <x v="0"/>
    <x v="0"/>
    <n v="66"/>
    <x v="0"/>
    <n v="5909890492"/>
    <x v="1"/>
    <s v="MACEIÓ"/>
    <s v="AL"/>
    <s v="PESSOA FISICA"/>
    <x v="1"/>
    <s v="(Vazio) EMH (AL/BA/CE/GO/MS/MT/PB/PE/PI/RN/SE/TO)"/>
    <s v="30"/>
    <x v="1"/>
    <n v="18"/>
  </r>
  <r>
    <x v="0"/>
    <x v="0"/>
    <n v="66"/>
    <x v="0"/>
    <n v="5909890492"/>
    <x v="1"/>
    <s v="MACEIÓ"/>
    <s v="AL"/>
    <s v="PESSOA FISICA"/>
    <x v="2"/>
    <s v="VALERIA BRAGA ESP (CE/MA/PI/BA/AL/SE/PB/PE/RN)"/>
    <s v="10"/>
    <x v="2"/>
    <n v="18"/>
  </r>
  <r>
    <x v="0"/>
    <x v="0"/>
    <n v="66"/>
    <x v="0"/>
    <n v="544963000156"/>
    <x v="2"/>
    <s v="GOIÂNIA"/>
    <s v="GO"/>
    <s v="PUBLICO"/>
    <x v="3"/>
    <s v="KAREN ROSA HSP (DF/GO/MS/MT/TO)"/>
    <s v="20"/>
    <x v="0"/>
    <n v="78"/>
  </r>
  <r>
    <x v="0"/>
    <x v="0"/>
    <n v="66"/>
    <x v="0"/>
    <n v="544963000156"/>
    <x v="2"/>
    <s v="GOIÂNIA"/>
    <s v="GO"/>
    <s v="PUBLICO"/>
    <x v="1"/>
    <s v="(Vazio) EMH (AL/BA/CE/GO/MS/MT/PB/PE/PI/RN/SE/TO)"/>
    <s v="30"/>
    <x v="1"/>
    <n v="78"/>
  </r>
  <r>
    <x v="0"/>
    <x v="0"/>
    <n v="66"/>
    <x v="0"/>
    <n v="544963000156"/>
    <x v="2"/>
    <s v="GOIÂNIA"/>
    <s v="GO"/>
    <s v="PUBLICO"/>
    <x v="4"/>
    <s v="(Vazio) ESP (AC/AM/AP/DF/GO/MA/MS/MT/PA/RO/RR/TO)"/>
    <s v="10"/>
    <x v="2"/>
    <n v="78"/>
  </r>
  <r>
    <x v="0"/>
    <x v="0"/>
    <n v="66"/>
    <x v="0"/>
    <n v="6190522000180"/>
    <x v="3"/>
    <s v="RIO VERDE"/>
    <s v="GO"/>
    <s v="PUBLICO"/>
    <x v="3"/>
    <s v="KAREN ROSA HSP (DF/GO/MS/MT/TO)"/>
    <s v="20"/>
    <x v="0"/>
    <n v="24"/>
  </r>
  <r>
    <x v="0"/>
    <x v="0"/>
    <n v="66"/>
    <x v="0"/>
    <n v="6190522000180"/>
    <x v="3"/>
    <s v="RIO VERDE"/>
    <s v="GO"/>
    <s v="PUBLICO"/>
    <x v="1"/>
    <s v="(Vazio) EMH (AL/BA/CE/GO/MS/MT/PB/PE/PI/RN/SE/TO)"/>
    <s v="30"/>
    <x v="1"/>
    <n v="24"/>
  </r>
  <r>
    <x v="0"/>
    <x v="0"/>
    <n v="66"/>
    <x v="0"/>
    <n v="6190522000180"/>
    <x v="3"/>
    <s v="RIO VERDE"/>
    <s v="GO"/>
    <s v="PUBLICO"/>
    <x v="4"/>
    <s v="(Vazio) ESP (AC/AM/AP/DF/GO/MA/MS/MT/PA/RO/RR/TO)"/>
    <s v="10"/>
    <x v="2"/>
    <n v="24"/>
  </r>
  <r>
    <x v="0"/>
    <x v="0"/>
    <n v="66"/>
    <x v="0"/>
    <n v="80673411000187"/>
    <x v="4"/>
    <s v="FLORIANÓPOLIS"/>
    <s v="SC"/>
    <s v="PUBLICO"/>
    <x v="5"/>
    <s v="FERNANDA BORNHAUSEN HSP (SC/PR)"/>
    <s v="20"/>
    <x v="0"/>
    <n v="82"/>
  </r>
  <r>
    <x v="0"/>
    <x v="0"/>
    <n v="66"/>
    <x v="0"/>
    <n v="80673411000187"/>
    <x v="4"/>
    <s v="FLORIANÓPOLIS"/>
    <s v="SC"/>
    <s v="PUBLICO"/>
    <x v="6"/>
    <s v="MICHELE MORAES ESP (PR/SC/RS)"/>
    <s v="10"/>
    <x v="2"/>
    <n v="82"/>
  </r>
  <r>
    <x v="0"/>
    <x v="0"/>
    <n v="66"/>
    <x v="0"/>
    <n v="80673411000187"/>
    <x v="4"/>
    <s v="FLORIANÓPOLIS"/>
    <s v="SC"/>
    <s v="PUBLICO"/>
    <x v="7"/>
    <s v="(Vazio) EMH (PR/RS/SC)"/>
    <s v="30"/>
    <x v="1"/>
    <n v="82"/>
  </r>
  <r>
    <x v="0"/>
    <x v="0"/>
    <n v="66"/>
    <x v="0"/>
    <n v="85241339000809"/>
    <x v="5"/>
    <s v="TUBARÃO"/>
    <s v="SC"/>
    <s v="PRIVADO"/>
    <x v="5"/>
    <s v="FERNANDA BORNHAUSEN HSP (SC/PR)"/>
    <s v="20"/>
    <x v="0"/>
    <n v="6"/>
  </r>
  <r>
    <x v="0"/>
    <x v="0"/>
    <n v="66"/>
    <x v="0"/>
    <n v="85241339000809"/>
    <x v="5"/>
    <s v="TUBARÃO"/>
    <s v="SC"/>
    <s v="PRIVADO"/>
    <x v="6"/>
    <s v="MICHELE MORAES ESP (PR/SC/RS)"/>
    <s v="10"/>
    <x v="2"/>
    <n v="6"/>
  </r>
  <r>
    <x v="0"/>
    <x v="0"/>
    <n v="66"/>
    <x v="0"/>
    <n v="85241339000809"/>
    <x v="5"/>
    <s v="TUBARÃO"/>
    <s v="SC"/>
    <s v="PRIVADO"/>
    <x v="7"/>
    <s v="(Vazio) EMH (PR/RS/SC)"/>
    <s v="30"/>
    <x v="1"/>
    <n v="6"/>
  </r>
  <r>
    <x v="0"/>
    <x v="0"/>
    <n v="66"/>
    <x v="0"/>
    <n v="46009718000140"/>
    <x v="6"/>
    <s v="CAMPINAS"/>
    <s v="SP"/>
    <s v="PRIVADO"/>
    <x v="8"/>
    <s v="ARTUR JUNIOR HSP (SPI)"/>
    <s v="20"/>
    <x v="0"/>
    <n v="3"/>
  </r>
  <r>
    <x v="0"/>
    <x v="0"/>
    <n v="66"/>
    <x v="0"/>
    <n v="46009718000140"/>
    <x v="6"/>
    <s v="CAMPINAS"/>
    <s v="SP"/>
    <s v="PRIVADO"/>
    <x v="9"/>
    <s v="BRUNA CLARO ESP (SPI)"/>
    <s v="10"/>
    <x v="2"/>
    <n v="3"/>
  </r>
  <r>
    <x v="0"/>
    <x v="0"/>
    <n v="66"/>
    <x v="0"/>
    <n v="46009718000140"/>
    <x v="6"/>
    <s v="CAMPINAS"/>
    <s v="SP"/>
    <s v="PRIVADO"/>
    <x v="10"/>
    <s v="(Vazio) EMH SPC/SPI"/>
    <s v="30"/>
    <x v="1"/>
    <n v="3"/>
  </r>
  <r>
    <x v="0"/>
    <x v="0"/>
    <n v="66"/>
    <x v="0"/>
    <n v="46374500026231"/>
    <x v="7"/>
    <s v="SÃO PAULO"/>
    <s v="SP"/>
    <s v="PUBLICO"/>
    <x v="11"/>
    <s v="CHRISTIANE GARCIA ESP (SPC)"/>
    <s v="30"/>
    <x v="1"/>
    <n v="28"/>
  </r>
  <r>
    <x v="0"/>
    <x v="0"/>
    <n v="66"/>
    <x v="0"/>
    <n v="46374500026231"/>
    <x v="7"/>
    <s v="SÃO PAULO"/>
    <s v="SP"/>
    <s v="PUBLICO"/>
    <x v="12"/>
    <s v="(Vazio) ESP SPC/SPI"/>
    <s v="10"/>
    <x v="2"/>
    <n v="28"/>
  </r>
  <r>
    <x v="0"/>
    <x v="0"/>
    <n v="66"/>
    <x v="0"/>
    <n v="46374500026231"/>
    <x v="7"/>
    <s v="SÃO PAULO"/>
    <s v="SP"/>
    <s v="PUBLICO"/>
    <x v="13"/>
    <s v="(Vago) HSP SPC"/>
    <s v="20"/>
    <x v="0"/>
    <n v="28"/>
  </r>
  <r>
    <x v="0"/>
    <x v="0"/>
    <n v="66"/>
    <x v="0"/>
    <n v="60678604000113"/>
    <x v="8"/>
    <s v="SÃO PAULO"/>
    <s v="SP"/>
    <s v="PRIVADO"/>
    <x v="14"/>
    <s v="ANTONIO TUNES HSP (SPC)"/>
    <s v="20"/>
    <x v="0"/>
    <n v="6"/>
  </r>
  <r>
    <x v="0"/>
    <x v="0"/>
    <n v="66"/>
    <x v="0"/>
    <n v="60678604000113"/>
    <x v="8"/>
    <s v="SÃO PAULO"/>
    <s v="SP"/>
    <s v="PRIVADO"/>
    <x v="15"/>
    <s v="JANAINA PALMIRO ESP (SPC)"/>
    <s v="10"/>
    <x v="2"/>
    <n v="6"/>
  </r>
  <r>
    <x v="0"/>
    <x v="0"/>
    <n v="66"/>
    <x v="0"/>
    <n v="60678604000113"/>
    <x v="8"/>
    <s v="SÃO PAULO"/>
    <s v="SP"/>
    <s v="PRIVADO"/>
    <x v="10"/>
    <s v="(Vazio) EMH SPC/SPI"/>
    <s v="30"/>
    <x v="1"/>
    <n v="6"/>
  </r>
  <r>
    <x v="0"/>
    <x v="0"/>
    <n v="66"/>
    <x v="0"/>
    <n v="60765823000130"/>
    <x v="9"/>
    <s v="SÃO PAULO"/>
    <s v="SP"/>
    <s v="PRIVADO"/>
    <x v="14"/>
    <s v="ANTONIO TUNES HSP (SPC)"/>
    <s v="20"/>
    <x v="0"/>
    <n v="3"/>
  </r>
  <r>
    <x v="0"/>
    <x v="0"/>
    <n v="66"/>
    <x v="0"/>
    <n v="60765823000130"/>
    <x v="9"/>
    <s v="SÃO PAULO"/>
    <s v="SP"/>
    <s v="PRIVADO"/>
    <x v="11"/>
    <s v="CHRISTIANE GARCIA ESP (SPC)"/>
    <s v="30"/>
    <x v="1"/>
    <n v="3"/>
  </r>
  <r>
    <x v="0"/>
    <x v="0"/>
    <n v="66"/>
    <x v="0"/>
    <n v="60765823000130"/>
    <x v="9"/>
    <s v="SÃO PAULO"/>
    <s v="SP"/>
    <s v="PRIVADO"/>
    <x v="12"/>
    <s v="(Vazio) ESP SPC/SPI"/>
    <s v="10"/>
    <x v="2"/>
    <n v="3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722424000122"/>
    <x v="11"/>
    <s v="MACEIÓ"/>
    <s v="AL"/>
    <s v="PRIVADO"/>
    <x v="0"/>
    <s v="LAIS MAGALHAES HSP (BA/AL/SE)"/>
    <s v="20"/>
    <x v="0"/>
    <n v="1"/>
  </r>
  <r>
    <x v="0"/>
    <x v="0"/>
    <n v="64"/>
    <x v="1"/>
    <n v="1722424000122"/>
    <x v="11"/>
    <s v="MACEIÓ"/>
    <s v="AL"/>
    <s v="PRIVADO"/>
    <x v="1"/>
    <s v="(Vazio) EMH (AL/BA/CE/GO/MS/MT/PB/PE/PI/RN/SE/TO)"/>
    <s v="30"/>
    <x v="1"/>
    <n v="1"/>
  </r>
  <r>
    <x v="0"/>
    <x v="0"/>
    <n v="64"/>
    <x v="1"/>
    <n v="1722424000122"/>
    <x v="11"/>
    <s v="MACEIÓ"/>
    <s v="AL"/>
    <s v="PRIVADO"/>
    <x v="2"/>
    <s v="VALERIA BRAGA ESP (CE/MA/PI/BA/AL/SE/PB/PE/RN)"/>
    <s v="10"/>
    <x v="2"/>
    <n v="1"/>
  </r>
  <r>
    <x v="0"/>
    <x v="0"/>
    <n v="64"/>
    <x v="1"/>
    <n v="4159778000107"/>
    <x v="12"/>
    <s v="MANAUS"/>
    <s v="AM"/>
    <s v="PRIVADO"/>
    <x v="4"/>
    <s v="(Vazio) ESP (AC/AM/AP/DF/GO/MA/MS/MT/PA/RO/RR/TO)"/>
    <s v="10"/>
    <x v="2"/>
    <n v="10"/>
  </r>
  <r>
    <x v="0"/>
    <x v="0"/>
    <n v="64"/>
    <x v="1"/>
    <n v="4159778000107"/>
    <x v="12"/>
    <s v="MANAUS"/>
    <s v="AM"/>
    <s v="PRIVADO"/>
    <x v="16"/>
    <s v="(Vazio) HSP (AC/AM/AP/PA/RO/RR)"/>
    <s v="20"/>
    <x v="0"/>
    <n v="10"/>
  </r>
  <r>
    <x v="0"/>
    <x v="0"/>
    <n v="64"/>
    <x v="1"/>
    <n v="4159778000107"/>
    <x v="12"/>
    <s v="MANAUS"/>
    <s v="AM"/>
    <s v="PRIVADO"/>
    <x v="17"/>
    <s v="WLADIMIR CAMPELO EMH (AC/AM/AP/PA/RO/RR/DF)"/>
    <s v="30"/>
    <x v="1"/>
    <n v="10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4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4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4"/>
  </r>
  <r>
    <x v="0"/>
    <x v="0"/>
    <n v="64"/>
    <x v="1"/>
    <n v="5469172000122"/>
    <x v="14"/>
    <s v="SALVADOR"/>
    <s v="BA"/>
    <s v="PRIVADO"/>
    <x v="0"/>
    <s v="LAIS MAGALHAES HSP (BA/AL/SE)"/>
    <s v="20"/>
    <x v="0"/>
    <n v="8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8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8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0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0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0"/>
    <n v="64"/>
    <x v="1"/>
    <n v="11858570000133"/>
    <x v="17"/>
    <s v="SALVADOR"/>
    <s v="BA"/>
    <s v="PRIVADO"/>
    <x v="0"/>
    <s v="LAIS MAGALHAES HSP (BA/AL/SE)"/>
    <s v="20"/>
    <x v="0"/>
    <n v="11"/>
  </r>
  <r>
    <x v="0"/>
    <x v="0"/>
    <n v="64"/>
    <x v="1"/>
    <n v="11858570000133"/>
    <x v="17"/>
    <s v="SALVADOR"/>
    <s v="BA"/>
    <s v="PRIVADO"/>
    <x v="1"/>
    <s v="(Vazio) EMH (AL/BA/CE/GO/MS/MT/PB/PE/PI/RN/SE/TO)"/>
    <s v="30"/>
    <x v="1"/>
    <n v="11"/>
  </r>
  <r>
    <x v="0"/>
    <x v="0"/>
    <n v="64"/>
    <x v="1"/>
    <n v="11858570000133"/>
    <x v="17"/>
    <s v="SALVADOR"/>
    <s v="BA"/>
    <s v="PRIVADO"/>
    <x v="2"/>
    <s v="VALERIA BRAGA ESP (CE/MA/PI/BA/AL/SE/PB/PE/RN)"/>
    <s v="10"/>
    <x v="2"/>
    <n v="11"/>
  </r>
  <r>
    <x v="0"/>
    <x v="0"/>
    <n v="64"/>
    <x v="1"/>
    <n v="15170723000106"/>
    <x v="18"/>
    <s v="SALVADOR"/>
    <s v="BA"/>
    <s v="PRIVADO"/>
    <x v="0"/>
    <s v="LAIS MAGALHAES HSP (BA/AL/SE)"/>
    <s v="20"/>
    <x v="0"/>
    <n v="2"/>
  </r>
  <r>
    <x v="0"/>
    <x v="0"/>
    <n v="64"/>
    <x v="1"/>
    <n v="15170723000106"/>
    <x v="18"/>
    <s v="SALVADOR"/>
    <s v="BA"/>
    <s v="PRIVADO"/>
    <x v="1"/>
    <s v="(Vazio) EMH (AL/BA/CE/GO/MS/MT/PB/PE/PI/RN/SE/TO)"/>
    <s v="30"/>
    <x v="1"/>
    <n v="2"/>
  </r>
  <r>
    <x v="0"/>
    <x v="0"/>
    <n v="64"/>
    <x v="1"/>
    <n v="15170723000106"/>
    <x v="18"/>
    <s v="SALVADOR"/>
    <s v="BA"/>
    <s v="PRIVADO"/>
    <x v="2"/>
    <s v="VALERIA BRAGA ESP (CE/MA/PI/BA/AL/SE/PB/PE/RN)"/>
    <s v="10"/>
    <x v="2"/>
    <n v="2"/>
  </r>
  <r>
    <x v="0"/>
    <x v="0"/>
    <n v="64"/>
    <x v="1"/>
    <n v="13808803000119"/>
    <x v="19"/>
    <s v="SALVADOR"/>
    <s v="BA"/>
    <s v="PRIVADO"/>
    <x v="0"/>
    <s v="LAIS MAGALHAES HSP (BA/AL/SE)"/>
    <s v="20"/>
    <x v="0"/>
    <n v="18"/>
  </r>
  <r>
    <x v="0"/>
    <x v="0"/>
    <n v="64"/>
    <x v="1"/>
    <n v="13808803000119"/>
    <x v="19"/>
    <s v="SALVADOR"/>
    <s v="BA"/>
    <s v="PRIVADO"/>
    <x v="1"/>
    <s v="(Vazio) EMH (AL/BA/CE/GO/MS/MT/PB/PE/PI/RN/SE/TO)"/>
    <s v="30"/>
    <x v="1"/>
    <n v="18"/>
  </r>
  <r>
    <x v="0"/>
    <x v="0"/>
    <n v="64"/>
    <x v="1"/>
    <n v="13808803000119"/>
    <x v="19"/>
    <s v="SALVADOR"/>
    <s v="BA"/>
    <s v="PRIVADO"/>
    <x v="2"/>
    <s v="VALERIA BRAGA ESP (CE/MA/PI/BA/AL/SE/PB/PE/RN)"/>
    <s v="10"/>
    <x v="2"/>
    <n v="18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7245269000187"/>
    <x v="21"/>
    <s v="FORTALEZA"/>
    <s v="CE"/>
    <s v="PRIVADO"/>
    <x v="18"/>
    <s v="KLEBER SILVA HSP (CE/MA/PI)"/>
    <s v="20"/>
    <x v="0"/>
    <n v="3"/>
  </r>
  <r>
    <x v="0"/>
    <x v="0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0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0"/>
    <n v="64"/>
    <x v="1"/>
    <n v="29435005007484"/>
    <x v="22"/>
    <s v="FORTALEZA"/>
    <s v="CE"/>
    <s v="PRIVADO"/>
    <x v="18"/>
    <s v="KLEBER SILVA HSP (CE/MA/PI)"/>
    <s v="20"/>
    <x v="0"/>
    <n v="24"/>
  </r>
  <r>
    <x v="0"/>
    <x v="0"/>
    <n v="64"/>
    <x v="1"/>
    <n v="29435005007484"/>
    <x v="22"/>
    <s v="FORTALEZA"/>
    <s v="CE"/>
    <s v="PRIVADO"/>
    <x v="1"/>
    <s v="(Vazio) EMH (AL/BA/CE/GO/MS/MT/PB/PE/PI/RN/SE/TO)"/>
    <s v="30"/>
    <x v="1"/>
    <n v="24"/>
  </r>
  <r>
    <x v="0"/>
    <x v="0"/>
    <n v="64"/>
    <x v="1"/>
    <n v="29435005007484"/>
    <x v="22"/>
    <s v="FORTALEZA"/>
    <s v="CE"/>
    <s v="PRIVADO"/>
    <x v="2"/>
    <s v="VALERIA BRAGA ESP (CE/MA/PI/BA/AL/SE/PB/PE/RN)"/>
    <s v="10"/>
    <x v="2"/>
    <n v="24"/>
  </r>
  <r>
    <x v="0"/>
    <x v="0"/>
    <n v="64"/>
    <x v="1"/>
    <n v="23443518000103"/>
    <x v="23"/>
    <s v="FORTALEZA"/>
    <s v="CE"/>
    <s v="PRIVADO"/>
    <x v="18"/>
    <s v="KLEBER SILVA HSP (CE/MA/PI)"/>
    <s v="20"/>
    <x v="0"/>
    <n v="10"/>
  </r>
  <r>
    <x v="0"/>
    <x v="0"/>
    <n v="64"/>
    <x v="1"/>
    <n v="23443518000103"/>
    <x v="23"/>
    <s v="FORTALEZA"/>
    <s v="CE"/>
    <s v="PRIVADO"/>
    <x v="1"/>
    <s v="(Vazio) EMH (AL/BA/CE/GO/MS/MT/PB/PE/PI/RN/SE/TO)"/>
    <s v="30"/>
    <x v="1"/>
    <n v="10"/>
  </r>
  <r>
    <x v="0"/>
    <x v="0"/>
    <n v="64"/>
    <x v="1"/>
    <n v="23443518000103"/>
    <x v="23"/>
    <s v="FORTALEZA"/>
    <s v="CE"/>
    <s v="PRIVADO"/>
    <x v="2"/>
    <s v="VALERIA BRAGA ESP (CE/MA/PI/BA/AL/SE/PB/PE/RN)"/>
    <s v="10"/>
    <x v="2"/>
    <n v="10"/>
  </r>
  <r>
    <x v="0"/>
    <x v="0"/>
    <n v="64"/>
    <x v="1"/>
    <n v="5868278000280"/>
    <x v="24"/>
    <s v="FORTALEZA"/>
    <s v="CE"/>
    <s v="PRIVADO"/>
    <x v="18"/>
    <s v="KLEBER SILVA HSP (CE/MA/PI)"/>
    <s v="20"/>
    <x v="0"/>
    <n v="15"/>
  </r>
  <r>
    <x v="0"/>
    <x v="0"/>
    <n v="64"/>
    <x v="1"/>
    <n v="5868278000280"/>
    <x v="24"/>
    <s v="FORTALEZA"/>
    <s v="CE"/>
    <s v="PRIVADO"/>
    <x v="1"/>
    <s v="(Vazio) EMH (AL/BA/CE/GO/MS/MT/PB/PE/PI/RN/SE/TO)"/>
    <s v="30"/>
    <x v="1"/>
    <n v="15"/>
  </r>
  <r>
    <x v="0"/>
    <x v="0"/>
    <n v="64"/>
    <x v="1"/>
    <n v="5868278000280"/>
    <x v="24"/>
    <s v="FORTALEZA"/>
    <s v="CE"/>
    <s v="PRIVADO"/>
    <x v="2"/>
    <s v="VALERIA BRAGA ESP (CE/MA/PI/BA/AL/SE/PB/PE/RN)"/>
    <s v="10"/>
    <x v="2"/>
    <n v="15"/>
  </r>
  <r>
    <x v="0"/>
    <x v="0"/>
    <n v="64"/>
    <x v="1"/>
    <n v="11794674000121"/>
    <x v="25"/>
    <s v="FORTALEZA"/>
    <s v="CE"/>
    <s v="PRIVADO"/>
    <x v="18"/>
    <s v="KLEBER SILVA HSP (CE/MA/PI)"/>
    <s v="20"/>
    <x v="0"/>
    <n v="1"/>
  </r>
  <r>
    <x v="0"/>
    <x v="0"/>
    <n v="64"/>
    <x v="1"/>
    <n v="11794674000121"/>
    <x v="25"/>
    <s v="FORTALEZA"/>
    <s v="CE"/>
    <s v="PRIVADO"/>
    <x v="1"/>
    <s v="(Vazio) EMH (AL/BA/CE/GO/MS/MT/PB/PE/PI/RN/SE/TO)"/>
    <s v="30"/>
    <x v="1"/>
    <n v="1"/>
  </r>
  <r>
    <x v="0"/>
    <x v="0"/>
    <n v="64"/>
    <x v="1"/>
    <n v="11794674000121"/>
    <x v="25"/>
    <s v="FORTALEZA"/>
    <s v="CE"/>
    <s v="PRIVADO"/>
    <x v="2"/>
    <s v="VALERIA BRAGA ESP (CE/MA/PI/BA/AL/SE/PB/PE/RN)"/>
    <s v="10"/>
    <x v="2"/>
    <n v="1"/>
  </r>
  <r>
    <x v="0"/>
    <x v="0"/>
    <n v="64"/>
    <x v="1"/>
    <n v="29435005004620"/>
    <x v="26"/>
    <s v="BRASÍLIA"/>
    <s v="DF"/>
    <s v="PRIVADO"/>
    <x v="3"/>
    <s v="KAREN ROSA HSP (DF/GO/MS/MT/TO)"/>
    <s v="20"/>
    <x v="0"/>
    <n v="10"/>
  </r>
  <r>
    <x v="0"/>
    <x v="0"/>
    <n v="64"/>
    <x v="1"/>
    <n v="29435005004620"/>
    <x v="26"/>
    <s v="BRASÍLIA"/>
    <s v="DF"/>
    <s v="PRIVADO"/>
    <x v="4"/>
    <s v="(Vazio) ESP (AC/AM/AP/DF/GO/MA/MS/MT/PA/RO/RR/TO)"/>
    <s v="10"/>
    <x v="2"/>
    <n v="10"/>
  </r>
  <r>
    <x v="0"/>
    <x v="0"/>
    <n v="64"/>
    <x v="1"/>
    <n v="60884855002289"/>
    <x v="27"/>
    <s v="BRASÍLIA"/>
    <s v="DF"/>
    <s v="PRIVADO"/>
    <x v="3"/>
    <s v="KAREN ROSA HSP (DF/GO/MS/MT/TO)"/>
    <s v="20"/>
    <x v="0"/>
    <n v="49"/>
  </r>
  <r>
    <x v="0"/>
    <x v="0"/>
    <n v="64"/>
    <x v="1"/>
    <n v="60884855002289"/>
    <x v="27"/>
    <s v="BRASÍLIA"/>
    <s v="DF"/>
    <s v="PRIVADO"/>
    <x v="4"/>
    <s v="(Vazio) ESP (AC/AM/AP/DF/GO/MA/MS/MT/PA/RO/RR/TO)"/>
    <s v="10"/>
    <x v="2"/>
    <n v="49"/>
  </r>
  <r>
    <x v="0"/>
    <x v="0"/>
    <n v="64"/>
    <x v="1"/>
    <n v="6047087004207"/>
    <x v="28"/>
    <s v="BRASÍLIA"/>
    <s v="DF"/>
    <s v="PRIVADO"/>
    <x v="3"/>
    <s v="KAREN ROSA HSP (DF/GO/MS/MT/TO)"/>
    <s v="20"/>
    <x v="0"/>
    <n v="30"/>
  </r>
  <r>
    <x v="0"/>
    <x v="0"/>
    <n v="64"/>
    <x v="1"/>
    <n v="6047087004207"/>
    <x v="28"/>
    <s v="BRASÍLIA"/>
    <s v="DF"/>
    <s v="PRIVADO"/>
    <x v="4"/>
    <s v="(Vazio) ESP (AC/AM/AP/DF/GO/MA/MS/MT/PA/RO/RR/TO)"/>
    <s v="10"/>
    <x v="2"/>
    <n v="30"/>
  </r>
  <r>
    <x v="0"/>
    <x v="0"/>
    <n v="64"/>
    <x v="1"/>
    <n v="49791000144"/>
    <x v="29"/>
    <s v="BRASÍLIA"/>
    <s v="DF"/>
    <s v="PRIVADO"/>
    <x v="3"/>
    <s v="KAREN ROSA HSP (DF/GO/MS/MT/TO)"/>
    <s v="20"/>
    <x v="0"/>
    <n v="12"/>
  </r>
  <r>
    <x v="0"/>
    <x v="0"/>
    <n v="64"/>
    <x v="1"/>
    <n v="49791000144"/>
    <x v="29"/>
    <s v="BRASÍLIA"/>
    <s v="DF"/>
    <s v="PRIVADO"/>
    <x v="4"/>
    <s v="(Vazio) ESP (AC/AM/AP/DF/GO/MA/MS/MT/PA/RO/RR/TO)"/>
    <s v="10"/>
    <x v="2"/>
    <n v="12"/>
  </r>
  <r>
    <x v="0"/>
    <x v="0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0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0"/>
    <n v="64"/>
    <x v="1"/>
    <n v="610980000144"/>
    <x v="31"/>
    <s v="BRASÍLIA"/>
    <s v="DF"/>
    <s v="PRIVADO"/>
    <x v="3"/>
    <s v="KAREN ROSA HSP (DF/GO/MS/MT/TO)"/>
    <s v="20"/>
    <x v="0"/>
    <n v="14"/>
  </r>
  <r>
    <x v="0"/>
    <x v="0"/>
    <n v="64"/>
    <x v="1"/>
    <n v="610980000144"/>
    <x v="31"/>
    <s v="BRASÍLIA"/>
    <s v="DF"/>
    <s v="PRIVADO"/>
    <x v="4"/>
    <s v="(Vazio) ESP (AC/AM/AP/DF/GO/MA/MS/MT/PA/RO/RR/TO)"/>
    <s v="10"/>
    <x v="2"/>
    <n v="14"/>
  </r>
  <r>
    <x v="0"/>
    <x v="0"/>
    <n v="64"/>
    <x v="1"/>
    <n v="11344038001501"/>
    <x v="32"/>
    <s v="GOIÂNIA"/>
    <s v="GO"/>
    <s v="PRIVADO"/>
    <x v="3"/>
    <s v="KAREN ROSA HSP (DF/GO/MS/MT/TO)"/>
    <s v="20"/>
    <x v="0"/>
    <n v="3"/>
  </r>
  <r>
    <x v="0"/>
    <x v="0"/>
    <n v="64"/>
    <x v="1"/>
    <n v="11344038001501"/>
    <x v="32"/>
    <s v="GOIÂNIA"/>
    <s v="GO"/>
    <s v="PRIVADO"/>
    <x v="1"/>
    <s v="(Vazio) EMH (AL/BA/CE/GO/MS/MT/PB/PE/PI/RN/SE/TO)"/>
    <s v="30"/>
    <x v="1"/>
    <n v="3"/>
  </r>
  <r>
    <x v="0"/>
    <x v="0"/>
    <n v="64"/>
    <x v="1"/>
    <n v="11344038001501"/>
    <x v="32"/>
    <s v="GOIÂNIA"/>
    <s v="GO"/>
    <s v="PRIVADO"/>
    <x v="4"/>
    <s v="(Vazio) ESP (AC/AM/AP/DF/GO/MA/MS/MT/PA/RO/RR/TO)"/>
    <s v="10"/>
    <x v="2"/>
    <n v="3"/>
  </r>
  <r>
    <x v="0"/>
    <x v="0"/>
    <n v="64"/>
    <x v="1"/>
    <n v="2284062001170"/>
    <x v="33"/>
    <s v="SÃO LUÍS"/>
    <s v="MA"/>
    <s v="PRIVADO"/>
    <x v="18"/>
    <s v="KLEBER SILVA HSP (CE/MA/PI)"/>
    <s v="20"/>
    <x v="0"/>
    <n v="8"/>
  </r>
  <r>
    <x v="0"/>
    <x v="0"/>
    <n v="64"/>
    <x v="1"/>
    <n v="2284062001170"/>
    <x v="33"/>
    <s v="SÃO LUÍS"/>
    <s v="MA"/>
    <s v="PRIVADO"/>
    <x v="4"/>
    <s v="(Vazio) ESP (AC/AM/AP/DF/GO/MA/MS/MT/PA/RO/RR/TO)"/>
    <s v="10"/>
    <x v="2"/>
    <n v="8"/>
  </r>
  <r>
    <x v="0"/>
    <x v="0"/>
    <n v="64"/>
    <x v="1"/>
    <n v="15016827000160"/>
    <x v="34"/>
    <s v="CUIABÁ"/>
    <s v="MT"/>
    <s v="PRIVADO"/>
    <x v="3"/>
    <s v="KAREN ROSA HSP (DF/GO/MS/MT/TO)"/>
    <s v="20"/>
    <x v="0"/>
    <n v="4"/>
  </r>
  <r>
    <x v="0"/>
    <x v="0"/>
    <n v="64"/>
    <x v="1"/>
    <n v="15016827000160"/>
    <x v="34"/>
    <s v="CUIABÁ"/>
    <s v="MT"/>
    <s v="PRIVADO"/>
    <x v="1"/>
    <s v="(Vazio) EMH (AL/BA/CE/GO/MS/MT/PB/PE/PI/RN/SE/TO)"/>
    <s v="30"/>
    <x v="1"/>
    <n v="4"/>
  </r>
  <r>
    <x v="0"/>
    <x v="0"/>
    <n v="64"/>
    <x v="1"/>
    <n v="15016827000160"/>
    <x v="34"/>
    <s v="CUIABÁ"/>
    <s v="MT"/>
    <s v="PRIVADO"/>
    <x v="4"/>
    <s v="(Vazio) ESP (AC/AM/AP/DF/GO/MA/MS/MT/PA/RO/RR/TO)"/>
    <s v="10"/>
    <x v="2"/>
    <n v="4"/>
  </r>
  <r>
    <x v="0"/>
    <x v="0"/>
    <n v="64"/>
    <x v="1"/>
    <n v="3925419000142"/>
    <x v="35"/>
    <s v="CUIABÁ"/>
    <s v="MT"/>
    <s v="PRIVADO"/>
    <x v="3"/>
    <s v="KAREN ROSA HSP (DF/GO/MS/MT/TO)"/>
    <s v="20"/>
    <x v="0"/>
    <n v="6"/>
  </r>
  <r>
    <x v="0"/>
    <x v="0"/>
    <n v="64"/>
    <x v="1"/>
    <n v="3925419000142"/>
    <x v="35"/>
    <s v="CUIABÁ"/>
    <s v="MT"/>
    <s v="PRIVADO"/>
    <x v="1"/>
    <s v="(Vazio) EMH (AL/BA/CE/GO/MS/MT/PB/PE/PI/RN/SE/TO)"/>
    <s v="30"/>
    <x v="1"/>
    <n v="6"/>
  </r>
  <r>
    <x v="0"/>
    <x v="0"/>
    <n v="64"/>
    <x v="1"/>
    <n v="3925419000142"/>
    <x v="35"/>
    <s v="CUIABÁ"/>
    <s v="MT"/>
    <s v="PRIVADO"/>
    <x v="4"/>
    <s v="(Vazio) ESP (AC/AM/AP/DF/GO/MA/MS/MT/PA/RO/RR/TO)"/>
    <s v="10"/>
    <x v="2"/>
    <n v="6"/>
  </r>
  <r>
    <x v="0"/>
    <x v="0"/>
    <n v="64"/>
    <x v="1"/>
    <n v="10892164000124"/>
    <x v="36"/>
    <s v="RECIFE"/>
    <s v="PE"/>
    <s v="PRIVADO"/>
    <x v="19"/>
    <s v="LENILSON SILVA HSP (PB/PE/RN)"/>
    <s v="20"/>
    <x v="0"/>
    <n v="24"/>
  </r>
  <r>
    <x v="0"/>
    <x v="0"/>
    <n v="64"/>
    <x v="1"/>
    <n v="10892164000124"/>
    <x v="36"/>
    <s v="RECIFE"/>
    <s v="PE"/>
    <s v="PRIVADO"/>
    <x v="1"/>
    <s v="(Vazio) EMH (AL/BA/CE/GO/MS/MT/PB/PE/PI/RN/SE/TO)"/>
    <s v="30"/>
    <x v="1"/>
    <n v="24"/>
  </r>
  <r>
    <x v="0"/>
    <x v="0"/>
    <n v="64"/>
    <x v="1"/>
    <n v="10892164000124"/>
    <x v="36"/>
    <s v="RECIFE"/>
    <s v="PE"/>
    <s v="PRIVADO"/>
    <x v="2"/>
    <s v="VALERIA BRAGA ESP (CE/MA/PI/BA/AL/SE/PB/PE/RN)"/>
    <s v="10"/>
    <x v="2"/>
    <n v="24"/>
  </r>
  <r>
    <x v="0"/>
    <x v="0"/>
    <n v="64"/>
    <x v="1"/>
    <n v="2284062000440"/>
    <x v="37"/>
    <s v="RECIFE"/>
    <s v="PE"/>
    <s v="PRIVADO"/>
    <x v="19"/>
    <s v="LENILSON SILVA HSP (PB/PE/RN)"/>
    <s v="20"/>
    <x v="0"/>
    <n v="30"/>
  </r>
  <r>
    <x v="0"/>
    <x v="0"/>
    <n v="64"/>
    <x v="1"/>
    <n v="2284062000440"/>
    <x v="37"/>
    <s v="RECIFE"/>
    <s v="PE"/>
    <s v="PRIVADO"/>
    <x v="1"/>
    <s v="(Vazio) EMH (AL/BA/CE/GO/MS/MT/PB/PE/PI/RN/SE/TO)"/>
    <s v="30"/>
    <x v="1"/>
    <n v="30"/>
  </r>
  <r>
    <x v="0"/>
    <x v="0"/>
    <n v="64"/>
    <x v="1"/>
    <n v="2284062000440"/>
    <x v="37"/>
    <s v="RECIFE"/>
    <s v="PE"/>
    <s v="PRIVADO"/>
    <x v="2"/>
    <s v="VALERIA BRAGA ESP (CE/MA/PI/BA/AL/SE/PB/PE/RN)"/>
    <s v="10"/>
    <x v="2"/>
    <n v="30"/>
  </r>
  <r>
    <x v="0"/>
    <x v="0"/>
    <n v="64"/>
    <x v="1"/>
    <n v="76613835000189"/>
    <x v="38"/>
    <s v="CURITIBA"/>
    <s v="PR"/>
    <s v="PRIVADO"/>
    <x v="5"/>
    <s v="FERNANDA BORNHAUSEN HSP (SC/PR)"/>
    <s v="20"/>
    <x v="0"/>
    <n v="2"/>
  </r>
  <r>
    <x v="0"/>
    <x v="0"/>
    <n v="64"/>
    <x v="1"/>
    <n v="76613835000189"/>
    <x v="38"/>
    <s v="CURITIBA"/>
    <s v="PR"/>
    <s v="PRIVADO"/>
    <x v="6"/>
    <s v="MICHELE MORAES ESP (PR/SC/RS)"/>
    <s v="10"/>
    <x v="2"/>
    <n v="2"/>
  </r>
  <r>
    <x v="0"/>
    <x v="0"/>
    <n v="64"/>
    <x v="1"/>
    <n v="76613835000189"/>
    <x v="38"/>
    <s v="CURITIBA"/>
    <s v="PR"/>
    <s v="PRIVADO"/>
    <x v="7"/>
    <s v="(Vazio) EMH (PR/RS/SC)"/>
    <s v="30"/>
    <x v="1"/>
    <n v="2"/>
  </r>
  <r>
    <x v="0"/>
    <x v="0"/>
    <n v="64"/>
    <x v="1"/>
    <n v="8562523000133"/>
    <x v="39"/>
    <s v="DUQUE DE CAXIAS"/>
    <s v="RJ"/>
    <s v="PRIVADO"/>
    <x v="20"/>
    <s v="EVELINE GOULART ESP (RJ)"/>
    <s v="10"/>
    <x v="2"/>
    <n v="3"/>
  </r>
  <r>
    <x v="0"/>
    <x v="0"/>
    <n v="64"/>
    <x v="1"/>
    <n v="8562523000133"/>
    <x v="39"/>
    <s v="DUQUE DE CAXIAS"/>
    <s v="RJ"/>
    <s v="PRIVADO"/>
    <x v="21"/>
    <s v="MARCUS BASTOS HSP (RJ)"/>
    <s v="20"/>
    <x v="0"/>
    <n v="3"/>
  </r>
  <r>
    <x v="0"/>
    <x v="0"/>
    <n v="64"/>
    <x v="1"/>
    <n v="8562523000133"/>
    <x v="39"/>
    <s v="DUQUE DE CAXIAS"/>
    <s v="RJ"/>
    <s v="PRIVADO"/>
    <x v="7"/>
    <s v="(Vazio) EMH (PR/RS/SC)"/>
    <s v="30"/>
    <x v="1"/>
    <n v="3"/>
  </r>
  <r>
    <x v="0"/>
    <x v="0"/>
    <n v="64"/>
    <x v="1"/>
    <n v="6047087001372"/>
    <x v="40"/>
    <s v="DUQUE DE CAXIAS"/>
    <s v="RJ"/>
    <s v="PRIVADO"/>
    <x v="20"/>
    <s v="EVELINE GOULART ESP (RJ)"/>
    <s v="10"/>
    <x v="2"/>
    <n v="2"/>
  </r>
  <r>
    <x v="0"/>
    <x v="0"/>
    <n v="64"/>
    <x v="1"/>
    <n v="6047087001372"/>
    <x v="40"/>
    <s v="DUQUE DE CAXIAS"/>
    <s v="RJ"/>
    <s v="PRIVADO"/>
    <x v="7"/>
    <s v="(Vazio) EMH (PR/RS/SC)"/>
    <s v="30"/>
    <x v="1"/>
    <n v="2"/>
  </r>
  <r>
    <x v="0"/>
    <x v="0"/>
    <n v="64"/>
    <x v="1"/>
    <n v="6047087001372"/>
    <x v="40"/>
    <s v="DUQUE DE CAXIAS"/>
    <s v="RJ"/>
    <s v="PRIVADO"/>
    <x v="22"/>
    <s v="ROMEU SOARES HSP (RJ)"/>
    <s v="20"/>
    <x v="0"/>
    <n v="2"/>
  </r>
  <r>
    <x v="0"/>
    <x v="0"/>
    <n v="64"/>
    <x v="1"/>
    <n v="33575127000600"/>
    <x v="41"/>
    <s v="RIO DE JANEIRO"/>
    <s v="RJ"/>
    <s v="PRIVADO"/>
    <x v="20"/>
    <s v="EVELINE GOULART ESP (RJ)"/>
    <s v="10"/>
    <x v="2"/>
    <n v="2"/>
  </r>
  <r>
    <x v="0"/>
    <x v="0"/>
    <n v="64"/>
    <x v="1"/>
    <n v="33575127000600"/>
    <x v="41"/>
    <s v="RIO DE JANEIRO"/>
    <s v="RJ"/>
    <s v="PRIVADO"/>
    <x v="7"/>
    <s v="(Vazio) EMH (PR/RS/SC)"/>
    <s v="30"/>
    <x v="1"/>
    <n v="2"/>
  </r>
  <r>
    <x v="0"/>
    <x v="0"/>
    <n v="64"/>
    <x v="1"/>
    <n v="33575127000600"/>
    <x v="41"/>
    <s v="RIO DE JANEIRO"/>
    <s v="RJ"/>
    <s v="PRIVADO"/>
    <x v="22"/>
    <s v="ROMEU SOARES HSP (RJ)"/>
    <s v="20"/>
    <x v="0"/>
    <n v="2"/>
  </r>
  <r>
    <x v="0"/>
    <x v="0"/>
    <n v="64"/>
    <x v="1"/>
    <n v="60922168000348"/>
    <x v="42"/>
    <s v="RIO DE JANEIRO"/>
    <s v="RJ"/>
    <s v="PRIVADO"/>
    <x v="20"/>
    <s v="EVELINE GOULART ESP (RJ)"/>
    <s v="10"/>
    <x v="2"/>
    <n v="11"/>
  </r>
  <r>
    <x v="0"/>
    <x v="0"/>
    <n v="64"/>
    <x v="1"/>
    <n v="60922168000348"/>
    <x v="42"/>
    <s v="RIO DE JANEIRO"/>
    <s v="RJ"/>
    <s v="PRIVADO"/>
    <x v="7"/>
    <s v="(Vazio) EMH (PR/RS/SC)"/>
    <s v="30"/>
    <x v="1"/>
    <n v="11"/>
  </r>
  <r>
    <x v="0"/>
    <x v="0"/>
    <n v="64"/>
    <x v="1"/>
    <n v="60922168000348"/>
    <x v="42"/>
    <s v="RIO DE JANEIRO"/>
    <s v="RJ"/>
    <s v="PRIVADO"/>
    <x v="22"/>
    <s v="ROMEU SOARES HSP (RJ)"/>
    <s v="20"/>
    <x v="0"/>
    <n v="11"/>
  </r>
  <r>
    <x v="0"/>
    <x v="0"/>
    <n v="64"/>
    <x v="1"/>
    <n v="29435005005279"/>
    <x v="43"/>
    <s v="RIO DE JANEIRO"/>
    <s v="RJ"/>
    <s v="PRIVADO"/>
    <x v="20"/>
    <s v="EVELINE GOULART ESP (RJ)"/>
    <s v="10"/>
    <x v="2"/>
    <n v="9"/>
  </r>
  <r>
    <x v="0"/>
    <x v="0"/>
    <n v="64"/>
    <x v="1"/>
    <n v="29435005005279"/>
    <x v="43"/>
    <s v="RIO DE JANEIRO"/>
    <s v="RJ"/>
    <s v="PRIVADO"/>
    <x v="7"/>
    <s v="(Vazio) EMH (PR/RS/SC)"/>
    <s v="30"/>
    <x v="1"/>
    <n v="9"/>
  </r>
  <r>
    <x v="0"/>
    <x v="0"/>
    <n v="64"/>
    <x v="1"/>
    <n v="29435005005279"/>
    <x v="43"/>
    <s v="RIO DE JANEIRO"/>
    <s v="RJ"/>
    <s v="PRIVADO"/>
    <x v="22"/>
    <s v="ROMEU SOARES HSP (RJ)"/>
    <s v="20"/>
    <x v="0"/>
    <n v="9"/>
  </r>
  <r>
    <x v="0"/>
    <x v="0"/>
    <n v="64"/>
    <x v="1"/>
    <n v="29435005005198"/>
    <x v="44"/>
    <s v="RIO DE JANEIRO"/>
    <s v="RJ"/>
    <s v="PRIVADO"/>
    <x v="20"/>
    <s v="EVELINE GOULART ESP (RJ)"/>
    <s v="10"/>
    <x v="2"/>
    <n v="15"/>
  </r>
  <r>
    <x v="0"/>
    <x v="0"/>
    <n v="64"/>
    <x v="1"/>
    <n v="29435005005198"/>
    <x v="44"/>
    <s v="RIO DE JANEIRO"/>
    <s v="RJ"/>
    <s v="PRIVADO"/>
    <x v="7"/>
    <s v="(Vazio) EMH (PR/RS/SC)"/>
    <s v="30"/>
    <x v="1"/>
    <n v="15"/>
  </r>
  <r>
    <x v="0"/>
    <x v="0"/>
    <n v="64"/>
    <x v="1"/>
    <n v="29435005005198"/>
    <x v="44"/>
    <s v="RIO DE JANEIRO"/>
    <s v="RJ"/>
    <s v="PRIVADO"/>
    <x v="22"/>
    <s v="ROMEU SOARES HSP (RJ)"/>
    <s v="20"/>
    <x v="0"/>
    <n v="15"/>
  </r>
  <r>
    <x v="0"/>
    <x v="0"/>
    <n v="64"/>
    <x v="1"/>
    <n v="29435005006160"/>
    <x v="45"/>
    <s v="RIO DE JANEIRO"/>
    <s v="RJ"/>
    <s v="PRIVADO"/>
    <x v="20"/>
    <s v="EVELINE GOULART ESP (RJ)"/>
    <s v="10"/>
    <x v="2"/>
    <n v="24"/>
  </r>
  <r>
    <x v="0"/>
    <x v="0"/>
    <n v="64"/>
    <x v="1"/>
    <n v="29435005006160"/>
    <x v="45"/>
    <s v="RIO DE JANEIRO"/>
    <s v="RJ"/>
    <s v="PRIVADO"/>
    <x v="7"/>
    <s v="(Vazio) EMH (PR/RS/SC)"/>
    <s v="30"/>
    <x v="1"/>
    <n v="24"/>
  </r>
  <r>
    <x v="0"/>
    <x v="0"/>
    <n v="64"/>
    <x v="1"/>
    <n v="29435005006160"/>
    <x v="45"/>
    <s v="RIO DE JANEIRO"/>
    <s v="RJ"/>
    <s v="PRIVADO"/>
    <x v="22"/>
    <s v="ROMEU SOARES HSP (RJ)"/>
    <s v="20"/>
    <x v="0"/>
    <n v="24"/>
  </r>
  <r>
    <x v="0"/>
    <x v="0"/>
    <n v="64"/>
    <x v="1"/>
    <n v="73696718000219"/>
    <x v="46"/>
    <s v="RIO DE JANEIRO"/>
    <s v="RJ"/>
    <s v="PRIVADO"/>
    <x v="20"/>
    <s v="EVELINE GOULART ESP (RJ)"/>
    <s v="10"/>
    <x v="2"/>
    <n v="2"/>
  </r>
  <r>
    <x v="0"/>
    <x v="0"/>
    <n v="64"/>
    <x v="1"/>
    <n v="73696718000219"/>
    <x v="46"/>
    <s v="RIO DE JANEIRO"/>
    <s v="RJ"/>
    <s v="PRIVADO"/>
    <x v="21"/>
    <s v="MARCUS BASTOS HSP (RJ)"/>
    <s v="20"/>
    <x v="0"/>
    <n v="2"/>
  </r>
  <r>
    <x v="0"/>
    <x v="0"/>
    <n v="64"/>
    <x v="1"/>
    <n v="73696718000219"/>
    <x v="46"/>
    <s v="RIO DE JANEIRO"/>
    <s v="RJ"/>
    <s v="PRIVADO"/>
    <x v="7"/>
    <s v="(Vazio) EMH (PR/RS/SC)"/>
    <s v="30"/>
    <x v="1"/>
    <n v="2"/>
  </r>
  <r>
    <x v="0"/>
    <x v="0"/>
    <n v="64"/>
    <x v="1"/>
    <n v="9609235000230"/>
    <x v="47"/>
    <s v="RIO DE JANEIRO"/>
    <s v="RJ"/>
    <s v="PUBLICO"/>
    <x v="20"/>
    <s v="EVELINE GOULART ESP (RJ)"/>
    <s v="10"/>
    <x v="2"/>
    <n v="20"/>
  </r>
  <r>
    <x v="0"/>
    <x v="0"/>
    <n v="64"/>
    <x v="1"/>
    <n v="9609235000230"/>
    <x v="47"/>
    <s v="RIO DE JANEIRO"/>
    <s v="RJ"/>
    <s v="PUBLICO"/>
    <x v="21"/>
    <s v="MARCUS BASTOS HSP (RJ)"/>
    <s v="20"/>
    <x v="0"/>
    <n v="20"/>
  </r>
  <r>
    <x v="0"/>
    <x v="0"/>
    <n v="64"/>
    <x v="1"/>
    <n v="9609235000230"/>
    <x v="47"/>
    <s v="RIO DE JANEIRO"/>
    <s v="RJ"/>
    <s v="PUBLICO"/>
    <x v="7"/>
    <s v="(Vazio) EMH (PR/RS/SC)"/>
    <s v="30"/>
    <x v="1"/>
    <n v="20"/>
  </r>
  <r>
    <x v="0"/>
    <x v="0"/>
    <n v="64"/>
    <x v="1"/>
    <n v="6047087000996"/>
    <x v="48"/>
    <s v="RIO DE JANEIRO"/>
    <s v="RJ"/>
    <s v="PRIVADO"/>
    <x v="20"/>
    <s v="EVELINE GOULART ESP (RJ)"/>
    <s v="10"/>
    <x v="2"/>
    <n v="109"/>
  </r>
  <r>
    <x v="0"/>
    <x v="0"/>
    <n v="64"/>
    <x v="1"/>
    <n v="6047087000996"/>
    <x v="48"/>
    <s v="RIO DE JANEIRO"/>
    <s v="RJ"/>
    <s v="PRIVADO"/>
    <x v="7"/>
    <s v="(Vazio) EMH (PR/RS/SC)"/>
    <s v="30"/>
    <x v="1"/>
    <n v="109"/>
  </r>
  <r>
    <x v="0"/>
    <x v="0"/>
    <n v="64"/>
    <x v="1"/>
    <n v="6047087000996"/>
    <x v="48"/>
    <s v="RIO DE JANEIRO"/>
    <s v="RJ"/>
    <s v="PRIVADO"/>
    <x v="22"/>
    <s v="ROMEU SOARES HSP (RJ)"/>
    <s v="20"/>
    <x v="0"/>
    <n v="109"/>
  </r>
  <r>
    <x v="0"/>
    <x v="0"/>
    <n v="64"/>
    <x v="1"/>
    <n v="9578217000158"/>
    <x v="49"/>
    <s v="RIO DE JANEIRO"/>
    <s v="RJ"/>
    <s v="PRIVADO"/>
    <x v="20"/>
    <s v="EVELINE GOULART ESP (RJ)"/>
    <s v="10"/>
    <x v="2"/>
    <n v="2"/>
  </r>
  <r>
    <x v="0"/>
    <x v="0"/>
    <n v="64"/>
    <x v="1"/>
    <n v="9578217000158"/>
    <x v="49"/>
    <s v="RIO DE JANEIRO"/>
    <s v="RJ"/>
    <s v="PRIVADO"/>
    <x v="7"/>
    <s v="(Vazio) EMH (PR/RS/SC)"/>
    <s v="30"/>
    <x v="1"/>
    <n v="2"/>
  </r>
  <r>
    <x v="0"/>
    <x v="0"/>
    <n v="64"/>
    <x v="1"/>
    <n v="9578217000158"/>
    <x v="49"/>
    <s v="RIO DE JANEIRO"/>
    <s v="RJ"/>
    <s v="PRIVADO"/>
    <x v="22"/>
    <s v="ROMEU SOARES HSP (RJ)"/>
    <s v="20"/>
    <x v="0"/>
    <n v="2"/>
  </r>
  <r>
    <x v="0"/>
    <x v="0"/>
    <n v="64"/>
    <x v="1"/>
    <n v="6047087001020"/>
    <x v="50"/>
    <s v="RIO DE JANEIRO"/>
    <s v="RJ"/>
    <s v="PRIVADO"/>
    <x v="20"/>
    <s v="EVELINE GOULART ESP (RJ)"/>
    <s v="10"/>
    <x v="2"/>
    <n v="21"/>
  </r>
  <r>
    <x v="0"/>
    <x v="0"/>
    <n v="64"/>
    <x v="1"/>
    <n v="6047087001020"/>
    <x v="50"/>
    <s v="RIO DE JANEIRO"/>
    <s v="RJ"/>
    <s v="PRIVADO"/>
    <x v="7"/>
    <s v="(Vazio) EMH (PR/RS/SC)"/>
    <s v="30"/>
    <x v="1"/>
    <n v="21"/>
  </r>
  <r>
    <x v="0"/>
    <x v="0"/>
    <n v="64"/>
    <x v="1"/>
    <n v="6047087001020"/>
    <x v="50"/>
    <s v="RIO DE JANEIRO"/>
    <s v="RJ"/>
    <s v="PRIVADO"/>
    <x v="22"/>
    <s v="ROMEU SOARES HSP (RJ)"/>
    <s v="20"/>
    <x v="0"/>
    <n v="21"/>
  </r>
  <r>
    <x v="0"/>
    <x v="0"/>
    <n v="64"/>
    <x v="1"/>
    <n v="29259736000403"/>
    <x v="51"/>
    <s v="RIO DE JANEIRO"/>
    <s v="RJ"/>
    <s v="PRIVADO"/>
    <x v="20"/>
    <s v="EVELINE GOULART ESP (RJ)"/>
    <s v="10"/>
    <x v="2"/>
    <n v="1"/>
  </r>
  <r>
    <x v="0"/>
    <x v="0"/>
    <n v="64"/>
    <x v="1"/>
    <n v="29259736000403"/>
    <x v="51"/>
    <s v="RIO DE JANEIRO"/>
    <s v="RJ"/>
    <s v="PRIVADO"/>
    <x v="7"/>
    <s v="(Vazio) EMH (PR/RS/SC)"/>
    <s v="30"/>
    <x v="1"/>
    <n v="1"/>
  </r>
  <r>
    <x v="0"/>
    <x v="0"/>
    <n v="64"/>
    <x v="1"/>
    <n v="29259736000403"/>
    <x v="51"/>
    <s v="RIO DE JANEIRO"/>
    <s v="RJ"/>
    <s v="PRIVADO"/>
    <x v="22"/>
    <s v="ROMEU SOARES HSP (RJ)"/>
    <s v="20"/>
    <x v="0"/>
    <n v="1"/>
  </r>
  <r>
    <x v="0"/>
    <x v="0"/>
    <n v="64"/>
    <x v="1"/>
    <n v="8100676002102"/>
    <x v="52"/>
    <s v="RIO DE JANEIRO"/>
    <s v="RJ"/>
    <s v="PRIVADO"/>
    <x v="20"/>
    <s v="EVELINE GOULART ESP (RJ)"/>
    <s v="10"/>
    <x v="2"/>
    <n v="10"/>
  </r>
  <r>
    <x v="0"/>
    <x v="0"/>
    <n v="64"/>
    <x v="1"/>
    <n v="8100676002102"/>
    <x v="52"/>
    <s v="RIO DE JANEIRO"/>
    <s v="RJ"/>
    <s v="PRIVADO"/>
    <x v="7"/>
    <s v="(Vazio) EMH (PR/RS/SC)"/>
    <s v="30"/>
    <x v="1"/>
    <n v="10"/>
  </r>
  <r>
    <x v="0"/>
    <x v="0"/>
    <n v="64"/>
    <x v="1"/>
    <n v="8100676002102"/>
    <x v="52"/>
    <s v="RIO DE JANEIRO"/>
    <s v="RJ"/>
    <s v="PRIVADO"/>
    <x v="22"/>
    <s v="ROMEU SOARES HSP (RJ)"/>
    <s v="20"/>
    <x v="0"/>
    <n v="10"/>
  </r>
  <r>
    <x v="0"/>
    <x v="0"/>
    <n v="64"/>
    <x v="1"/>
    <n v="394544017150"/>
    <x v="53"/>
    <s v="RIO DE JANEIRO"/>
    <s v="RJ"/>
    <s v="PUBLICO"/>
    <x v="20"/>
    <s v="EVELINE GOULART ESP (RJ)"/>
    <s v="10"/>
    <x v="2"/>
    <n v="20"/>
  </r>
  <r>
    <x v="0"/>
    <x v="0"/>
    <n v="64"/>
    <x v="1"/>
    <n v="394544017150"/>
    <x v="53"/>
    <s v="RIO DE JANEIRO"/>
    <s v="RJ"/>
    <s v="PUBLICO"/>
    <x v="21"/>
    <s v="MARCUS BASTOS HSP (RJ)"/>
    <s v="20"/>
    <x v="0"/>
    <n v="20"/>
  </r>
  <r>
    <x v="0"/>
    <x v="0"/>
    <n v="64"/>
    <x v="1"/>
    <n v="394544017150"/>
    <x v="53"/>
    <s v="RIO DE JANEIRO"/>
    <s v="RJ"/>
    <s v="PUBLICO"/>
    <x v="7"/>
    <s v="(Vazio) EMH (PR/RS/SC)"/>
    <s v="30"/>
    <x v="1"/>
    <n v="20"/>
  </r>
  <r>
    <x v="0"/>
    <x v="0"/>
    <n v="64"/>
    <x v="1"/>
    <n v="9219138000584"/>
    <x v="54"/>
    <s v="RIO DE JANEIRO"/>
    <s v="RJ"/>
    <s v="PRIVADO"/>
    <x v="20"/>
    <s v="EVELINE GOULART ESP (RJ)"/>
    <s v="10"/>
    <x v="2"/>
    <n v="5"/>
  </r>
  <r>
    <x v="0"/>
    <x v="0"/>
    <n v="64"/>
    <x v="1"/>
    <n v="9219138000584"/>
    <x v="54"/>
    <s v="RIO DE JANEIRO"/>
    <s v="RJ"/>
    <s v="PRIVADO"/>
    <x v="21"/>
    <s v="MARCUS BASTOS HSP (RJ)"/>
    <s v="20"/>
    <x v="0"/>
    <n v="5"/>
  </r>
  <r>
    <x v="0"/>
    <x v="0"/>
    <n v="64"/>
    <x v="1"/>
    <n v="9219138000584"/>
    <x v="54"/>
    <s v="RIO DE JANEIRO"/>
    <s v="RJ"/>
    <s v="PRIVADO"/>
    <x v="7"/>
    <s v="(Vazio) EMH (PR/RS/SC)"/>
    <s v="30"/>
    <x v="1"/>
    <n v="5"/>
  </r>
  <r>
    <x v="0"/>
    <x v="0"/>
    <n v="64"/>
    <x v="1"/>
    <n v="29435005009851"/>
    <x v="55"/>
    <s v="NATAL"/>
    <s v="RN"/>
    <s v="PRIVADO"/>
    <x v="19"/>
    <s v="LENILSON SILVA HSP (PB/PE/RN)"/>
    <s v="20"/>
    <x v="0"/>
    <n v="31"/>
  </r>
  <r>
    <x v="0"/>
    <x v="0"/>
    <n v="64"/>
    <x v="1"/>
    <n v="29435005009851"/>
    <x v="55"/>
    <s v="NATAL"/>
    <s v="RN"/>
    <s v="PRIVADO"/>
    <x v="1"/>
    <s v="(Vazio) EMH (AL/BA/CE/GO/MS/MT/PB/PE/PI/RN/SE/TO)"/>
    <s v="30"/>
    <x v="1"/>
    <n v="31"/>
  </r>
  <r>
    <x v="0"/>
    <x v="0"/>
    <n v="64"/>
    <x v="1"/>
    <n v="29435005009851"/>
    <x v="55"/>
    <s v="NATAL"/>
    <s v="RN"/>
    <s v="PRIVADO"/>
    <x v="2"/>
    <s v="VALERIA BRAGA ESP (CE/MA/PI/BA/AL/SE/PB/PE/RN)"/>
    <s v="10"/>
    <x v="2"/>
    <n v="31"/>
  </r>
  <r>
    <x v="0"/>
    <x v="0"/>
    <n v="64"/>
    <x v="1"/>
    <n v="820737000150"/>
    <x v="56"/>
    <s v="NATAL"/>
    <s v="RN"/>
    <s v="PRIVADO"/>
    <x v="19"/>
    <s v="LENILSON SILVA HSP (PB/PE/RN)"/>
    <s v="20"/>
    <x v="0"/>
    <n v="20"/>
  </r>
  <r>
    <x v="0"/>
    <x v="0"/>
    <n v="64"/>
    <x v="1"/>
    <n v="820737000150"/>
    <x v="56"/>
    <s v="NATAL"/>
    <s v="RN"/>
    <s v="PRIVADO"/>
    <x v="1"/>
    <s v="(Vazio) EMH (AL/BA/CE/GO/MS/MT/PB/PE/PI/RN/SE/TO)"/>
    <s v="30"/>
    <x v="1"/>
    <n v="20"/>
  </r>
  <r>
    <x v="0"/>
    <x v="0"/>
    <n v="64"/>
    <x v="1"/>
    <n v="820737000150"/>
    <x v="56"/>
    <s v="NATAL"/>
    <s v="RN"/>
    <s v="PRIVADO"/>
    <x v="2"/>
    <s v="VALERIA BRAGA ESP (CE/MA/PI/BA/AL/SE/PB/PE/RN)"/>
    <s v="10"/>
    <x v="2"/>
    <n v="20"/>
  </r>
  <r>
    <x v="0"/>
    <x v="0"/>
    <n v="64"/>
    <x v="1"/>
    <n v="1507901000137"/>
    <x v="57"/>
    <s v="NATAL"/>
    <s v="RN"/>
    <s v="PRIVADO"/>
    <x v="19"/>
    <s v="LENILSON SILVA HSP (PB/PE/RN)"/>
    <s v="20"/>
    <x v="0"/>
    <n v="20"/>
  </r>
  <r>
    <x v="0"/>
    <x v="0"/>
    <n v="64"/>
    <x v="1"/>
    <n v="1507901000137"/>
    <x v="57"/>
    <s v="NATAL"/>
    <s v="RN"/>
    <s v="PRIVADO"/>
    <x v="1"/>
    <s v="(Vazio) EMH (AL/BA/CE/GO/MS/MT/PB/PE/PI/RN/SE/TO)"/>
    <s v="30"/>
    <x v="1"/>
    <n v="20"/>
  </r>
  <r>
    <x v="0"/>
    <x v="0"/>
    <n v="64"/>
    <x v="1"/>
    <n v="1507901000137"/>
    <x v="57"/>
    <s v="NATAL"/>
    <s v="RN"/>
    <s v="PRIVADO"/>
    <x v="2"/>
    <s v="VALERIA BRAGA ESP (CE/MA/PI/BA/AL/SE/PB/PE/RN)"/>
    <s v="10"/>
    <x v="2"/>
    <n v="20"/>
  </r>
  <r>
    <x v="0"/>
    <x v="0"/>
    <n v="64"/>
    <x v="1"/>
    <n v="87547444000120"/>
    <x v="58"/>
    <s v="BENTO GONÇALVES"/>
    <s v="RS"/>
    <s v="PRIVADO"/>
    <x v="23"/>
    <s v="ALINE FONSECA HSP (RS)"/>
    <s v="20"/>
    <x v="0"/>
    <n v="6"/>
  </r>
  <r>
    <x v="0"/>
    <x v="0"/>
    <n v="64"/>
    <x v="1"/>
    <n v="87547444000120"/>
    <x v="58"/>
    <s v="BENTO GONÇALVES"/>
    <s v="RS"/>
    <s v="PRIVADO"/>
    <x v="6"/>
    <s v="MICHELE MORAES ESP (PR/SC/RS)"/>
    <s v="10"/>
    <x v="2"/>
    <n v="6"/>
  </r>
  <r>
    <x v="0"/>
    <x v="0"/>
    <n v="64"/>
    <x v="1"/>
    <n v="87547444000120"/>
    <x v="58"/>
    <s v="BENTO GONÇALVES"/>
    <s v="RS"/>
    <s v="PRIVADO"/>
    <x v="7"/>
    <s v="(Vazio) EMH (PR/RS/SC)"/>
    <s v="30"/>
    <x v="1"/>
    <n v="6"/>
  </r>
  <r>
    <x v="0"/>
    <x v="0"/>
    <n v="64"/>
    <x v="1"/>
    <n v="92898550000198"/>
    <x v="59"/>
    <s v="PORTO ALEGRE"/>
    <s v="RS"/>
    <s v="PRIVADO"/>
    <x v="23"/>
    <s v="ALINE FONSECA HSP (RS)"/>
    <s v="20"/>
    <x v="0"/>
    <n v="2"/>
  </r>
  <r>
    <x v="0"/>
    <x v="0"/>
    <n v="64"/>
    <x v="1"/>
    <n v="92898550000198"/>
    <x v="59"/>
    <s v="PORTO ALEGRE"/>
    <s v="RS"/>
    <s v="PRIVADO"/>
    <x v="6"/>
    <s v="MICHELE MORAES ESP (PR/SC/RS)"/>
    <s v="10"/>
    <x v="2"/>
    <n v="2"/>
  </r>
  <r>
    <x v="0"/>
    <x v="0"/>
    <n v="64"/>
    <x v="1"/>
    <n v="92898550000198"/>
    <x v="59"/>
    <s v="PORTO ALEGRE"/>
    <s v="RS"/>
    <s v="PRIVADO"/>
    <x v="7"/>
    <s v="(Vazio) EMH (PR/RS/SC)"/>
    <s v="30"/>
    <x v="1"/>
    <n v="2"/>
  </r>
  <r>
    <x v="0"/>
    <x v="0"/>
    <n v="64"/>
    <x v="1"/>
    <n v="92787118000391"/>
    <x v="60"/>
    <s v="PORTO ALEGRE"/>
    <s v="RS"/>
    <s v="PUBLICO"/>
    <x v="23"/>
    <s v="ALINE FONSECA HSP (RS)"/>
    <s v="20"/>
    <x v="0"/>
    <n v="12"/>
  </r>
  <r>
    <x v="0"/>
    <x v="0"/>
    <n v="64"/>
    <x v="1"/>
    <n v="92787118000391"/>
    <x v="60"/>
    <s v="PORTO ALEGRE"/>
    <s v="RS"/>
    <s v="PUBLICO"/>
    <x v="6"/>
    <s v="MICHELE MORAES ESP (PR/SC/RS)"/>
    <s v="10"/>
    <x v="2"/>
    <n v="12"/>
  </r>
  <r>
    <x v="0"/>
    <x v="0"/>
    <n v="64"/>
    <x v="1"/>
    <n v="92787118000391"/>
    <x v="60"/>
    <s v="PORTO ALEGRE"/>
    <s v="RS"/>
    <s v="PUBLICO"/>
    <x v="7"/>
    <s v="(Vazio) EMH (PR/RS/SC)"/>
    <s v="30"/>
    <x v="1"/>
    <n v="12"/>
  </r>
  <r>
    <x v="0"/>
    <x v="0"/>
    <n v="64"/>
    <x v="1"/>
    <n v="87317764001084"/>
    <x v="61"/>
    <s v="PORTO ALEGRE"/>
    <s v="RS"/>
    <s v="PRIVADO"/>
    <x v="23"/>
    <s v="ALINE FONSECA HSP (RS)"/>
    <s v="20"/>
    <x v="0"/>
    <n v="3"/>
  </r>
  <r>
    <x v="0"/>
    <x v="0"/>
    <n v="64"/>
    <x v="1"/>
    <n v="87317764001084"/>
    <x v="61"/>
    <s v="PORTO ALEGRE"/>
    <s v="RS"/>
    <s v="PRIVADO"/>
    <x v="6"/>
    <s v="MICHELE MORAES ESP (PR/SC/RS)"/>
    <s v="10"/>
    <x v="2"/>
    <n v="3"/>
  </r>
  <r>
    <x v="0"/>
    <x v="0"/>
    <n v="64"/>
    <x v="1"/>
    <n v="87317764001084"/>
    <x v="61"/>
    <s v="PORTO ALEGRE"/>
    <s v="RS"/>
    <s v="PRIVADO"/>
    <x v="7"/>
    <s v="(Vazio) EMH (PR/RS/SC)"/>
    <s v="30"/>
    <x v="1"/>
    <n v="3"/>
  </r>
  <r>
    <x v="0"/>
    <x v="0"/>
    <n v="64"/>
    <x v="1"/>
    <n v="92787118000120"/>
    <x v="62"/>
    <s v="PORTO ALEGRE"/>
    <s v="RS"/>
    <s v="PUBLICO"/>
    <x v="23"/>
    <s v="ALINE FONSECA HSP (RS)"/>
    <s v="20"/>
    <x v="0"/>
    <n v="5"/>
  </r>
  <r>
    <x v="0"/>
    <x v="0"/>
    <n v="64"/>
    <x v="1"/>
    <n v="92787118000120"/>
    <x v="62"/>
    <s v="PORTO ALEGRE"/>
    <s v="RS"/>
    <s v="PUBLICO"/>
    <x v="6"/>
    <s v="MICHELE MORAES ESP (PR/SC/RS)"/>
    <s v="10"/>
    <x v="2"/>
    <n v="5"/>
  </r>
  <r>
    <x v="0"/>
    <x v="0"/>
    <n v="64"/>
    <x v="1"/>
    <n v="92787118000120"/>
    <x v="62"/>
    <s v="PORTO ALEGRE"/>
    <s v="RS"/>
    <s v="PUBLICO"/>
    <x v="7"/>
    <s v="(Vazio) EMH (PR/RS/SC)"/>
    <s v="30"/>
    <x v="1"/>
    <n v="5"/>
  </r>
  <r>
    <x v="0"/>
    <x v="0"/>
    <n v="64"/>
    <x v="1"/>
    <n v="92815000000168"/>
    <x v="63"/>
    <s v="PORTO ALEGRE"/>
    <s v="RS"/>
    <s v="PRIVADO"/>
    <x v="23"/>
    <s v="ALINE FONSECA HSP (RS)"/>
    <s v="20"/>
    <x v="0"/>
    <n v="24"/>
  </r>
  <r>
    <x v="0"/>
    <x v="0"/>
    <n v="64"/>
    <x v="1"/>
    <n v="92815000000168"/>
    <x v="63"/>
    <s v="PORTO ALEGRE"/>
    <s v="RS"/>
    <s v="PRIVADO"/>
    <x v="6"/>
    <s v="MICHELE MORAES ESP (PR/SC/RS)"/>
    <s v="10"/>
    <x v="2"/>
    <n v="24"/>
  </r>
  <r>
    <x v="0"/>
    <x v="0"/>
    <n v="64"/>
    <x v="1"/>
    <n v="92815000000168"/>
    <x v="63"/>
    <s v="PORTO ALEGRE"/>
    <s v="RS"/>
    <s v="PRIVADO"/>
    <x v="7"/>
    <s v="(Vazio) EMH (PR/RS/SC)"/>
    <s v="30"/>
    <x v="1"/>
    <n v="24"/>
  </r>
  <r>
    <x v="0"/>
    <x v="0"/>
    <n v="64"/>
    <x v="1"/>
    <n v="95610887000146"/>
    <x v="64"/>
    <s v="SANTA MARIA"/>
    <s v="RS"/>
    <s v="PRIVADO"/>
    <x v="23"/>
    <s v="ALINE FONSECA HSP (RS)"/>
    <s v="20"/>
    <x v="0"/>
    <n v="3"/>
  </r>
  <r>
    <x v="0"/>
    <x v="0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0"/>
    <n v="64"/>
    <x v="1"/>
    <n v="95610887000146"/>
    <x v="64"/>
    <s v="SANTA MARIA"/>
    <s v="RS"/>
    <s v="PRIVADO"/>
    <x v="7"/>
    <s v="(Vazio) EMH (PR/RS/SC)"/>
    <s v="30"/>
    <x v="1"/>
    <n v="3"/>
  </r>
  <r>
    <x v="0"/>
    <x v="0"/>
    <n v="64"/>
    <x v="1"/>
    <n v="60922168005226"/>
    <x v="65"/>
    <s v="BLUMENAU"/>
    <s v="SC"/>
    <s v="PRIVADO"/>
    <x v="5"/>
    <s v="FERNANDA BORNHAUSEN HSP (SC/PR)"/>
    <s v="20"/>
    <x v="0"/>
    <n v="3"/>
  </r>
  <r>
    <x v="0"/>
    <x v="0"/>
    <n v="64"/>
    <x v="1"/>
    <n v="60922168005226"/>
    <x v="65"/>
    <s v="BLUMENAU"/>
    <s v="SC"/>
    <s v="PRIVADO"/>
    <x v="6"/>
    <s v="MICHELE MORAES ESP (PR/SC/RS)"/>
    <s v="10"/>
    <x v="2"/>
    <n v="3"/>
  </r>
  <r>
    <x v="0"/>
    <x v="0"/>
    <n v="64"/>
    <x v="1"/>
    <n v="60922168005226"/>
    <x v="65"/>
    <s v="BLUMENAU"/>
    <s v="SC"/>
    <s v="PRIVADO"/>
    <x v="7"/>
    <s v="(Vazio) EMH (PR/RS/SC)"/>
    <s v="30"/>
    <x v="1"/>
    <n v="3"/>
  </r>
  <r>
    <x v="0"/>
    <x v="0"/>
    <n v="64"/>
    <x v="1"/>
    <n v="44649812027176"/>
    <x v="66"/>
    <s v="MOJI DAS CRUZES"/>
    <s v="SP"/>
    <s v="PRIVADO"/>
    <x v="15"/>
    <s v="JANAINA PALMIRO ESP (SPC)"/>
    <s v="10"/>
    <x v="2"/>
    <n v="26"/>
  </r>
  <r>
    <x v="0"/>
    <x v="0"/>
    <n v="64"/>
    <x v="1"/>
    <n v="44649812027176"/>
    <x v="66"/>
    <s v="MOJI DAS CRUZES"/>
    <s v="SP"/>
    <s v="PRIVADO"/>
    <x v="10"/>
    <s v="(Vazio) EMH SPC/SPI"/>
    <s v="30"/>
    <x v="1"/>
    <n v="26"/>
  </r>
  <r>
    <x v="0"/>
    <x v="0"/>
    <n v="64"/>
    <x v="1"/>
    <n v="44649812027176"/>
    <x v="66"/>
    <s v="MOJI DAS CRUZES"/>
    <s v="SP"/>
    <s v="PRIVADO"/>
    <x v="24"/>
    <s v="TATHIANA PONCE HSP (SPC)"/>
    <s v="20"/>
    <x v="0"/>
    <n v="26"/>
  </r>
  <r>
    <x v="0"/>
    <x v="0"/>
    <n v="64"/>
    <x v="1"/>
    <n v="60003761000129"/>
    <x v="67"/>
    <s v="SÃO JOSÉ DO RIO PRETO"/>
    <s v="SP"/>
    <s v="PRIVADO"/>
    <x v="8"/>
    <s v="ARTUR JUNIOR HSP (SPI)"/>
    <s v="20"/>
    <x v="0"/>
    <n v="30"/>
  </r>
  <r>
    <x v="0"/>
    <x v="0"/>
    <n v="64"/>
    <x v="1"/>
    <n v="60003761000129"/>
    <x v="67"/>
    <s v="SÃO JOSÉ DO RIO PRETO"/>
    <s v="SP"/>
    <s v="PRIVADO"/>
    <x v="9"/>
    <s v="BRUNA CLARO ESP (SPI)"/>
    <s v="10"/>
    <x v="2"/>
    <n v="30"/>
  </r>
  <r>
    <x v="0"/>
    <x v="0"/>
    <n v="64"/>
    <x v="1"/>
    <n v="60003761000129"/>
    <x v="67"/>
    <s v="SÃO JOSÉ DO RIO PRETO"/>
    <s v="SP"/>
    <s v="PRIVADO"/>
    <x v="10"/>
    <s v="(Vazio) EMH SPC/SPI"/>
    <s v="30"/>
    <x v="1"/>
    <n v="30"/>
  </r>
  <r>
    <x v="0"/>
    <x v="0"/>
    <n v="64"/>
    <x v="1"/>
    <n v="60992427000650"/>
    <x v="68"/>
    <s v="SÃO PAULO"/>
    <s v="SP"/>
    <s v="PRIVADO"/>
    <x v="12"/>
    <s v="(Vazio) ESP SPC/SPI"/>
    <s v="10"/>
    <x v="2"/>
    <n v="10"/>
  </r>
  <r>
    <x v="0"/>
    <x v="0"/>
    <n v="64"/>
    <x v="1"/>
    <n v="60992427000650"/>
    <x v="68"/>
    <s v="SÃO PAULO"/>
    <s v="SP"/>
    <s v="PRIVADO"/>
    <x v="24"/>
    <s v="TATHIANA PONCE HSP (SPC)"/>
    <s v="20"/>
    <x v="0"/>
    <n v="10"/>
  </r>
  <r>
    <x v="0"/>
    <x v="0"/>
    <n v="64"/>
    <x v="1"/>
    <n v="60884855000316"/>
    <x v="69"/>
    <s v="SÃO PAULO"/>
    <s v="SP"/>
    <s v="PRIVADO"/>
    <x v="12"/>
    <s v="(Vazio) ESP SPC/SPI"/>
    <s v="10"/>
    <x v="2"/>
    <n v="9"/>
  </r>
  <r>
    <x v="0"/>
    <x v="0"/>
    <n v="64"/>
    <x v="1"/>
    <n v="60884855000316"/>
    <x v="69"/>
    <s v="SÃO PAULO"/>
    <s v="SP"/>
    <s v="PRIVADO"/>
    <x v="24"/>
    <s v="TATHIANA PONCE HSP (SPC)"/>
    <s v="20"/>
    <x v="0"/>
    <n v="9"/>
  </r>
  <r>
    <x v="0"/>
    <x v="0"/>
    <n v="64"/>
    <x v="1"/>
    <n v="60726502000126"/>
    <x v="70"/>
    <s v="SÃO PAULO"/>
    <s v="SP"/>
    <s v="PRIVADO"/>
    <x v="12"/>
    <s v="(Vazio) ESP SPC/SPI"/>
    <s v="10"/>
    <x v="2"/>
    <n v="12"/>
  </r>
  <r>
    <x v="0"/>
    <x v="0"/>
    <n v="64"/>
    <x v="1"/>
    <n v="60726502000126"/>
    <x v="70"/>
    <s v="SÃO PAULO"/>
    <s v="SP"/>
    <s v="PRIVADO"/>
    <x v="24"/>
    <s v="TATHIANA PONCE HSP (SPC)"/>
    <s v="20"/>
    <x v="0"/>
    <n v="12"/>
  </r>
  <r>
    <x v="0"/>
    <x v="0"/>
    <n v="64"/>
    <x v="1"/>
    <n v="60726502000711"/>
    <x v="71"/>
    <s v="SÃO PAULO"/>
    <s v="SP"/>
    <s v="PRIVADO"/>
    <x v="12"/>
    <s v="(Vazio) ESP SPC/SPI"/>
    <s v="10"/>
    <x v="2"/>
    <n v="6"/>
  </r>
  <r>
    <x v="0"/>
    <x v="0"/>
    <n v="64"/>
    <x v="1"/>
    <n v="60726502000711"/>
    <x v="71"/>
    <s v="SÃO PAULO"/>
    <s v="SP"/>
    <s v="PRIVADO"/>
    <x v="24"/>
    <s v="TATHIANA PONCE HSP (SPC)"/>
    <s v="20"/>
    <x v="0"/>
    <n v="6"/>
  </r>
  <r>
    <x v="0"/>
    <x v="0"/>
    <n v="64"/>
    <x v="1"/>
    <n v="21371777000132"/>
    <x v="72"/>
    <s v="SÃO PAULO"/>
    <s v="SP"/>
    <s v="PRIVADO"/>
    <x v="15"/>
    <s v="JANAINA PALMIRO ESP (SPC)"/>
    <s v="10"/>
    <x v="2"/>
    <n v="15"/>
  </r>
  <r>
    <x v="0"/>
    <x v="0"/>
    <n v="64"/>
    <x v="1"/>
    <n v="21371777000132"/>
    <x v="72"/>
    <s v="SÃO PAULO"/>
    <s v="SP"/>
    <s v="PRIVADO"/>
    <x v="10"/>
    <s v="(Vazio) EMH SPC/SPI"/>
    <s v="30"/>
    <x v="1"/>
    <n v="15"/>
  </r>
  <r>
    <x v="0"/>
    <x v="0"/>
    <n v="64"/>
    <x v="1"/>
    <n v="21371777000132"/>
    <x v="72"/>
    <s v="SÃO PAULO"/>
    <s v="SP"/>
    <s v="PRIVADO"/>
    <x v="24"/>
    <s v="TATHIANA PONCE HSP (SPC)"/>
    <s v="20"/>
    <x v="0"/>
    <n v="15"/>
  </r>
  <r>
    <x v="0"/>
    <x v="0"/>
    <n v="64"/>
    <x v="1"/>
    <n v="60448040000122"/>
    <x v="73"/>
    <s v="SÃO PAULO"/>
    <s v="SP"/>
    <s v="PUBLICO"/>
    <x v="11"/>
    <s v="CHRISTIANE GARCIA ESP (SPC)"/>
    <s v="30"/>
    <x v="1"/>
    <n v="85"/>
  </r>
  <r>
    <x v="0"/>
    <x v="0"/>
    <n v="64"/>
    <x v="1"/>
    <n v="60448040000122"/>
    <x v="73"/>
    <s v="SÃO PAULO"/>
    <s v="SP"/>
    <s v="PUBLICO"/>
    <x v="12"/>
    <s v="(Vazio) ESP SPC/SPI"/>
    <s v="10"/>
    <x v="2"/>
    <n v="85"/>
  </r>
  <r>
    <x v="0"/>
    <x v="0"/>
    <n v="64"/>
    <x v="1"/>
    <n v="60448040000122"/>
    <x v="73"/>
    <s v="SÃO PAULO"/>
    <s v="SP"/>
    <s v="PUBLICO"/>
    <x v="13"/>
    <s v="(Vago) HSP SPC"/>
    <s v="20"/>
    <x v="0"/>
    <n v="85"/>
  </r>
  <r>
    <x v="0"/>
    <x v="0"/>
    <n v="64"/>
    <x v="1"/>
    <n v="51722957012512"/>
    <x v="74"/>
    <s v="SÃO PAULO"/>
    <s v="SP"/>
    <s v="PRIVADO"/>
    <x v="15"/>
    <s v="JANAINA PALMIRO ESP (SPC)"/>
    <s v="10"/>
    <x v="2"/>
    <n v="12"/>
  </r>
  <r>
    <x v="0"/>
    <x v="0"/>
    <n v="64"/>
    <x v="1"/>
    <n v="51722957012512"/>
    <x v="74"/>
    <s v="SÃO PAULO"/>
    <s v="SP"/>
    <s v="PRIVADO"/>
    <x v="10"/>
    <s v="(Vazio) EMH SPC/SPI"/>
    <s v="30"/>
    <x v="1"/>
    <n v="12"/>
  </r>
  <r>
    <x v="0"/>
    <x v="0"/>
    <n v="64"/>
    <x v="1"/>
    <n v="51722957012512"/>
    <x v="74"/>
    <s v="SÃO PAULO"/>
    <s v="SP"/>
    <s v="PRIVADO"/>
    <x v="24"/>
    <s v="TATHIANA PONCE HSP (SPC)"/>
    <s v="20"/>
    <x v="0"/>
    <n v="12"/>
  </r>
  <r>
    <x v="0"/>
    <x v="0"/>
    <n v="64"/>
    <x v="1"/>
    <n v="61213674000240"/>
    <x v="75"/>
    <s v="SÃO PAULO"/>
    <s v="SP"/>
    <s v="PRIVADO"/>
    <x v="14"/>
    <s v="ANTONIO TUNES HSP (SPC)"/>
    <s v="20"/>
    <x v="0"/>
    <n v="2"/>
  </r>
  <r>
    <x v="0"/>
    <x v="0"/>
    <n v="64"/>
    <x v="1"/>
    <n v="61213674000240"/>
    <x v="75"/>
    <s v="SÃO PAULO"/>
    <s v="SP"/>
    <s v="PRIVADO"/>
    <x v="12"/>
    <s v="(Vazio) ESP SPC/SPI"/>
    <s v="10"/>
    <x v="2"/>
    <n v="2"/>
  </r>
  <r>
    <x v="0"/>
    <x v="0"/>
    <n v="64"/>
    <x v="1"/>
    <n v="60765823000130"/>
    <x v="9"/>
    <s v="SÃO PAULO"/>
    <s v="SP"/>
    <s v="PRIVADO"/>
    <x v="14"/>
    <s v="ANTONIO TUNES HSP (SPC)"/>
    <s v="20"/>
    <x v="0"/>
    <n v="40"/>
  </r>
  <r>
    <x v="0"/>
    <x v="0"/>
    <n v="64"/>
    <x v="1"/>
    <n v="60765823000130"/>
    <x v="9"/>
    <s v="SÃO PAULO"/>
    <s v="SP"/>
    <s v="PRIVADO"/>
    <x v="12"/>
    <s v="(Vazio) ESP SPC/SPI"/>
    <s v="10"/>
    <x v="2"/>
    <n v="40"/>
  </r>
  <r>
    <x v="0"/>
    <x v="0"/>
    <n v="64"/>
    <x v="1"/>
    <n v="6047087000210"/>
    <x v="76"/>
    <s v="SÃO PAULO"/>
    <s v="SP"/>
    <s v="PRIVADO"/>
    <x v="14"/>
    <s v="ANTONIO TUNES HSP (SPC)"/>
    <s v="20"/>
    <x v="0"/>
    <n v="19"/>
  </r>
  <r>
    <x v="0"/>
    <x v="0"/>
    <n v="64"/>
    <x v="1"/>
    <n v="6047087000210"/>
    <x v="76"/>
    <s v="SÃO PAULO"/>
    <s v="SP"/>
    <s v="PRIVADO"/>
    <x v="15"/>
    <s v="JANAINA PALMIRO ESP (SPC)"/>
    <s v="10"/>
    <x v="2"/>
    <n v="19"/>
  </r>
  <r>
    <x v="0"/>
    <x v="0"/>
    <n v="64"/>
    <x v="1"/>
    <n v="6047087000210"/>
    <x v="76"/>
    <s v="SÃO PAULO"/>
    <s v="SP"/>
    <s v="PRIVADO"/>
    <x v="10"/>
    <s v="(Vazio) EMH SPC/SPI"/>
    <s v="30"/>
    <x v="1"/>
    <n v="19"/>
  </r>
  <r>
    <x v="0"/>
    <x v="0"/>
    <n v="64"/>
    <x v="1"/>
    <n v="28290788000137"/>
    <x v="77"/>
    <s v="SÃO PAULO"/>
    <s v="SP"/>
    <s v="PRIVADO"/>
    <x v="14"/>
    <s v="ANTONIO TUNES HSP (SPC)"/>
    <s v="20"/>
    <x v="0"/>
    <n v="13"/>
  </r>
  <r>
    <x v="0"/>
    <x v="0"/>
    <n v="64"/>
    <x v="1"/>
    <n v="28290788000137"/>
    <x v="77"/>
    <s v="SÃO PAULO"/>
    <s v="SP"/>
    <s v="PRIVADO"/>
    <x v="15"/>
    <s v="JANAINA PALMIRO ESP (SPC)"/>
    <s v="10"/>
    <x v="2"/>
    <n v="13"/>
  </r>
  <r>
    <x v="0"/>
    <x v="0"/>
    <n v="64"/>
    <x v="1"/>
    <n v="28290788000137"/>
    <x v="77"/>
    <s v="SÃO PAULO"/>
    <s v="SP"/>
    <s v="PRIVADO"/>
    <x v="10"/>
    <s v="(Vazio) EMH SPC/SPI"/>
    <s v="30"/>
    <x v="1"/>
    <n v="13"/>
  </r>
  <r>
    <x v="0"/>
    <x v="0"/>
    <n v="64"/>
    <x v="1"/>
    <n v="56577059000606"/>
    <x v="78"/>
    <s v="SÃO PAULO"/>
    <s v="SP"/>
    <s v="PRIVADO"/>
    <x v="11"/>
    <s v="CHRISTIANE GARCIA ESP (SPC)"/>
    <s v="30"/>
    <x v="1"/>
    <n v="15"/>
  </r>
  <r>
    <x v="0"/>
    <x v="0"/>
    <n v="64"/>
    <x v="1"/>
    <n v="56577059000606"/>
    <x v="78"/>
    <s v="SÃO PAULO"/>
    <s v="SP"/>
    <s v="PRIVADO"/>
    <x v="12"/>
    <s v="(Vazio) ESP SPC/SPI"/>
    <s v="10"/>
    <x v="2"/>
    <n v="15"/>
  </r>
  <r>
    <x v="0"/>
    <x v="0"/>
    <n v="64"/>
    <x v="1"/>
    <n v="56577059000606"/>
    <x v="78"/>
    <s v="SÃO PAULO"/>
    <s v="SP"/>
    <s v="PRIVADO"/>
    <x v="13"/>
    <s v="(Vago) HSP SPC"/>
    <s v="20"/>
    <x v="0"/>
    <n v="15"/>
  </r>
  <r>
    <x v="0"/>
    <x v="0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0"/>
    <n v="64"/>
    <x v="1"/>
    <n v="62779145000190"/>
    <x v="79"/>
    <s v="SÃO PAULO"/>
    <s v="SP"/>
    <s v="PRIVADO"/>
    <x v="15"/>
    <s v="JANAINA PALMIRO ESP (SPC)"/>
    <s v="10"/>
    <x v="2"/>
    <n v="6"/>
  </r>
  <r>
    <x v="0"/>
    <x v="0"/>
    <n v="64"/>
    <x v="1"/>
    <n v="62779145000190"/>
    <x v="79"/>
    <s v="SÃO PAULO"/>
    <s v="SP"/>
    <s v="PRIVADO"/>
    <x v="13"/>
    <s v="(Vago) HSP SPC"/>
    <s v="20"/>
    <x v="0"/>
    <n v="6"/>
  </r>
  <r>
    <x v="0"/>
    <x v="0"/>
    <n v="64"/>
    <x v="1"/>
    <n v="61599908000158"/>
    <x v="80"/>
    <s v="SÃO PAULO"/>
    <s v="SP"/>
    <s v="PRIVADO"/>
    <x v="12"/>
    <s v="(Vazio) ESP SPC/SPI"/>
    <s v="10"/>
    <x v="2"/>
    <n v="110"/>
  </r>
  <r>
    <x v="0"/>
    <x v="0"/>
    <n v="64"/>
    <x v="1"/>
    <n v="61599908000158"/>
    <x v="80"/>
    <s v="SÃO PAULO"/>
    <s v="SP"/>
    <s v="PRIVADO"/>
    <x v="24"/>
    <s v="TATHIANA PONCE HSP (SPC)"/>
    <s v="20"/>
    <x v="0"/>
    <n v="110"/>
  </r>
  <r>
    <x v="0"/>
    <x v="0"/>
    <n v="64"/>
    <x v="1"/>
    <n v="60961422000155"/>
    <x v="81"/>
    <s v="SÃO PAULO"/>
    <s v="SP"/>
    <s v="PRIVADO"/>
    <x v="14"/>
    <s v="ANTONIO TUNES HSP (SPC)"/>
    <s v="20"/>
    <x v="0"/>
    <n v="1"/>
  </r>
  <r>
    <x v="0"/>
    <x v="0"/>
    <n v="64"/>
    <x v="1"/>
    <n v="60961422000155"/>
    <x v="81"/>
    <s v="SÃO PAULO"/>
    <s v="SP"/>
    <s v="PRIVADO"/>
    <x v="15"/>
    <s v="JANAINA PALMIRO ESP (SPC)"/>
    <s v="10"/>
    <x v="2"/>
    <n v="1"/>
  </r>
  <r>
    <x v="0"/>
    <x v="0"/>
    <n v="64"/>
    <x v="1"/>
    <n v="60961422000155"/>
    <x v="81"/>
    <s v="SÃO PAULO"/>
    <s v="SP"/>
    <s v="PRIVADO"/>
    <x v="10"/>
    <s v="(Vazio) EMH SPC/SPI"/>
    <s v="30"/>
    <x v="1"/>
    <n v="1"/>
  </r>
  <r>
    <x v="0"/>
    <x v="0"/>
    <n v="64"/>
    <x v="1"/>
    <n v="61590410000124"/>
    <x v="82"/>
    <s v="SÃO PAULO"/>
    <s v="SP"/>
    <s v="PRIVADO"/>
    <x v="11"/>
    <s v="CHRISTIANE GARCIA ESP (SPC)"/>
    <s v="30"/>
    <x v="1"/>
    <n v="12"/>
  </r>
  <r>
    <x v="0"/>
    <x v="0"/>
    <n v="64"/>
    <x v="1"/>
    <n v="61590410000124"/>
    <x v="82"/>
    <s v="SÃO PAULO"/>
    <s v="SP"/>
    <s v="PRIVADO"/>
    <x v="12"/>
    <s v="(Vazio) ESP SPC/SPI"/>
    <s v="10"/>
    <x v="2"/>
    <n v="12"/>
  </r>
  <r>
    <x v="0"/>
    <x v="0"/>
    <n v="64"/>
    <x v="1"/>
    <n v="61590410000124"/>
    <x v="82"/>
    <s v="SÃO PAULO"/>
    <s v="SP"/>
    <s v="PRIVADO"/>
    <x v="13"/>
    <s v="(Vago) HSP SPC"/>
    <s v="20"/>
    <x v="0"/>
    <n v="12"/>
  </r>
  <r>
    <x v="0"/>
    <x v="0"/>
    <n v="64"/>
    <x v="1"/>
    <n v="19803199000114"/>
    <x v="83"/>
    <s v="SÃO PAULO"/>
    <s v="SP"/>
    <s v="PRIVADO"/>
    <x v="8"/>
    <s v="ARTUR JUNIOR HSP (SPI)"/>
    <s v="20"/>
    <x v="0"/>
    <n v="7"/>
  </r>
  <r>
    <x v="0"/>
    <x v="0"/>
    <n v="64"/>
    <x v="1"/>
    <n v="19803199000114"/>
    <x v="83"/>
    <s v="SÃO PAULO"/>
    <s v="SP"/>
    <s v="PRIVADO"/>
    <x v="9"/>
    <s v="BRUNA CLARO ESP (SPI)"/>
    <s v="10"/>
    <x v="2"/>
    <n v="7"/>
  </r>
  <r>
    <x v="0"/>
    <x v="0"/>
    <n v="64"/>
    <x v="1"/>
    <n v="19803199000114"/>
    <x v="83"/>
    <s v="SÃO PAULO"/>
    <s v="SP"/>
    <s v="PRIVADO"/>
    <x v="10"/>
    <s v="(Vazio) EMH SPC/SPI"/>
    <s v="30"/>
    <x v="1"/>
    <n v="7"/>
  </r>
  <r>
    <x v="0"/>
    <x v="0"/>
    <n v="62"/>
    <x v="2"/>
    <n v="1454407000151"/>
    <x v="10"/>
    <s v="MACEIÓ"/>
    <s v="AL"/>
    <s v="PRIVADO"/>
    <x v="0"/>
    <s v="LAIS MAGALHAES HSP (BA/AL/SE)"/>
    <s v="20"/>
    <x v="0"/>
    <n v="2"/>
  </r>
  <r>
    <x v="0"/>
    <x v="0"/>
    <n v="62"/>
    <x v="2"/>
    <n v="1454407000151"/>
    <x v="10"/>
    <s v="MACEIÓ"/>
    <s v="AL"/>
    <s v="PRIVADO"/>
    <x v="1"/>
    <s v="(Vazio) EMH (AL/BA/CE/GO/MS/MT/PB/PE/PI/RN/SE/TO)"/>
    <s v="30"/>
    <x v="1"/>
    <n v="2"/>
  </r>
  <r>
    <x v="0"/>
    <x v="0"/>
    <n v="62"/>
    <x v="2"/>
    <n v="1454407000151"/>
    <x v="10"/>
    <s v="MACEIÓ"/>
    <s v="AL"/>
    <s v="PRIVADO"/>
    <x v="2"/>
    <s v="VALERIA BRAGA ESP (CE/MA/PI/BA/AL/SE/PB/PE/RN)"/>
    <s v="10"/>
    <x v="2"/>
    <n v="2"/>
  </r>
  <r>
    <x v="0"/>
    <x v="0"/>
    <n v="62"/>
    <x v="2"/>
    <n v="1722424000122"/>
    <x v="11"/>
    <s v="MACEIÓ"/>
    <s v="AL"/>
    <s v="PRIVADO"/>
    <x v="0"/>
    <s v="LAIS MAGALHAES HSP (BA/AL/SE)"/>
    <s v="20"/>
    <x v="0"/>
    <n v="2"/>
  </r>
  <r>
    <x v="0"/>
    <x v="0"/>
    <n v="62"/>
    <x v="2"/>
    <n v="1722424000122"/>
    <x v="11"/>
    <s v="MACEIÓ"/>
    <s v="AL"/>
    <s v="PRIVADO"/>
    <x v="1"/>
    <s v="(Vazio) EMH (AL/BA/CE/GO/MS/MT/PB/PE/PI/RN/SE/TO)"/>
    <s v="30"/>
    <x v="1"/>
    <n v="2"/>
  </r>
  <r>
    <x v="0"/>
    <x v="0"/>
    <n v="62"/>
    <x v="2"/>
    <n v="1722424000122"/>
    <x v="11"/>
    <s v="MACEIÓ"/>
    <s v="AL"/>
    <s v="PRIVADO"/>
    <x v="2"/>
    <s v="VALERIA BRAGA ESP (CE/MA/PI/BA/AL/SE/PB/PE/RN)"/>
    <s v="10"/>
    <x v="2"/>
    <n v="2"/>
  </r>
  <r>
    <x v="0"/>
    <x v="0"/>
    <n v="62"/>
    <x v="2"/>
    <n v="3866223000124"/>
    <x v="84"/>
    <s v="MACEIÓ"/>
    <s v="AL"/>
    <s v="PRIVADO"/>
    <x v="0"/>
    <s v="LAIS MAGALHAES HSP (BA/AL/SE)"/>
    <s v="20"/>
    <x v="0"/>
    <n v="4"/>
  </r>
  <r>
    <x v="0"/>
    <x v="0"/>
    <n v="62"/>
    <x v="2"/>
    <n v="3866223000124"/>
    <x v="84"/>
    <s v="MACEIÓ"/>
    <s v="AL"/>
    <s v="PRIVADO"/>
    <x v="1"/>
    <s v="(Vazio) EMH (AL/BA/CE/GO/MS/MT/PB/PE/PI/RN/SE/TO)"/>
    <s v="30"/>
    <x v="1"/>
    <n v="4"/>
  </r>
  <r>
    <x v="0"/>
    <x v="0"/>
    <n v="62"/>
    <x v="2"/>
    <n v="3866223000124"/>
    <x v="84"/>
    <s v="MACEIÓ"/>
    <s v="AL"/>
    <s v="PRIVADO"/>
    <x v="2"/>
    <s v="VALERIA BRAGA ESP (CE/MA/PI/BA/AL/SE/PB/PE/RN)"/>
    <s v="10"/>
    <x v="2"/>
    <n v="4"/>
  </r>
  <r>
    <x v="0"/>
    <x v="0"/>
    <n v="62"/>
    <x v="2"/>
    <n v="84537141000138"/>
    <x v="85"/>
    <s v="MANAUS"/>
    <s v="AM"/>
    <s v="PRIVADO"/>
    <x v="4"/>
    <s v="(Vazio) ESP (AC/AM/AP/DF/GO/MA/MS/MT/PA/RO/RR/TO)"/>
    <s v="10"/>
    <x v="2"/>
    <n v="8"/>
  </r>
  <r>
    <x v="0"/>
    <x v="0"/>
    <n v="62"/>
    <x v="2"/>
    <n v="84537141000138"/>
    <x v="85"/>
    <s v="MANAUS"/>
    <s v="AM"/>
    <s v="PRIVADO"/>
    <x v="16"/>
    <s v="(Vazio) HSP (AC/AM/AP/PA/RO/RR)"/>
    <s v="20"/>
    <x v="0"/>
    <n v="8"/>
  </r>
  <r>
    <x v="0"/>
    <x v="0"/>
    <n v="62"/>
    <x v="2"/>
    <n v="84537141000138"/>
    <x v="85"/>
    <s v="MANAUS"/>
    <s v="AM"/>
    <s v="PRIVADO"/>
    <x v="17"/>
    <s v="WLADIMIR CAMPELO EMH (AC/AM/AP/PA/RO/RR/DF)"/>
    <s v="30"/>
    <x v="1"/>
    <n v="8"/>
  </r>
  <r>
    <x v="0"/>
    <x v="0"/>
    <n v="62"/>
    <x v="2"/>
    <n v="15166416001204"/>
    <x v="86"/>
    <s v="EUCLIDES DA CUNHA"/>
    <s v="BA"/>
    <s v="PRIVADO"/>
    <x v="0"/>
    <s v="LAIS MAGALHAES HSP (BA/AL/SE)"/>
    <s v="20"/>
    <x v="0"/>
    <n v="2"/>
  </r>
  <r>
    <x v="0"/>
    <x v="0"/>
    <n v="62"/>
    <x v="2"/>
    <n v="15166416001204"/>
    <x v="86"/>
    <s v="EUCLIDES DA CUNHA"/>
    <s v="BA"/>
    <s v="PRIVADO"/>
    <x v="1"/>
    <s v="(Vazio) EMH (AL/BA/CE/GO/MS/MT/PB/PE/PI/RN/SE/TO)"/>
    <s v="30"/>
    <x v="1"/>
    <n v="2"/>
  </r>
  <r>
    <x v="0"/>
    <x v="0"/>
    <n v="62"/>
    <x v="2"/>
    <n v="15166416001204"/>
    <x v="86"/>
    <s v="EUCLIDES DA CUNHA"/>
    <s v="BA"/>
    <s v="PRIVADO"/>
    <x v="2"/>
    <s v="VALERIA BRAGA ESP (CE/MA/PI/BA/AL/SE/PB/PE/RN)"/>
    <s v="10"/>
    <x v="2"/>
    <n v="2"/>
  </r>
  <r>
    <x v="0"/>
    <x v="0"/>
    <n v="62"/>
    <x v="2"/>
    <n v="5816630000152"/>
    <x v="87"/>
    <s v="SALVADOR"/>
    <s v="BA"/>
    <s v="PUBLICO"/>
    <x v="0"/>
    <s v="LAIS MAGALHAES HSP (BA/AL/SE)"/>
    <s v="20"/>
    <x v="0"/>
    <n v="13"/>
  </r>
  <r>
    <x v="0"/>
    <x v="0"/>
    <n v="62"/>
    <x v="2"/>
    <n v="5816630000152"/>
    <x v="87"/>
    <s v="SALVADOR"/>
    <s v="BA"/>
    <s v="PUBLICO"/>
    <x v="1"/>
    <s v="(Vazio) EMH (AL/BA/CE/GO/MS/MT/PB/PE/PI/RN/SE/TO)"/>
    <s v="30"/>
    <x v="1"/>
    <n v="13"/>
  </r>
  <r>
    <x v="0"/>
    <x v="0"/>
    <n v="62"/>
    <x v="2"/>
    <n v="5816630000152"/>
    <x v="87"/>
    <s v="SALVADOR"/>
    <s v="BA"/>
    <s v="PUBLICO"/>
    <x v="2"/>
    <s v="VALERIA BRAGA ESP (CE/MA/PI/BA/AL/SE/PB/PE/RN)"/>
    <s v="10"/>
    <x v="2"/>
    <n v="13"/>
  </r>
  <r>
    <x v="0"/>
    <x v="0"/>
    <n v="62"/>
    <x v="2"/>
    <n v="5469172000122"/>
    <x v="14"/>
    <s v="SALVADOR"/>
    <s v="BA"/>
    <s v="PRIVADO"/>
    <x v="0"/>
    <s v="LAIS MAGALHAES HSP (BA/AL/SE)"/>
    <s v="20"/>
    <x v="0"/>
    <n v="2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2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2"/>
  </r>
  <r>
    <x v="0"/>
    <x v="0"/>
    <n v="62"/>
    <x v="2"/>
    <n v="15166416000151"/>
    <x v="16"/>
    <s v="SALVADOR"/>
    <s v="BA"/>
    <s v="PRIVADO"/>
    <x v="0"/>
    <s v="LAIS MAGALHAES HSP (BA/AL/SE)"/>
    <s v="20"/>
    <x v="0"/>
    <n v="20"/>
  </r>
  <r>
    <x v="0"/>
    <x v="0"/>
    <n v="62"/>
    <x v="2"/>
    <n v="15166416000151"/>
    <x v="16"/>
    <s v="SALVADOR"/>
    <s v="BA"/>
    <s v="PRIVADO"/>
    <x v="1"/>
    <s v="(Vazio) EMH (AL/BA/CE/GO/MS/MT/PB/PE/PI/RN/SE/TO)"/>
    <s v="30"/>
    <x v="1"/>
    <n v="20"/>
  </r>
  <r>
    <x v="0"/>
    <x v="0"/>
    <n v="62"/>
    <x v="2"/>
    <n v="15166416000151"/>
    <x v="16"/>
    <s v="SALVADOR"/>
    <s v="BA"/>
    <s v="PRIVADO"/>
    <x v="2"/>
    <s v="VALERIA BRAGA ESP (CE/MA/PI/BA/AL/SE/PB/PE/RN)"/>
    <s v="10"/>
    <x v="2"/>
    <n v="20"/>
  </r>
  <r>
    <x v="0"/>
    <x v="0"/>
    <n v="62"/>
    <x v="2"/>
    <n v="15153745000249"/>
    <x v="88"/>
    <s v="SALVADOR"/>
    <s v="BA"/>
    <s v="PRIVADO"/>
    <x v="0"/>
    <s v="LAIS MAGALHAES HSP (BA/AL/SE)"/>
    <s v="20"/>
    <x v="0"/>
    <n v="6"/>
  </r>
  <r>
    <x v="0"/>
    <x v="0"/>
    <n v="62"/>
    <x v="2"/>
    <n v="15153745000249"/>
    <x v="88"/>
    <s v="SALVADOR"/>
    <s v="BA"/>
    <s v="PRIVADO"/>
    <x v="1"/>
    <s v="(Vazio) EMH (AL/BA/CE/GO/MS/MT/PB/PE/PI/RN/SE/TO)"/>
    <s v="30"/>
    <x v="1"/>
    <n v="6"/>
  </r>
  <r>
    <x v="0"/>
    <x v="0"/>
    <n v="62"/>
    <x v="2"/>
    <n v="15153745000249"/>
    <x v="88"/>
    <s v="SALVADOR"/>
    <s v="BA"/>
    <s v="PRIVADO"/>
    <x v="2"/>
    <s v="VALERIA BRAGA ESP (CE/MA/PI/BA/AL/SE/PB/PE/RN)"/>
    <s v="10"/>
    <x v="2"/>
    <n v="6"/>
  </r>
  <r>
    <x v="0"/>
    <x v="0"/>
    <n v="62"/>
    <x v="2"/>
    <n v="15180714000520"/>
    <x v="89"/>
    <s v="SALVADOR"/>
    <s v="BA"/>
    <s v="PUBLICO"/>
    <x v="0"/>
    <s v="LAIS MAGALHAES HSP (BA/AL/SE)"/>
    <s v="20"/>
    <x v="0"/>
    <n v="10"/>
  </r>
  <r>
    <x v="0"/>
    <x v="0"/>
    <n v="62"/>
    <x v="2"/>
    <n v="15180714000520"/>
    <x v="89"/>
    <s v="SALVADOR"/>
    <s v="BA"/>
    <s v="PUBLICO"/>
    <x v="1"/>
    <s v="(Vazio) EMH (AL/BA/CE/GO/MS/MT/PB/PE/PI/RN/SE/TO)"/>
    <s v="30"/>
    <x v="1"/>
    <n v="10"/>
  </r>
  <r>
    <x v="0"/>
    <x v="0"/>
    <n v="62"/>
    <x v="2"/>
    <n v="15180714000520"/>
    <x v="89"/>
    <s v="SALVADOR"/>
    <s v="BA"/>
    <s v="PUBLICO"/>
    <x v="2"/>
    <s v="VALERIA BRAGA ESP (CE/MA/PI/BA/AL/SE/PB/PE/RN)"/>
    <s v="10"/>
    <x v="2"/>
    <n v="10"/>
  </r>
  <r>
    <x v="0"/>
    <x v="0"/>
    <n v="62"/>
    <x v="2"/>
    <n v="5652543000107"/>
    <x v="20"/>
    <s v="SANTO ANTÔNIO DE JESUS"/>
    <s v="BA"/>
    <s v="PRIVADO"/>
    <x v="0"/>
    <s v="LAIS MAGALHAES HSP (BA/AL/SE)"/>
    <s v="20"/>
    <x v="0"/>
    <n v="2"/>
  </r>
  <r>
    <x v="0"/>
    <x v="0"/>
    <n v="62"/>
    <x v="2"/>
    <n v="5652543000107"/>
    <x v="20"/>
    <s v="SANTO ANTÔNIO DE JESUS"/>
    <s v="BA"/>
    <s v="PRIVADO"/>
    <x v="1"/>
    <s v="(Vazio) EMH (AL/BA/CE/GO/MS/MT/PB/PE/PI/RN/SE/TO)"/>
    <s v="30"/>
    <x v="1"/>
    <n v="2"/>
  </r>
  <r>
    <x v="0"/>
    <x v="0"/>
    <n v="62"/>
    <x v="2"/>
    <n v="5652543000107"/>
    <x v="20"/>
    <s v="SANTO ANTÔNIO DE JESUS"/>
    <s v="BA"/>
    <s v="PRIVADO"/>
    <x v="2"/>
    <s v="VALERIA BRAGA ESP (CE/MA/PI/BA/AL/SE/PB/PE/RN)"/>
    <s v="10"/>
    <x v="2"/>
    <n v="2"/>
  </r>
  <r>
    <x v="0"/>
    <x v="0"/>
    <n v="62"/>
    <x v="2"/>
    <n v="29435005007484"/>
    <x v="22"/>
    <s v="FORTALEZA"/>
    <s v="CE"/>
    <s v="PRIVADO"/>
    <x v="18"/>
    <s v="KLEBER SILVA HSP (CE/MA/PI)"/>
    <s v="20"/>
    <x v="0"/>
    <n v="3"/>
  </r>
  <r>
    <x v="0"/>
    <x v="0"/>
    <n v="62"/>
    <x v="2"/>
    <n v="29435005007484"/>
    <x v="22"/>
    <s v="FORTALEZA"/>
    <s v="CE"/>
    <s v="PRIVADO"/>
    <x v="1"/>
    <s v="(Vazio) EMH (AL/BA/CE/GO/MS/MT/PB/PE/PI/RN/SE/TO)"/>
    <s v="30"/>
    <x v="1"/>
    <n v="3"/>
  </r>
  <r>
    <x v="0"/>
    <x v="0"/>
    <n v="62"/>
    <x v="2"/>
    <n v="29435005007484"/>
    <x v="22"/>
    <s v="FORTALEZA"/>
    <s v="CE"/>
    <s v="PRIVADO"/>
    <x v="2"/>
    <s v="VALERIA BRAGA ESP (CE/MA/PI/BA/AL/SE/PB/PE/RN)"/>
    <s v="10"/>
    <x v="2"/>
    <n v="3"/>
  </r>
  <r>
    <x v="0"/>
    <x v="0"/>
    <n v="62"/>
    <x v="2"/>
    <n v="74031865000151"/>
    <x v="90"/>
    <s v="FORTALEZA"/>
    <s v="CE"/>
    <s v="PUBLICO"/>
    <x v="18"/>
    <s v="KLEBER SILVA HSP (CE/MA/PI)"/>
    <s v="20"/>
    <x v="0"/>
    <n v="30"/>
  </r>
  <r>
    <x v="0"/>
    <x v="0"/>
    <n v="62"/>
    <x v="2"/>
    <n v="74031865000151"/>
    <x v="90"/>
    <s v="FORTALEZA"/>
    <s v="CE"/>
    <s v="PUBLICO"/>
    <x v="1"/>
    <s v="(Vazio) EMH (AL/BA/CE/GO/MS/MT/PB/PE/PI/RN/SE/TO)"/>
    <s v="30"/>
    <x v="1"/>
    <n v="30"/>
  </r>
  <r>
    <x v="0"/>
    <x v="0"/>
    <n v="62"/>
    <x v="2"/>
    <n v="74031865000151"/>
    <x v="90"/>
    <s v="FORTALEZA"/>
    <s v="CE"/>
    <s v="PUBLICO"/>
    <x v="2"/>
    <s v="VALERIA BRAGA ESP (CE/MA/PI/BA/AL/SE/PB/PE/RN)"/>
    <s v="10"/>
    <x v="2"/>
    <n v="30"/>
  </r>
  <r>
    <x v="0"/>
    <x v="0"/>
    <n v="62"/>
    <x v="2"/>
    <n v="23443518000103"/>
    <x v="23"/>
    <s v="FORTALEZA"/>
    <s v="CE"/>
    <s v="PRIVADO"/>
    <x v="18"/>
    <s v="KLEBER SILVA HSP (CE/MA/PI)"/>
    <s v="20"/>
    <x v="0"/>
    <n v="4"/>
  </r>
  <r>
    <x v="0"/>
    <x v="0"/>
    <n v="62"/>
    <x v="2"/>
    <n v="23443518000103"/>
    <x v="23"/>
    <s v="FORTALEZA"/>
    <s v="CE"/>
    <s v="PRIVADO"/>
    <x v="1"/>
    <s v="(Vazio) EMH (AL/BA/CE/GO/MS/MT/PB/PE/PI/RN/SE/TO)"/>
    <s v="30"/>
    <x v="1"/>
    <n v="4"/>
  </r>
  <r>
    <x v="0"/>
    <x v="0"/>
    <n v="62"/>
    <x v="2"/>
    <n v="23443518000103"/>
    <x v="23"/>
    <s v="FORTALEZA"/>
    <s v="CE"/>
    <s v="PRIVADO"/>
    <x v="2"/>
    <s v="VALERIA BRAGA ESP (CE/MA/PI/BA/AL/SE/PB/PE/RN)"/>
    <s v="10"/>
    <x v="2"/>
    <n v="4"/>
  </r>
  <r>
    <x v="0"/>
    <x v="0"/>
    <n v="62"/>
    <x v="2"/>
    <n v="5868278000280"/>
    <x v="24"/>
    <s v="FORTALEZA"/>
    <s v="CE"/>
    <s v="PRIVADO"/>
    <x v="18"/>
    <s v="KLEBER SILVA HSP (CE/MA/PI)"/>
    <s v="20"/>
    <x v="0"/>
    <n v="23"/>
  </r>
  <r>
    <x v="0"/>
    <x v="0"/>
    <n v="62"/>
    <x v="2"/>
    <n v="5868278000280"/>
    <x v="24"/>
    <s v="FORTALEZA"/>
    <s v="CE"/>
    <s v="PRIVADO"/>
    <x v="1"/>
    <s v="(Vazio) EMH (AL/BA/CE/GO/MS/MT/PB/PE/PI/RN/SE/TO)"/>
    <s v="30"/>
    <x v="1"/>
    <n v="23"/>
  </r>
  <r>
    <x v="0"/>
    <x v="0"/>
    <n v="62"/>
    <x v="2"/>
    <n v="5868278000280"/>
    <x v="24"/>
    <s v="FORTALEZA"/>
    <s v="CE"/>
    <s v="PRIVADO"/>
    <x v="2"/>
    <s v="VALERIA BRAGA ESP (CE/MA/PI/BA/AL/SE/PB/PE/RN)"/>
    <s v="10"/>
    <x v="2"/>
    <n v="23"/>
  </r>
  <r>
    <x v="0"/>
    <x v="0"/>
    <n v="62"/>
    <x v="2"/>
    <n v="29435005004620"/>
    <x v="26"/>
    <s v="BRASÍLIA"/>
    <s v="DF"/>
    <s v="PRIVADO"/>
    <x v="3"/>
    <s v="KAREN ROSA HSP (DF/GO/MS/MT/TO)"/>
    <s v="20"/>
    <x v="0"/>
    <n v="6"/>
  </r>
  <r>
    <x v="0"/>
    <x v="0"/>
    <n v="62"/>
    <x v="2"/>
    <n v="29435005004620"/>
    <x v="26"/>
    <s v="BRASÍLIA"/>
    <s v="DF"/>
    <s v="PRIVADO"/>
    <x v="4"/>
    <s v="(Vazio) ESP (AC/AM/AP/DF/GO/MA/MS/MT/PA/RO/RR/TO)"/>
    <s v="10"/>
    <x v="2"/>
    <n v="6"/>
  </r>
  <r>
    <x v="0"/>
    <x v="0"/>
    <n v="62"/>
    <x v="2"/>
    <n v="37108388000159"/>
    <x v="91"/>
    <s v="BRASÍLIA"/>
    <s v="DF"/>
    <s v="PRIVADO"/>
    <x v="3"/>
    <s v="KAREN ROSA HSP (DF/GO/MS/MT/TO)"/>
    <s v="20"/>
    <x v="0"/>
    <n v="10"/>
  </r>
  <r>
    <x v="0"/>
    <x v="0"/>
    <n v="62"/>
    <x v="2"/>
    <n v="37108388000159"/>
    <x v="91"/>
    <s v="BRASÍLIA"/>
    <s v="DF"/>
    <s v="PRIVADO"/>
    <x v="4"/>
    <s v="(Vazio) ESP (AC/AM/AP/DF/GO/MA/MS/MT/PA/RO/RR/TO)"/>
    <s v="10"/>
    <x v="2"/>
    <n v="10"/>
  </r>
  <r>
    <x v="0"/>
    <x v="0"/>
    <n v="62"/>
    <x v="2"/>
    <n v="2560878000107"/>
    <x v="92"/>
    <s v="BRASÍLIA"/>
    <s v="DF"/>
    <s v="PRIVADO"/>
    <x v="3"/>
    <s v="KAREN ROSA HSP (DF/GO/MS/MT/TO)"/>
    <s v="20"/>
    <x v="0"/>
    <n v="2"/>
  </r>
  <r>
    <x v="0"/>
    <x v="0"/>
    <n v="62"/>
    <x v="2"/>
    <n v="2560878000107"/>
    <x v="92"/>
    <s v="BRASÍLIA"/>
    <s v="DF"/>
    <s v="PRIVADO"/>
    <x v="4"/>
    <s v="(Vazio) ESP (AC/AM/AP/DF/GO/MA/MS/MT/PA/RO/RR/TO)"/>
    <s v="10"/>
    <x v="2"/>
    <n v="2"/>
  </r>
  <r>
    <x v="0"/>
    <x v="0"/>
    <n v="62"/>
    <x v="2"/>
    <n v="60884855002289"/>
    <x v="27"/>
    <s v="BRASÍLIA"/>
    <s v="DF"/>
    <s v="PRIVADO"/>
    <x v="3"/>
    <s v="KAREN ROSA HSP (DF/GO/MS/MT/TO)"/>
    <s v="20"/>
    <x v="0"/>
    <n v="31"/>
  </r>
  <r>
    <x v="0"/>
    <x v="0"/>
    <n v="62"/>
    <x v="2"/>
    <n v="60884855002289"/>
    <x v="27"/>
    <s v="BRASÍLIA"/>
    <s v="DF"/>
    <s v="PRIVADO"/>
    <x v="4"/>
    <s v="(Vazio) ESP (AC/AM/AP/DF/GO/MA/MS/MT/PA/RO/RR/TO)"/>
    <s v="10"/>
    <x v="2"/>
    <n v="31"/>
  </r>
  <r>
    <x v="0"/>
    <x v="0"/>
    <n v="62"/>
    <x v="2"/>
    <n v="6047087004207"/>
    <x v="28"/>
    <s v="BRASÍLIA"/>
    <s v="DF"/>
    <s v="PRIVADO"/>
    <x v="3"/>
    <s v="KAREN ROSA HSP (DF/GO/MS/MT/TO)"/>
    <s v="20"/>
    <x v="0"/>
    <n v="2"/>
  </r>
  <r>
    <x v="0"/>
    <x v="0"/>
    <n v="62"/>
    <x v="2"/>
    <n v="6047087004207"/>
    <x v="28"/>
    <s v="BRASÍLIA"/>
    <s v="DF"/>
    <s v="PRIVADO"/>
    <x v="4"/>
    <s v="(Vazio) ESP (AC/AM/AP/DF/GO/MA/MS/MT/PA/RO/RR/TO)"/>
    <s v="10"/>
    <x v="2"/>
    <n v="2"/>
  </r>
  <r>
    <x v="0"/>
    <x v="0"/>
    <n v="62"/>
    <x v="2"/>
    <n v="49791000144"/>
    <x v="29"/>
    <s v="BRASÍLIA"/>
    <s v="DF"/>
    <s v="PRIVADO"/>
    <x v="3"/>
    <s v="KAREN ROSA HSP (DF/GO/MS/MT/TO)"/>
    <s v="20"/>
    <x v="0"/>
    <n v="5"/>
  </r>
  <r>
    <x v="0"/>
    <x v="0"/>
    <n v="62"/>
    <x v="2"/>
    <n v="49791000144"/>
    <x v="29"/>
    <s v="BRASÍLIA"/>
    <s v="DF"/>
    <s v="PRIVADO"/>
    <x v="4"/>
    <s v="(Vazio) ESP (AC/AM/AP/DF/GO/MA/MS/MT/PA/RO/RR/TO)"/>
    <s v="10"/>
    <x v="2"/>
    <n v="5"/>
  </r>
  <r>
    <x v="0"/>
    <x v="0"/>
    <n v="62"/>
    <x v="2"/>
    <n v="610980000144"/>
    <x v="31"/>
    <s v="BRASÍLIA"/>
    <s v="DF"/>
    <s v="PRIVADO"/>
    <x v="3"/>
    <s v="KAREN ROSA HSP (DF/GO/MS/MT/TO)"/>
    <s v="20"/>
    <x v="0"/>
    <n v="4"/>
  </r>
  <r>
    <x v="0"/>
    <x v="0"/>
    <n v="62"/>
    <x v="2"/>
    <n v="610980000144"/>
    <x v="31"/>
    <s v="BRASÍLIA"/>
    <s v="DF"/>
    <s v="PRIVADO"/>
    <x v="4"/>
    <s v="(Vazio) ESP (AC/AM/AP/DF/GO/MA/MS/MT/PA/RO/RR/TO)"/>
    <s v="10"/>
    <x v="2"/>
    <n v="4"/>
  </r>
  <r>
    <x v="0"/>
    <x v="0"/>
    <n v="62"/>
    <x v="2"/>
    <n v="25841000153"/>
    <x v="93"/>
    <s v="BRASÍLIA"/>
    <s v="DF"/>
    <s v="PRIVADO"/>
    <x v="3"/>
    <s v="KAREN ROSA HSP (DF/GO/MS/MT/TO)"/>
    <s v="20"/>
    <x v="0"/>
    <n v="3"/>
  </r>
  <r>
    <x v="0"/>
    <x v="0"/>
    <n v="62"/>
    <x v="2"/>
    <n v="25841000153"/>
    <x v="93"/>
    <s v="BRASÍLIA"/>
    <s v="DF"/>
    <s v="PRIVADO"/>
    <x v="4"/>
    <s v="(Vazio) ESP (AC/AM/AP/DF/GO/MA/MS/MT/PA/RO/RR/TO)"/>
    <s v="10"/>
    <x v="2"/>
    <n v="3"/>
  </r>
  <r>
    <x v="0"/>
    <x v="0"/>
    <n v="62"/>
    <x v="2"/>
    <n v="15126437000496"/>
    <x v="94"/>
    <s v="SÃO LUÍS"/>
    <s v="MA"/>
    <s v="PUBLICO"/>
    <x v="18"/>
    <s v="KLEBER SILVA HSP (CE/MA/PI)"/>
    <s v="20"/>
    <x v="0"/>
    <n v="7"/>
  </r>
  <r>
    <x v="0"/>
    <x v="0"/>
    <n v="62"/>
    <x v="2"/>
    <n v="15126437000496"/>
    <x v="94"/>
    <s v="SÃO LUÍS"/>
    <s v="MA"/>
    <s v="PUBLICO"/>
    <x v="4"/>
    <s v="(Vazio) ESP (AC/AM/AP/DF/GO/MA/MS/MT/PA/RO/RR/TO)"/>
    <s v="10"/>
    <x v="2"/>
    <n v="7"/>
  </r>
  <r>
    <x v="0"/>
    <x v="0"/>
    <n v="62"/>
    <x v="2"/>
    <n v="2284062001170"/>
    <x v="33"/>
    <s v="SÃO LUÍS"/>
    <s v="MA"/>
    <s v="PRIVADO"/>
    <x v="18"/>
    <s v="KLEBER SILVA HSP (CE/MA/PI)"/>
    <s v="20"/>
    <x v="0"/>
    <n v="0"/>
  </r>
  <r>
    <x v="0"/>
    <x v="0"/>
    <n v="62"/>
    <x v="2"/>
    <n v="2284062001170"/>
    <x v="33"/>
    <s v="SÃO LUÍS"/>
    <s v="MA"/>
    <s v="PRIVADO"/>
    <x v="4"/>
    <s v="(Vazio) ESP (AC/AM/AP/DF/GO/MA/MS/MT/PA/RO/RR/TO)"/>
    <s v="10"/>
    <x v="2"/>
    <n v="0"/>
  </r>
  <r>
    <x v="0"/>
    <x v="0"/>
    <n v="62"/>
    <x v="2"/>
    <n v="17214149000176"/>
    <x v="95"/>
    <s v="BELO HORIZONTE"/>
    <s v="MG"/>
    <s v="PRIVADO"/>
    <x v="25"/>
    <s v="IWENS SILVA EMH (MG/ES)"/>
    <s v="30"/>
    <x v="1"/>
    <n v="38"/>
  </r>
  <r>
    <x v="0"/>
    <x v="0"/>
    <n v="62"/>
    <x v="2"/>
    <n v="17214149000176"/>
    <x v="95"/>
    <s v="BELO HORIZONTE"/>
    <s v="MG"/>
    <s v="PRIVADO"/>
    <x v="26"/>
    <s v="(Vazio) ESP (ES/MG)"/>
    <s v="10"/>
    <x v="2"/>
    <n v="38"/>
  </r>
  <r>
    <x v="0"/>
    <x v="0"/>
    <n v="62"/>
    <x v="2"/>
    <n v="17214149000176"/>
    <x v="95"/>
    <s v="BELO HORIZONTE"/>
    <s v="MG"/>
    <s v="PRIVADO"/>
    <x v="27"/>
    <s v="(Vazio) HSP (ES/MG)"/>
    <s v="20"/>
    <x v="0"/>
    <n v="38"/>
  </r>
  <r>
    <x v="0"/>
    <x v="0"/>
    <n v="62"/>
    <x v="2"/>
    <n v="25415993000193"/>
    <x v="96"/>
    <s v="JUIZ DE FORA"/>
    <s v="MG"/>
    <s v="PRIVADO"/>
    <x v="25"/>
    <s v="IWENS SILVA EMH (MG/ES)"/>
    <s v="30"/>
    <x v="1"/>
    <n v="2"/>
  </r>
  <r>
    <x v="0"/>
    <x v="0"/>
    <n v="62"/>
    <x v="2"/>
    <n v="25415993000193"/>
    <x v="96"/>
    <s v="JUIZ DE FORA"/>
    <s v="MG"/>
    <s v="PRIVADO"/>
    <x v="26"/>
    <s v="(Vazio) ESP (ES/MG)"/>
    <s v="10"/>
    <x v="2"/>
    <n v="2"/>
  </r>
  <r>
    <x v="0"/>
    <x v="0"/>
    <n v="62"/>
    <x v="2"/>
    <n v="25415993000193"/>
    <x v="96"/>
    <s v="JUIZ DE FORA"/>
    <s v="MG"/>
    <s v="PRIVADO"/>
    <x v="27"/>
    <s v="(Vazio) HSP (ES/MG)"/>
    <s v="20"/>
    <x v="0"/>
    <n v="2"/>
  </r>
  <r>
    <x v="0"/>
    <x v="0"/>
    <n v="62"/>
    <x v="2"/>
    <n v="17087591000189"/>
    <x v="97"/>
    <s v="UBERLÂNDIA"/>
    <s v="MG"/>
    <s v="PRIVADO"/>
    <x v="25"/>
    <s v="IWENS SILVA EMH (MG/ES)"/>
    <s v="30"/>
    <x v="1"/>
    <n v="10"/>
  </r>
  <r>
    <x v="0"/>
    <x v="0"/>
    <n v="62"/>
    <x v="2"/>
    <n v="17087591000189"/>
    <x v="97"/>
    <s v="UBERLÂNDIA"/>
    <s v="MG"/>
    <s v="PRIVADO"/>
    <x v="26"/>
    <s v="(Vazio) ESP (ES/MG)"/>
    <s v="10"/>
    <x v="2"/>
    <n v="10"/>
  </r>
  <r>
    <x v="0"/>
    <x v="0"/>
    <n v="62"/>
    <x v="2"/>
    <n v="17087591000189"/>
    <x v="97"/>
    <s v="UBERLÂNDIA"/>
    <s v="MG"/>
    <s v="PRIVADO"/>
    <x v="27"/>
    <s v="(Vazio) HSP (ES/MG)"/>
    <s v="20"/>
    <x v="0"/>
    <n v="10"/>
  </r>
  <r>
    <x v="0"/>
    <x v="0"/>
    <n v="62"/>
    <x v="2"/>
    <n v="15016827000160"/>
    <x v="34"/>
    <s v="CUIABÁ"/>
    <s v="MT"/>
    <s v="PRIVADO"/>
    <x v="3"/>
    <s v="KAREN ROSA HSP (DF/GO/MS/MT/TO)"/>
    <s v="20"/>
    <x v="0"/>
    <n v="2"/>
  </r>
  <r>
    <x v="0"/>
    <x v="0"/>
    <n v="62"/>
    <x v="2"/>
    <n v="15016827000160"/>
    <x v="34"/>
    <s v="CUIABÁ"/>
    <s v="MT"/>
    <s v="PRIVADO"/>
    <x v="1"/>
    <s v="(Vazio) EMH (AL/BA/CE/GO/MS/MT/PB/PE/PI/RN/SE/TO)"/>
    <s v="30"/>
    <x v="1"/>
    <n v="2"/>
  </r>
  <r>
    <x v="0"/>
    <x v="0"/>
    <n v="62"/>
    <x v="2"/>
    <n v="15016827000160"/>
    <x v="34"/>
    <s v="CUIABÁ"/>
    <s v="MT"/>
    <s v="PRIVADO"/>
    <x v="4"/>
    <s v="(Vazio) ESP (AC/AM/AP/DF/GO/MA/MS/MT/PA/RO/RR/TO)"/>
    <s v="10"/>
    <x v="2"/>
    <n v="2"/>
  </r>
  <r>
    <x v="0"/>
    <x v="0"/>
    <n v="62"/>
    <x v="2"/>
    <n v="10892164000124"/>
    <x v="36"/>
    <s v="RECIFE"/>
    <s v="PE"/>
    <s v="PRIVADO"/>
    <x v="19"/>
    <s v="LENILSON SILVA HSP (PB/PE/RN)"/>
    <s v="20"/>
    <x v="0"/>
    <n v="55"/>
  </r>
  <r>
    <x v="0"/>
    <x v="0"/>
    <n v="62"/>
    <x v="2"/>
    <n v="10892164000124"/>
    <x v="36"/>
    <s v="RECIFE"/>
    <s v="PE"/>
    <s v="PRIVADO"/>
    <x v="1"/>
    <s v="(Vazio) EMH (AL/BA/CE/GO/MS/MT/PB/PE/PI/RN/SE/TO)"/>
    <s v="30"/>
    <x v="1"/>
    <n v="55"/>
  </r>
  <r>
    <x v="0"/>
    <x v="0"/>
    <n v="62"/>
    <x v="2"/>
    <n v="10892164000124"/>
    <x v="36"/>
    <s v="RECIFE"/>
    <s v="PE"/>
    <s v="PRIVADO"/>
    <x v="2"/>
    <s v="VALERIA BRAGA ESP (CE/MA/PI/BA/AL/SE/PB/PE/RN)"/>
    <s v="10"/>
    <x v="2"/>
    <n v="55"/>
  </r>
  <r>
    <x v="0"/>
    <x v="0"/>
    <n v="62"/>
    <x v="2"/>
    <n v="60884855001207"/>
    <x v="98"/>
    <s v="NITERÓI"/>
    <s v="RJ"/>
    <s v="PRIVADO"/>
    <x v="20"/>
    <s v="EVELINE GOULART ESP (RJ)"/>
    <s v="10"/>
    <x v="2"/>
    <n v="12"/>
  </r>
  <r>
    <x v="0"/>
    <x v="0"/>
    <n v="62"/>
    <x v="2"/>
    <n v="60884855001207"/>
    <x v="98"/>
    <s v="NITERÓI"/>
    <s v="RJ"/>
    <s v="PRIVADO"/>
    <x v="7"/>
    <s v="(Vazio) EMH (PR/RS/SC)"/>
    <s v="30"/>
    <x v="1"/>
    <n v="12"/>
  </r>
  <r>
    <x v="0"/>
    <x v="0"/>
    <n v="62"/>
    <x v="2"/>
    <n v="60884855001207"/>
    <x v="98"/>
    <s v="NITERÓI"/>
    <s v="RJ"/>
    <s v="PRIVADO"/>
    <x v="22"/>
    <s v="ROMEU SOARES HSP (RJ)"/>
    <s v="20"/>
    <x v="0"/>
    <n v="12"/>
  </r>
  <r>
    <x v="0"/>
    <x v="0"/>
    <n v="62"/>
    <x v="2"/>
    <n v="60922168000348"/>
    <x v="42"/>
    <s v="RIO DE JANEIRO"/>
    <s v="RJ"/>
    <s v="PRIVADO"/>
    <x v="20"/>
    <s v="EVELINE GOULART ESP (RJ)"/>
    <s v="10"/>
    <x v="2"/>
    <n v="10"/>
  </r>
  <r>
    <x v="0"/>
    <x v="0"/>
    <n v="62"/>
    <x v="2"/>
    <n v="60922168000348"/>
    <x v="42"/>
    <s v="RIO DE JANEIRO"/>
    <s v="RJ"/>
    <s v="PRIVADO"/>
    <x v="7"/>
    <s v="(Vazio) EMH (PR/RS/SC)"/>
    <s v="30"/>
    <x v="1"/>
    <n v="10"/>
  </r>
  <r>
    <x v="0"/>
    <x v="0"/>
    <n v="62"/>
    <x v="2"/>
    <n v="60922168000348"/>
    <x v="42"/>
    <s v="RIO DE JANEIRO"/>
    <s v="RJ"/>
    <s v="PRIVADO"/>
    <x v="22"/>
    <s v="ROMEU SOARES HSP (RJ)"/>
    <s v="20"/>
    <x v="0"/>
    <n v="10"/>
  </r>
  <r>
    <x v="0"/>
    <x v="0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0"/>
    <n v="62"/>
    <x v="2"/>
    <n v="29435005005198"/>
    <x v="44"/>
    <s v="RIO DE JANEIRO"/>
    <s v="RJ"/>
    <s v="PRIVADO"/>
    <x v="7"/>
    <s v="(Vazio) EMH (PR/RS/SC)"/>
    <s v="30"/>
    <x v="1"/>
    <n v="5"/>
  </r>
  <r>
    <x v="0"/>
    <x v="0"/>
    <n v="62"/>
    <x v="2"/>
    <n v="29435005005198"/>
    <x v="44"/>
    <s v="RIO DE JANEIRO"/>
    <s v="RJ"/>
    <s v="PRIVADO"/>
    <x v="22"/>
    <s v="ROMEU SOARES HSP (RJ)"/>
    <s v="20"/>
    <x v="0"/>
    <n v="5"/>
  </r>
  <r>
    <x v="0"/>
    <x v="0"/>
    <n v="62"/>
    <x v="2"/>
    <n v="31635857000454"/>
    <x v="99"/>
    <s v="RIO DE JANEIRO"/>
    <s v="RJ"/>
    <s v="PRIVADO"/>
    <x v="20"/>
    <s v="EVELINE GOULART ESP (RJ)"/>
    <s v="10"/>
    <x v="2"/>
    <n v="7"/>
  </r>
  <r>
    <x v="0"/>
    <x v="0"/>
    <n v="62"/>
    <x v="2"/>
    <n v="31635857000454"/>
    <x v="99"/>
    <s v="RIO DE JANEIRO"/>
    <s v="RJ"/>
    <s v="PRIVADO"/>
    <x v="7"/>
    <s v="(Vazio) EMH (PR/RS/SC)"/>
    <s v="30"/>
    <x v="1"/>
    <n v="7"/>
  </r>
  <r>
    <x v="0"/>
    <x v="0"/>
    <n v="62"/>
    <x v="2"/>
    <n v="31635857000454"/>
    <x v="99"/>
    <s v="RIO DE JANEIRO"/>
    <s v="RJ"/>
    <s v="PRIVADO"/>
    <x v="22"/>
    <s v="ROMEU SOARES HSP (RJ)"/>
    <s v="20"/>
    <x v="0"/>
    <n v="7"/>
  </r>
  <r>
    <x v="0"/>
    <x v="0"/>
    <n v="62"/>
    <x v="2"/>
    <n v="73696718000219"/>
    <x v="46"/>
    <s v="RIO DE JANEIRO"/>
    <s v="RJ"/>
    <s v="PRIVADO"/>
    <x v="20"/>
    <s v="EVELINE GOULART ESP (RJ)"/>
    <s v="10"/>
    <x v="2"/>
    <n v="5"/>
  </r>
  <r>
    <x v="0"/>
    <x v="0"/>
    <n v="62"/>
    <x v="2"/>
    <n v="73696718000219"/>
    <x v="46"/>
    <s v="RIO DE JANEIRO"/>
    <s v="RJ"/>
    <s v="PRIVADO"/>
    <x v="21"/>
    <s v="MARCUS BASTOS HSP (RJ)"/>
    <s v="20"/>
    <x v="0"/>
    <n v="5"/>
  </r>
  <r>
    <x v="0"/>
    <x v="0"/>
    <n v="62"/>
    <x v="2"/>
    <n v="73696718000219"/>
    <x v="46"/>
    <s v="RIO DE JANEIRO"/>
    <s v="RJ"/>
    <s v="PRIVADO"/>
    <x v="7"/>
    <s v="(Vazio) EMH (PR/RS/SC)"/>
    <s v="30"/>
    <x v="1"/>
    <n v="5"/>
  </r>
  <r>
    <x v="0"/>
    <x v="0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0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0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0"/>
    <n v="62"/>
    <x v="2"/>
    <n v="24217779000160"/>
    <x v="101"/>
    <s v="RIO DE JANEIRO"/>
    <s v="RJ"/>
    <s v="PRIVADO"/>
    <x v="20"/>
    <s v="EVELINE GOULART ESP (RJ)"/>
    <s v="10"/>
    <x v="2"/>
    <n v="2"/>
  </r>
  <r>
    <x v="0"/>
    <x v="0"/>
    <n v="62"/>
    <x v="2"/>
    <n v="24217779000160"/>
    <x v="101"/>
    <s v="RIO DE JANEIRO"/>
    <s v="RJ"/>
    <s v="PRIVADO"/>
    <x v="21"/>
    <s v="MARCUS BASTOS HSP (RJ)"/>
    <s v="20"/>
    <x v="0"/>
    <n v="2"/>
  </r>
  <r>
    <x v="0"/>
    <x v="0"/>
    <n v="62"/>
    <x v="2"/>
    <n v="24217779000160"/>
    <x v="101"/>
    <s v="RIO DE JANEIRO"/>
    <s v="RJ"/>
    <s v="PRIVADO"/>
    <x v="7"/>
    <s v="(Vazio) EMH (PR/RS/SC)"/>
    <s v="30"/>
    <x v="1"/>
    <n v="2"/>
  </r>
  <r>
    <x v="0"/>
    <x v="0"/>
    <n v="62"/>
    <x v="2"/>
    <n v="6047087002697"/>
    <x v="102"/>
    <s v="RIO DE JANEIRO"/>
    <s v="RJ"/>
    <s v="PRIVADO"/>
    <x v="20"/>
    <s v="EVELINE GOULART ESP (RJ)"/>
    <s v="10"/>
    <x v="2"/>
    <n v="20"/>
  </r>
  <r>
    <x v="0"/>
    <x v="0"/>
    <n v="62"/>
    <x v="2"/>
    <n v="6047087002697"/>
    <x v="102"/>
    <s v="RIO DE JANEIRO"/>
    <s v="RJ"/>
    <s v="PRIVADO"/>
    <x v="7"/>
    <s v="(Vazio) EMH (PR/RS/SC)"/>
    <s v="30"/>
    <x v="1"/>
    <n v="20"/>
  </r>
  <r>
    <x v="0"/>
    <x v="0"/>
    <n v="62"/>
    <x v="2"/>
    <n v="6047087002697"/>
    <x v="102"/>
    <s v="RIO DE JANEIRO"/>
    <s v="RJ"/>
    <s v="PRIVADO"/>
    <x v="22"/>
    <s v="ROMEU SOARES HSP (RJ)"/>
    <s v="20"/>
    <x v="0"/>
    <n v="20"/>
  </r>
  <r>
    <x v="0"/>
    <x v="0"/>
    <n v="62"/>
    <x v="2"/>
    <n v="6047087001020"/>
    <x v="50"/>
    <s v="RIO DE JANEIRO"/>
    <s v="RJ"/>
    <s v="PRIVADO"/>
    <x v="20"/>
    <s v="EVELINE GOULART ESP (RJ)"/>
    <s v="10"/>
    <x v="2"/>
    <n v="10"/>
  </r>
  <r>
    <x v="0"/>
    <x v="0"/>
    <n v="62"/>
    <x v="2"/>
    <n v="6047087001020"/>
    <x v="50"/>
    <s v="RIO DE JANEIRO"/>
    <s v="RJ"/>
    <s v="PRIVADO"/>
    <x v="7"/>
    <s v="(Vazio) EMH (PR/RS/SC)"/>
    <s v="30"/>
    <x v="1"/>
    <n v="10"/>
  </r>
  <r>
    <x v="0"/>
    <x v="0"/>
    <n v="62"/>
    <x v="2"/>
    <n v="6047087001020"/>
    <x v="50"/>
    <s v="RIO DE JANEIRO"/>
    <s v="RJ"/>
    <s v="PRIVADO"/>
    <x v="22"/>
    <s v="ROMEU SOARES HSP (RJ)"/>
    <s v="20"/>
    <x v="0"/>
    <n v="10"/>
  </r>
  <r>
    <x v="0"/>
    <x v="0"/>
    <n v="62"/>
    <x v="2"/>
    <n v="8752137000104"/>
    <x v="103"/>
    <s v="RIO DE JANEIRO"/>
    <s v="RJ"/>
    <s v="PRIVADO"/>
    <x v="20"/>
    <s v="EVELINE GOULART ESP (RJ)"/>
    <s v="10"/>
    <x v="2"/>
    <n v="3"/>
  </r>
  <r>
    <x v="0"/>
    <x v="0"/>
    <n v="62"/>
    <x v="2"/>
    <n v="8752137000104"/>
    <x v="103"/>
    <s v="RIO DE JANEIRO"/>
    <s v="RJ"/>
    <s v="PRIVADO"/>
    <x v="7"/>
    <s v="(Vazio) EMH (PR/RS/SC)"/>
    <s v="30"/>
    <x v="1"/>
    <n v="3"/>
  </r>
  <r>
    <x v="0"/>
    <x v="0"/>
    <n v="62"/>
    <x v="2"/>
    <n v="8752137000104"/>
    <x v="103"/>
    <s v="RIO DE JANEIRO"/>
    <s v="RJ"/>
    <s v="PRIVADO"/>
    <x v="22"/>
    <s v="ROMEU SOARES HSP (RJ)"/>
    <s v="20"/>
    <x v="0"/>
    <n v="3"/>
  </r>
  <r>
    <x v="0"/>
    <x v="0"/>
    <n v="62"/>
    <x v="2"/>
    <n v="8100676002102"/>
    <x v="52"/>
    <s v="RIO DE JANEIRO"/>
    <s v="RJ"/>
    <s v="PRIVADO"/>
    <x v="20"/>
    <s v="EVELINE GOULART ESP (RJ)"/>
    <s v="10"/>
    <x v="2"/>
    <n v="15"/>
  </r>
  <r>
    <x v="0"/>
    <x v="0"/>
    <n v="62"/>
    <x v="2"/>
    <n v="8100676002102"/>
    <x v="52"/>
    <s v="RIO DE JANEIRO"/>
    <s v="RJ"/>
    <s v="PRIVADO"/>
    <x v="7"/>
    <s v="(Vazio) EMH (PR/RS/SC)"/>
    <s v="30"/>
    <x v="1"/>
    <n v="15"/>
  </r>
  <r>
    <x v="0"/>
    <x v="0"/>
    <n v="62"/>
    <x v="2"/>
    <n v="8100676002102"/>
    <x v="52"/>
    <s v="RIO DE JANEIRO"/>
    <s v="RJ"/>
    <s v="PRIVADO"/>
    <x v="22"/>
    <s v="ROMEU SOARES HSP (RJ)"/>
    <s v="20"/>
    <x v="0"/>
    <n v="15"/>
  </r>
  <r>
    <x v="0"/>
    <x v="0"/>
    <n v="62"/>
    <x v="2"/>
    <n v="60884855001630"/>
    <x v="104"/>
    <s v="RIO DE JANEIRO"/>
    <s v="RJ"/>
    <s v="PRIVADO"/>
    <x v="20"/>
    <s v="EVELINE GOULART ESP (RJ)"/>
    <s v="10"/>
    <x v="2"/>
    <n v="23"/>
  </r>
  <r>
    <x v="0"/>
    <x v="0"/>
    <n v="62"/>
    <x v="2"/>
    <n v="60884855001630"/>
    <x v="104"/>
    <s v="RIO DE JANEIRO"/>
    <s v="RJ"/>
    <s v="PRIVADO"/>
    <x v="21"/>
    <s v="MARCUS BASTOS HSP (RJ)"/>
    <s v="20"/>
    <x v="0"/>
    <n v="23"/>
  </r>
  <r>
    <x v="0"/>
    <x v="0"/>
    <n v="62"/>
    <x v="2"/>
    <n v="60884855001630"/>
    <x v="104"/>
    <s v="RIO DE JANEIRO"/>
    <s v="RJ"/>
    <s v="PRIVADO"/>
    <x v="7"/>
    <s v="(Vazio) EMH (PR/RS/SC)"/>
    <s v="30"/>
    <x v="1"/>
    <n v="23"/>
  </r>
  <r>
    <x v="0"/>
    <x v="0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0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0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0"/>
    <n v="62"/>
    <x v="2"/>
    <n v="9219138000584"/>
    <x v="54"/>
    <s v="RIO DE JANEIRO"/>
    <s v="RJ"/>
    <s v="PRIVADO"/>
    <x v="20"/>
    <s v="EVELINE GOULART ESP (RJ)"/>
    <s v="10"/>
    <x v="2"/>
    <n v="13"/>
  </r>
  <r>
    <x v="0"/>
    <x v="0"/>
    <n v="62"/>
    <x v="2"/>
    <n v="9219138000584"/>
    <x v="54"/>
    <s v="RIO DE JANEIRO"/>
    <s v="RJ"/>
    <s v="PRIVADO"/>
    <x v="21"/>
    <s v="MARCUS BASTOS HSP (RJ)"/>
    <s v="20"/>
    <x v="0"/>
    <n v="13"/>
  </r>
  <r>
    <x v="0"/>
    <x v="0"/>
    <n v="62"/>
    <x v="2"/>
    <n v="9219138000584"/>
    <x v="54"/>
    <s v="RIO DE JANEIRO"/>
    <s v="RJ"/>
    <s v="PRIVADO"/>
    <x v="7"/>
    <s v="(Vazio) EMH (PR/RS/SC)"/>
    <s v="30"/>
    <x v="1"/>
    <n v="13"/>
  </r>
  <r>
    <x v="0"/>
    <x v="0"/>
    <n v="62"/>
    <x v="2"/>
    <n v="29435005009851"/>
    <x v="55"/>
    <s v="NATAL"/>
    <s v="RN"/>
    <s v="PRIVADO"/>
    <x v="19"/>
    <s v="LENILSON SILVA HSP (PB/PE/RN)"/>
    <s v="20"/>
    <x v="0"/>
    <n v="13"/>
  </r>
  <r>
    <x v="0"/>
    <x v="0"/>
    <n v="62"/>
    <x v="2"/>
    <n v="29435005009851"/>
    <x v="55"/>
    <s v="NATAL"/>
    <s v="RN"/>
    <s v="PRIVADO"/>
    <x v="1"/>
    <s v="(Vazio) EMH (AL/BA/CE/GO/MS/MT/PB/PE/PI/RN/SE/TO)"/>
    <s v="30"/>
    <x v="1"/>
    <n v="13"/>
  </r>
  <r>
    <x v="0"/>
    <x v="0"/>
    <n v="62"/>
    <x v="2"/>
    <n v="29435005009851"/>
    <x v="55"/>
    <s v="NATAL"/>
    <s v="RN"/>
    <s v="PRIVADO"/>
    <x v="2"/>
    <s v="VALERIA BRAGA ESP (CE/MA/PI/BA/AL/SE/PB/PE/RN)"/>
    <s v="10"/>
    <x v="2"/>
    <n v="13"/>
  </r>
  <r>
    <x v="0"/>
    <x v="0"/>
    <n v="62"/>
    <x v="2"/>
    <n v="92685833000151"/>
    <x v="106"/>
    <s v="PORTO ALEGRE"/>
    <s v="RS"/>
    <s v="PRIVADO"/>
    <x v="23"/>
    <s v="ALINE FONSECA HSP (RS)"/>
    <s v="20"/>
    <x v="0"/>
    <n v="24"/>
  </r>
  <r>
    <x v="0"/>
    <x v="0"/>
    <n v="62"/>
    <x v="2"/>
    <n v="92685833000151"/>
    <x v="106"/>
    <s v="PORTO ALEGRE"/>
    <s v="RS"/>
    <s v="PRIVADO"/>
    <x v="6"/>
    <s v="MICHELE MORAES ESP (PR/SC/RS)"/>
    <s v="10"/>
    <x v="2"/>
    <n v="24"/>
  </r>
  <r>
    <x v="0"/>
    <x v="0"/>
    <n v="62"/>
    <x v="2"/>
    <n v="92685833000151"/>
    <x v="106"/>
    <s v="PORTO ALEGRE"/>
    <s v="RS"/>
    <s v="PRIVADO"/>
    <x v="7"/>
    <s v="(Vazio) EMH (PR/RS/SC)"/>
    <s v="30"/>
    <x v="1"/>
    <n v="24"/>
  </r>
  <r>
    <x v="0"/>
    <x v="0"/>
    <n v="62"/>
    <x v="2"/>
    <n v="92898550000198"/>
    <x v="59"/>
    <s v="PORTO ALEGRE"/>
    <s v="RS"/>
    <s v="PRIVADO"/>
    <x v="23"/>
    <s v="ALINE FONSECA HSP (RS)"/>
    <s v="20"/>
    <x v="0"/>
    <n v="2"/>
  </r>
  <r>
    <x v="0"/>
    <x v="0"/>
    <n v="62"/>
    <x v="2"/>
    <n v="92898550000198"/>
    <x v="59"/>
    <s v="PORTO ALEGRE"/>
    <s v="RS"/>
    <s v="PRIVADO"/>
    <x v="6"/>
    <s v="MICHELE MORAES ESP (PR/SC/RS)"/>
    <s v="10"/>
    <x v="2"/>
    <n v="2"/>
  </r>
  <r>
    <x v="0"/>
    <x v="0"/>
    <n v="62"/>
    <x v="2"/>
    <n v="92898550000198"/>
    <x v="59"/>
    <s v="PORTO ALEGRE"/>
    <s v="RS"/>
    <s v="PRIVADO"/>
    <x v="7"/>
    <s v="(Vazio) EMH (PR/RS/SC)"/>
    <s v="30"/>
    <x v="1"/>
    <n v="2"/>
  </r>
  <r>
    <x v="0"/>
    <x v="0"/>
    <n v="62"/>
    <x v="2"/>
    <n v="87020517000120"/>
    <x v="107"/>
    <s v="PORTO ALEGRE"/>
    <s v="RS"/>
    <s v="PUBLICO"/>
    <x v="23"/>
    <s v="ALINE FONSECA HSP (RS)"/>
    <s v="20"/>
    <x v="0"/>
    <n v="17"/>
  </r>
  <r>
    <x v="0"/>
    <x v="0"/>
    <n v="62"/>
    <x v="2"/>
    <n v="87020517000120"/>
    <x v="107"/>
    <s v="PORTO ALEGRE"/>
    <s v="RS"/>
    <s v="PUBLICO"/>
    <x v="6"/>
    <s v="MICHELE MORAES ESP (PR/SC/RS)"/>
    <s v="10"/>
    <x v="2"/>
    <n v="17"/>
  </r>
  <r>
    <x v="0"/>
    <x v="0"/>
    <n v="62"/>
    <x v="2"/>
    <n v="87020517000120"/>
    <x v="107"/>
    <s v="PORTO ALEGRE"/>
    <s v="RS"/>
    <s v="PUBLICO"/>
    <x v="7"/>
    <s v="(Vazio) EMH (PR/RS/SC)"/>
    <s v="30"/>
    <x v="1"/>
    <n v="17"/>
  </r>
  <r>
    <x v="0"/>
    <x v="0"/>
    <n v="62"/>
    <x v="2"/>
    <n v="92741016000254"/>
    <x v="108"/>
    <s v="PORTO ALEGRE"/>
    <s v="RS"/>
    <s v="PRIVADO"/>
    <x v="23"/>
    <s v="ALINE FONSECA HSP (RS)"/>
    <s v="20"/>
    <x v="0"/>
    <n v="9"/>
  </r>
  <r>
    <x v="0"/>
    <x v="0"/>
    <n v="62"/>
    <x v="2"/>
    <n v="92741016000254"/>
    <x v="108"/>
    <s v="PORTO ALEGRE"/>
    <s v="RS"/>
    <s v="PRIVADO"/>
    <x v="6"/>
    <s v="MICHELE MORAES ESP (PR/SC/RS)"/>
    <s v="10"/>
    <x v="2"/>
    <n v="9"/>
  </r>
  <r>
    <x v="0"/>
    <x v="0"/>
    <n v="62"/>
    <x v="2"/>
    <n v="92741016000254"/>
    <x v="108"/>
    <s v="PORTO ALEGRE"/>
    <s v="RS"/>
    <s v="PRIVADO"/>
    <x v="7"/>
    <s v="(Vazio) EMH (PR/RS/SC)"/>
    <s v="30"/>
    <x v="1"/>
    <n v="9"/>
  </r>
  <r>
    <x v="0"/>
    <x v="0"/>
    <n v="62"/>
    <x v="2"/>
    <n v="92815000000168"/>
    <x v="63"/>
    <s v="PORTO ALEGRE"/>
    <s v="RS"/>
    <s v="PRIVADO"/>
    <x v="23"/>
    <s v="ALINE FONSECA HSP (RS)"/>
    <s v="20"/>
    <x v="0"/>
    <n v="82"/>
  </r>
  <r>
    <x v="0"/>
    <x v="0"/>
    <n v="62"/>
    <x v="2"/>
    <n v="92815000000168"/>
    <x v="63"/>
    <s v="PORTO ALEGRE"/>
    <s v="RS"/>
    <s v="PRIVADO"/>
    <x v="6"/>
    <s v="MICHELE MORAES ESP (PR/SC/RS)"/>
    <s v="10"/>
    <x v="2"/>
    <n v="82"/>
  </r>
  <r>
    <x v="0"/>
    <x v="0"/>
    <n v="62"/>
    <x v="2"/>
    <n v="92815000000168"/>
    <x v="63"/>
    <s v="PORTO ALEGRE"/>
    <s v="RS"/>
    <s v="PRIVADO"/>
    <x v="7"/>
    <s v="(Vazio) EMH (PR/RS/SC)"/>
    <s v="30"/>
    <x v="1"/>
    <n v="82"/>
  </r>
  <r>
    <x v="0"/>
    <x v="0"/>
    <n v="62"/>
    <x v="2"/>
    <n v="15126437001972"/>
    <x v="109"/>
    <s v="SANTA MARIA"/>
    <s v="RS"/>
    <s v="PUBLICO"/>
    <x v="23"/>
    <s v="ALINE FONSECA HSP (RS)"/>
    <s v="20"/>
    <x v="0"/>
    <n v="20"/>
  </r>
  <r>
    <x v="0"/>
    <x v="0"/>
    <n v="62"/>
    <x v="2"/>
    <n v="15126437001972"/>
    <x v="109"/>
    <s v="SANTA MARIA"/>
    <s v="RS"/>
    <s v="PUBLICO"/>
    <x v="6"/>
    <s v="MICHELE MORAES ESP (PR/SC/RS)"/>
    <s v="10"/>
    <x v="2"/>
    <n v="20"/>
  </r>
  <r>
    <x v="0"/>
    <x v="0"/>
    <n v="62"/>
    <x v="2"/>
    <n v="15126437001972"/>
    <x v="109"/>
    <s v="SANTA MARIA"/>
    <s v="RS"/>
    <s v="PUBLICO"/>
    <x v="7"/>
    <s v="(Vazio) EMH (PR/RS/SC)"/>
    <s v="30"/>
    <x v="1"/>
    <n v="20"/>
  </r>
  <r>
    <x v="0"/>
    <x v="0"/>
    <n v="62"/>
    <x v="2"/>
    <n v="60922168005226"/>
    <x v="65"/>
    <s v="BLUMENAU"/>
    <s v="SC"/>
    <s v="PRIVADO"/>
    <x v="5"/>
    <s v="FERNANDA BORNHAUSEN HSP (SC/PR)"/>
    <s v="20"/>
    <x v="0"/>
    <n v="2"/>
  </r>
  <r>
    <x v="0"/>
    <x v="0"/>
    <n v="62"/>
    <x v="2"/>
    <n v="60922168005226"/>
    <x v="65"/>
    <s v="BLUMENAU"/>
    <s v="SC"/>
    <s v="PRIVADO"/>
    <x v="6"/>
    <s v="MICHELE MORAES ESP (PR/SC/RS)"/>
    <s v="10"/>
    <x v="2"/>
    <n v="2"/>
  </r>
  <r>
    <x v="0"/>
    <x v="0"/>
    <n v="62"/>
    <x v="2"/>
    <n v="60922168005226"/>
    <x v="65"/>
    <s v="BLUMENAU"/>
    <s v="SC"/>
    <s v="PRIVADO"/>
    <x v="7"/>
    <s v="(Vazio) EMH (PR/RS/SC)"/>
    <s v="30"/>
    <x v="1"/>
    <n v="2"/>
  </r>
  <r>
    <x v="0"/>
    <x v="0"/>
    <n v="62"/>
    <x v="2"/>
    <n v="13131370000100"/>
    <x v="110"/>
    <s v="ARACAJU"/>
    <s v="SE"/>
    <s v="PRIVADO"/>
    <x v="0"/>
    <s v="LAIS MAGALHAES HSP (BA/AL/SE)"/>
    <s v="20"/>
    <x v="0"/>
    <n v="8"/>
  </r>
  <r>
    <x v="0"/>
    <x v="0"/>
    <n v="62"/>
    <x v="2"/>
    <n v="13131370000100"/>
    <x v="110"/>
    <s v="ARACAJU"/>
    <s v="SE"/>
    <s v="PRIVADO"/>
    <x v="1"/>
    <s v="(Vazio) EMH (AL/BA/CE/GO/MS/MT/PB/PE/PI/RN/SE/TO)"/>
    <s v="30"/>
    <x v="1"/>
    <n v="8"/>
  </r>
  <r>
    <x v="0"/>
    <x v="0"/>
    <n v="62"/>
    <x v="2"/>
    <n v="13131370000100"/>
    <x v="110"/>
    <s v="ARACAJU"/>
    <s v="SE"/>
    <s v="PRIVADO"/>
    <x v="2"/>
    <s v="VALERIA BRAGA ESP (CE/MA/PI/BA/AL/SE/PB/PE/RN)"/>
    <s v="10"/>
    <x v="2"/>
    <n v="8"/>
  </r>
  <r>
    <x v="0"/>
    <x v="0"/>
    <n v="62"/>
    <x v="2"/>
    <n v="44456036000311"/>
    <x v="111"/>
    <s v="BAURU"/>
    <s v="SP"/>
    <s v="PRIVADO"/>
    <x v="8"/>
    <s v="ARTUR JUNIOR HSP (SPI)"/>
    <s v="20"/>
    <x v="0"/>
    <n v="3"/>
  </r>
  <r>
    <x v="0"/>
    <x v="0"/>
    <n v="62"/>
    <x v="2"/>
    <n v="44456036000311"/>
    <x v="111"/>
    <s v="BAURU"/>
    <s v="SP"/>
    <s v="PRIVADO"/>
    <x v="9"/>
    <s v="BRUNA CLARO ESP (SPI)"/>
    <s v="10"/>
    <x v="2"/>
    <n v="3"/>
  </r>
  <r>
    <x v="0"/>
    <x v="0"/>
    <n v="62"/>
    <x v="2"/>
    <n v="44456036000311"/>
    <x v="111"/>
    <s v="BAURU"/>
    <s v="SP"/>
    <s v="PRIVADO"/>
    <x v="10"/>
    <s v="(Vazio) EMH SPC/SPI"/>
    <s v="30"/>
    <x v="1"/>
    <n v="3"/>
  </r>
  <r>
    <x v="0"/>
    <x v="0"/>
    <n v="62"/>
    <x v="2"/>
    <n v="12474705000120"/>
    <x v="112"/>
    <s v="BOTUCATU"/>
    <s v="SP"/>
    <s v="PUBLICO"/>
    <x v="8"/>
    <s v="ARTUR JUNIOR HSP (SPI)"/>
    <s v="20"/>
    <x v="0"/>
    <n v="4"/>
  </r>
  <r>
    <x v="0"/>
    <x v="0"/>
    <n v="62"/>
    <x v="2"/>
    <n v="12474705000120"/>
    <x v="112"/>
    <s v="BOTUCATU"/>
    <s v="SP"/>
    <s v="PUBLICO"/>
    <x v="9"/>
    <s v="BRUNA CLARO ESP (SPI)"/>
    <s v="10"/>
    <x v="2"/>
    <n v="4"/>
  </r>
  <r>
    <x v="0"/>
    <x v="0"/>
    <n v="62"/>
    <x v="2"/>
    <n v="12474705000120"/>
    <x v="112"/>
    <s v="BOTUCATU"/>
    <s v="SP"/>
    <s v="PUBLICO"/>
    <x v="10"/>
    <s v="(Vazio) EMH SPC/SPI"/>
    <s v="30"/>
    <x v="1"/>
    <n v="4"/>
  </r>
  <r>
    <x v="0"/>
    <x v="0"/>
    <n v="62"/>
    <x v="2"/>
    <n v="57571275001760"/>
    <x v="113"/>
    <s v="SÃO BERNARDO DO CAMPO"/>
    <s v="SP"/>
    <s v="PRIVADO"/>
    <x v="14"/>
    <s v="ANTONIO TUNES HSP (SPC)"/>
    <s v="20"/>
    <x v="0"/>
    <n v="15"/>
  </r>
  <r>
    <x v="0"/>
    <x v="0"/>
    <n v="62"/>
    <x v="2"/>
    <n v="57571275001760"/>
    <x v="113"/>
    <s v="SÃO BERNARDO DO CAMPO"/>
    <s v="SP"/>
    <s v="PRIVADO"/>
    <x v="12"/>
    <s v="(Vazio) ESP SPC/SPI"/>
    <s v="10"/>
    <x v="2"/>
    <n v="15"/>
  </r>
  <r>
    <x v="0"/>
    <x v="0"/>
    <n v="62"/>
    <x v="2"/>
    <n v="60003761000129"/>
    <x v="67"/>
    <s v="SÃO JOSÉ DO RIO PRETO"/>
    <s v="SP"/>
    <s v="PRIVADO"/>
    <x v="8"/>
    <s v="ARTUR JUNIOR HSP (SPI)"/>
    <s v="20"/>
    <x v="0"/>
    <n v="13"/>
  </r>
  <r>
    <x v="0"/>
    <x v="0"/>
    <n v="62"/>
    <x v="2"/>
    <n v="60003761000129"/>
    <x v="67"/>
    <s v="SÃO JOSÉ DO RIO PRETO"/>
    <s v="SP"/>
    <s v="PRIVADO"/>
    <x v="9"/>
    <s v="BRUNA CLARO ESP (SPI)"/>
    <s v="10"/>
    <x v="2"/>
    <n v="13"/>
  </r>
  <r>
    <x v="0"/>
    <x v="0"/>
    <n v="62"/>
    <x v="2"/>
    <n v="60003761000129"/>
    <x v="67"/>
    <s v="SÃO JOSÉ DO RIO PRETO"/>
    <s v="SP"/>
    <s v="PRIVADO"/>
    <x v="10"/>
    <s v="(Vazio) EMH SPC/SPI"/>
    <s v="30"/>
    <x v="1"/>
    <n v="13"/>
  </r>
  <r>
    <x v="0"/>
    <x v="0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0"/>
    <n v="62"/>
    <x v="2"/>
    <n v="60961968000106"/>
    <x v="114"/>
    <s v="SÃO PAULO"/>
    <s v="SP"/>
    <s v="PRIVADO"/>
    <x v="12"/>
    <s v="(Vazio) ESP SPC/SPI"/>
    <s v="10"/>
    <x v="2"/>
    <n v="10"/>
  </r>
  <r>
    <x v="0"/>
    <x v="0"/>
    <n v="62"/>
    <x v="2"/>
    <n v="60961968000106"/>
    <x v="114"/>
    <s v="SÃO PAULO"/>
    <s v="SP"/>
    <s v="PRIVADO"/>
    <x v="13"/>
    <s v="(Vago) HSP SPC"/>
    <s v="20"/>
    <x v="0"/>
    <n v="10"/>
  </r>
  <r>
    <x v="0"/>
    <x v="0"/>
    <n v="62"/>
    <x v="2"/>
    <n v="60992427000650"/>
    <x v="68"/>
    <s v="SÃO PAULO"/>
    <s v="SP"/>
    <s v="PRIVADO"/>
    <x v="12"/>
    <s v="(Vazio) ESP SPC/SPI"/>
    <s v="10"/>
    <x v="2"/>
    <n v="11"/>
  </r>
  <r>
    <x v="0"/>
    <x v="0"/>
    <n v="62"/>
    <x v="2"/>
    <n v="60992427000650"/>
    <x v="68"/>
    <s v="SÃO PAULO"/>
    <s v="SP"/>
    <s v="PRIVADO"/>
    <x v="24"/>
    <s v="TATHIANA PONCE HSP (SPC)"/>
    <s v="20"/>
    <x v="0"/>
    <n v="11"/>
  </r>
  <r>
    <x v="0"/>
    <x v="0"/>
    <n v="62"/>
    <x v="2"/>
    <n v="29435005009932"/>
    <x v="115"/>
    <s v="SÃO PAULO"/>
    <s v="SP"/>
    <s v="PRIVADO"/>
    <x v="14"/>
    <s v="ANTONIO TUNES HSP (SPC)"/>
    <s v="20"/>
    <x v="0"/>
    <n v="14"/>
  </r>
  <r>
    <x v="0"/>
    <x v="0"/>
    <n v="62"/>
    <x v="2"/>
    <n v="29435005009932"/>
    <x v="115"/>
    <s v="SÃO PAULO"/>
    <s v="SP"/>
    <s v="PRIVADO"/>
    <x v="12"/>
    <s v="(Vazio) ESP SPC/SPI"/>
    <s v="10"/>
    <x v="2"/>
    <n v="14"/>
  </r>
  <r>
    <x v="0"/>
    <x v="0"/>
    <n v="62"/>
    <x v="2"/>
    <n v="60884855000316"/>
    <x v="69"/>
    <s v="SÃO PAULO"/>
    <s v="SP"/>
    <s v="PRIVADO"/>
    <x v="12"/>
    <s v="(Vazio) ESP SPC/SPI"/>
    <s v="10"/>
    <x v="2"/>
    <n v="20"/>
  </r>
  <r>
    <x v="0"/>
    <x v="0"/>
    <n v="62"/>
    <x v="2"/>
    <n v="60884855000316"/>
    <x v="69"/>
    <s v="SÃO PAULO"/>
    <s v="SP"/>
    <s v="PRIVADO"/>
    <x v="24"/>
    <s v="TATHIANA PONCE HSP (SPC)"/>
    <s v="20"/>
    <x v="0"/>
    <n v="20"/>
  </r>
  <r>
    <x v="0"/>
    <x v="0"/>
    <n v="62"/>
    <x v="2"/>
    <n v="60726502000126"/>
    <x v="70"/>
    <s v="SÃO PAULO"/>
    <s v="SP"/>
    <s v="PRIVADO"/>
    <x v="12"/>
    <s v="(Vazio) ESP SPC/SPI"/>
    <s v="10"/>
    <x v="2"/>
    <n v="10"/>
  </r>
  <r>
    <x v="0"/>
    <x v="0"/>
    <n v="62"/>
    <x v="2"/>
    <n v="60726502000126"/>
    <x v="70"/>
    <s v="SÃO PAULO"/>
    <s v="SP"/>
    <s v="PRIVADO"/>
    <x v="24"/>
    <s v="TATHIANA PONCE HSP (SPC)"/>
    <s v="20"/>
    <x v="0"/>
    <n v="10"/>
  </r>
  <r>
    <x v="0"/>
    <x v="0"/>
    <n v="62"/>
    <x v="2"/>
    <n v="60726502000711"/>
    <x v="71"/>
    <s v="SÃO PAULO"/>
    <s v="SP"/>
    <s v="PRIVADO"/>
    <x v="12"/>
    <s v="(Vazio) ESP SPC/SPI"/>
    <s v="10"/>
    <x v="2"/>
    <n v="10"/>
  </r>
  <r>
    <x v="0"/>
    <x v="0"/>
    <n v="62"/>
    <x v="2"/>
    <n v="60726502000711"/>
    <x v="71"/>
    <s v="SÃO PAULO"/>
    <s v="SP"/>
    <s v="PRIVADO"/>
    <x v="24"/>
    <s v="TATHIANA PONCE HSP (SPC)"/>
    <s v="20"/>
    <x v="0"/>
    <n v="10"/>
  </r>
  <r>
    <x v="0"/>
    <x v="0"/>
    <n v="62"/>
    <x v="2"/>
    <n v="21371777000132"/>
    <x v="72"/>
    <s v="SÃO PAULO"/>
    <s v="SP"/>
    <s v="PRIVADO"/>
    <x v="15"/>
    <s v="JANAINA PALMIRO ESP (SPC)"/>
    <s v="10"/>
    <x v="2"/>
    <n v="4"/>
  </r>
  <r>
    <x v="0"/>
    <x v="0"/>
    <n v="62"/>
    <x v="2"/>
    <n v="21371777000132"/>
    <x v="72"/>
    <s v="SÃO PAULO"/>
    <s v="SP"/>
    <s v="PRIVADO"/>
    <x v="10"/>
    <s v="(Vazio) EMH SPC/SPI"/>
    <s v="30"/>
    <x v="1"/>
    <n v="4"/>
  </r>
  <r>
    <x v="0"/>
    <x v="0"/>
    <n v="62"/>
    <x v="2"/>
    <n v="21371777000132"/>
    <x v="72"/>
    <s v="SÃO PAULO"/>
    <s v="SP"/>
    <s v="PRIVADO"/>
    <x v="24"/>
    <s v="TATHIANA PONCE HSP (SPC)"/>
    <s v="20"/>
    <x v="0"/>
    <n v="4"/>
  </r>
  <r>
    <x v="0"/>
    <x v="0"/>
    <n v="62"/>
    <x v="2"/>
    <n v="60453024000390"/>
    <x v="116"/>
    <s v="SÃO PAULO"/>
    <s v="SP"/>
    <s v="PRIVADO"/>
    <x v="12"/>
    <s v="(Vazio) ESP SPC/SPI"/>
    <s v="10"/>
    <x v="2"/>
    <n v="70"/>
  </r>
  <r>
    <x v="0"/>
    <x v="0"/>
    <n v="62"/>
    <x v="2"/>
    <n v="60453024000390"/>
    <x v="116"/>
    <s v="SÃO PAULO"/>
    <s v="SP"/>
    <s v="PRIVADO"/>
    <x v="24"/>
    <s v="TATHIANA PONCE HSP (SPC)"/>
    <s v="20"/>
    <x v="0"/>
    <n v="70"/>
  </r>
  <r>
    <x v="0"/>
    <x v="0"/>
    <n v="62"/>
    <x v="2"/>
    <n v="60678604000113"/>
    <x v="8"/>
    <s v="SÃO PAULO"/>
    <s v="SP"/>
    <s v="PRIVADO"/>
    <x v="14"/>
    <s v="ANTONIO TUNES HSP (SPC)"/>
    <s v="20"/>
    <x v="0"/>
    <n v="11"/>
  </r>
  <r>
    <x v="0"/>
    <x v="0"/>
    <n v="62"/>
    <x v="2"/>
    <n v="60678604000113"/>
    <x v="8"/>
    <s v="SÃO PAULO"/>
    <s v="SP"/>
    <s v="PRIVADO"/>
    <x v="15"/>
    <s v="JANAINA PALMIRO ESP (SPC)"/>
    <s v="10"/>
    <x v="2"/>
    <n v="11"/>
  </r>
  <r>
    <x v="0"/>
    <x v="0"/>
    <n v="62"/>
    <x v="2"/>
    <n v="60678604000113"/>
    <x v="8"/>
    <s v="SÃO PAULO"/>
    <s v="SP"/>
    <s v="PRIVADO"/>
    <x v="10"/>
    <s v="(Vazio) EMH SPC/SPI"/>
    <s v="30"/>
    <x v="1"/>
    <n v="11"/>
  </r>
  <r>
    <x v="0"/>
    <x v="0"/>
    <n v="62"/>
    <x v="2"/>
    <n v="61213674000240"/>
    <x v="75"/>
    <s v="SÃO PAULO"/>
    <s v="SP"/>
    <s v="PRIVADO"/>
    <x v="14"/>
    <s v="ANTONIO TUNES HSP (SPC)"/>
    <s v="20"/>
    <x v="0"/>
    <n v="8"/>
  </r>
  <r>
    <x v="0"/>
    <x v="0"/>
    <n v="62"/>
    <x v="2"/>
    <n v="61213674000240"/>
    <x v="75"/>
    <s v="SÃO PAULO"/>
    <s v="SP"/>
    <s v="PRIVADO"/>
    <x v="12"/>
    <s v="(Vazio) ESP SPC/SPI"/>
    <s v="10"/>
    <x v="2"/>
    <n v="8"/>
  </r>
  <r>
    <x v="0"/>
    <x v="0"/>
    <n v="62"/>
    <x v="2"/>
    <n v="60765823000130"/>
    <x v="9"/>
    <s v="SÃO PAULO"/>
    <s v="SP"/>
    <s v="PRIVADO"/>
    <x v="14"/>
    <s v="ANTONIO TUNES HSP (SPC)"/>
    <s v="20"/>
    <x v="0"/>
    <n v="120"/>
  </r>
  <r>
    <x v="0"/>
    <x v="0"/>
    <n v="62"/>
    <x v="2"/>
    <n v="60765823000130"/>
    <x v="9"/>
    <s v="SÃO PAULO"/>
    <s v="SP"/>
    <s v="PRIVADO"/>
    <x v="12"/>
    <s v="(Vazio) ESP SPC/SPI"/>
    <s v="10"/>
    <x v="2"/>
    <n v="120"/>
  </r>
  <r>
    <x v="0"/>
    <x v="0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0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0"/>
    <n v="62"/>
    <x v="2"/>
    <n v="19056055000141"/>
    <x v="117"/>
    <s v="SÃO PAULO"/>
    <s v="SP"/>
    <s v="PRIVADO"/>
    <x v="13"/>
    <s v="(Vago) HSP SPC"/>
    <s v="20"/>
    <x v="0"/>
    <n v="3"/>
  </r>
  <r>
    <x v="0"/>
    <x v="0"/>
    <n v="62"/>
    <x v="2"/>
    <n v="60922168000771"/>
    <x v="118"/>
    <s v="SÃO PAULO"/>
    <s v="SP"/>
    <s v="PRIVADO"/>
    <x v="12"/>
    <s v="(Vazio) ESP SPC/SPI"/>
    <s v="10"/>
    <x v="2"/>
    <n v="5"/>
  </r>
  <r>
    <x v="0"/>
    <x v="0"/>
    <n v="62"/>
    <x v="2"/>
    <n v="60922168000771"/>
    <x v="118"/>
    <s v="SÃO PAULO"/>
    <s v="SP"/>
    <s v="PRIVADO"/>
    <x v="24"/>
    <s v="TATHIANA PONCE HSP (SPC)"/>
    <s v="20"/>
    <x v="0"/>
    <n v="5"/>
  </r>
  <r>
    <x v="0"/>
    <x v="0"/>
    <n v="62"/>
    <x v="2"/>
    <n v="60975737001204"/>
    <x v="119"/>
    <s v="SÃO PAULO"/>
    <s v="SP"/>
    <s v="PRIVADO"/>
    <x v="11"/>
    <s v="CHRISTIANE GARCIA ESP (SPC)"/>
    <s v="30"/>
    <x v="1"/>
    <n v="6"/>
  </r>
  <r>
    <x v="0"/>
    <x v="0"/>
    <n v="62"/>
    <x v="2"/>
    <n v="60975737001204"/>
    <x v="119"/>
    <s v="SÃO PAULO"/>
    <s v="SP"/>
    <s v="PRIVADO"/>
    <x v="15"/>
    <s v="JANAINA PALMIRO ESP (SPC)"/>
    <s v="10"/>
    <x v="2"/>
    <n v="6"/>
  </r>
  <r>
    <x v="0"/>
    <x v="0"/>
    <n v="62"/>
    <x v="2"/>
    <n v="60975737001204"/>
    <x v="119"/>
    <s v="SÃO PAULO"/>
    <s v="SP"/>
    <s v="PRIVADO"/>
    <x v="13"/>
    <s v="(Vago) HSP SPC"/>
    <s v="20"/>
    <x v="0"/>
    <n v="6"/>
  </r>
  <r>
    <x v="0"/>
    <x v="0"/>
    <n v="62"/>
    <x v="2"/>
    <n v="6047087000210"/>
    <x v="76"/>
    <s v="SÃO PAULO"/>
    <s v="SP"/>
    <s v="PRIVADO"/>
    <x v="14"/>
    <s v="ANTONIO TUNES HSP (SPC)"/>
    <s v="20"/>
    <x v="0"/>
    <n v="35"/>
  </r>
  <r>
    <x v="0"/>
    <x v="0"/>
    <n v="62"/>
    <x v="2"/>
    <n v="6047087000210"/>
    <x v="76"/>
    <s v="SÃO PAULO"/>
    <s v="SP"/>
    <s v="PRIVADO"/>
    <x v="15"/>
    <s v="JANAINA PALMIRO ESP (SPC)"/>
    <s v="10"/>
    <x v="2"/>
    <n v="35"/>
  </r>
  <r>
    <x v="0"/>
    <x v="0"/>
    <n v="62"/>
    <x v="2"/>
    <n v="6047087000210"/>
    <x v="76"/>
    <s v="SÃO PAULO"/>
    <s v="SP"/>
    <s v="PRIVADO"/>
    <x v="10"/>
    <s v="(Vazio) EMH SPC/SPI"/>
    <s v="30"/>
    <x v="1"/>
    <n v="35"/>
  </r>
  <r>
    <x v="0"/>
    <x v="0"/>
    <n v="62"/>
    <x v="2"/>
    <n v="28290788000137"/>
    <x v="77"/>
    <s v="SÃO PAULO"/>
    <s v="SP"/>
    <s v="PRIVADO"/>
    <x v="14"/>
    <s v="ANTONIO TUNES HSP (SPC)"/>
    <s v="20"/>
    <x v="0"/>
    <n v="66"/>
  </r>
  <r>
    <x v="0"/>
    <x v="0"/>
    <n v="62"/>
    <x v="2"/>
    <n v="28290788000137"/>
    <x v="77"/>
    <s v="SÃO PAULO"/>
    <s v="SP"/>
    <s v="PRIVADO"/>
    <x v="15"/>
    <s v="JANAINA PALMIRO ESP (SPC)"/>
    <s v="10"/>
    <x v="2"/>
    <n v="66"/>
  </r>
  <r>
    <x v="0"/>
    <x v="0"/>
    <n v="62"/>
    <x v="2"/>
    <n v="28290788000137"/>
    <x v="77"/>
    <s v="SÃO PAULO"/>
    <s v="SP"/>
    <s v="PRIVADO"/>
    <x v="10"/>
    <s v="(Vazio) EMH SPC/SPI"/>
    <s v="30"/>
    <x v="1"/>
    <n v="66"/>
  </r>
  <r>
    <x v="0"/>
    <x v="0"/>
    <n v="62"/>
    <x v="2"/>
    <n v="61599908000158"/>
    <x v="80"/>
    <s v="SÃO PAULO"/>
    <s v="SP"/>
    <s v="PRIVADO"/>
    <x v="12"/>
    <s v="(Vazio) ESP SPC/SPI"/>
    <s v="10"/>
    <x v="2"/>
    <n v="137"/>
  </r>
  <r>
    <x v="0"/>
    <x v="0"/>
    <n v="62"/>
    <x v="2"/>
    <n v="61599908000158"/>
    <x v="80"/>
    <s v="SÃO PAULO"/>
    <s v="SP"/>
    <s v="PRIVADO"/>
    <x v="24"/>
    <s v="TATHIANA PONCE HSP (SPC)"/>
    <s v="20"/>
    <x v="0"/>
    <n v="137"/>
  </r>
  <r>
    <x v="0"/>
    <x v="0"/>
    <n v="62"/>
    <x v="2"/>
    <n v="60961422000155"/>
    <x v="81"/>
    <s v="SÃO PAULO"/>
    <s v="SP"/>
    <s v="PRIVADO"/>
    <x v="14"/>
    <s v="ANTONIO TUNES HSP (SPC)"/>
    <s v="20"/>
    <x v="0"/>
    <n v="2"/>
  </r>
  <r>
    <x v="0"/>
    <x v="0"/>
    <n v="62"/>
    <x v="2"/>
    <n v="60961422000155"/>
    <x v="81"/>
    <s v="SÃO PAULO"/>
    <s v="SP"/>
    <s v="PRIVADO"/>
    <x v="15"/>
    <s v="JANAINA PALMIRO ESP (SPC)"/>
    <s v="10"/>
    <x v="2"/>
    <n v="2"/>
  </r>
  <r>
    <x v="0"/>
    <x v="0"/>
    <n v="62"/>
    <x v="2"/>
    <n v="60961422000155"/>
    <x v="81"/>
    <s v="SÃO PAULO"/>
    <s v="SP"/>
    <s v="PRIVADO"/>
    <x v="10"/>
    <s v="(Vazio) EMH SPC/SPI"/>
    <s v="30"/>
    <x v="1"/>
    <n v="2"/>
  </r>
  <r>
    <x v="0"/>
    <x v="0"/>
    <n v="62"/>
    <x v="2"/>
    <n v="61590410000124"/>
    <x v="82"/>
    <s v="SÃO PAULO"/>
    <s v="SP"/>
    <s v="PRIVADO"/>
    <x v="11"/>
    <s v="CHRISTIANE GARCIA ESP (SPC)"/>
    <s v="30"/>
    <x v="1"/>
    <n v="30"/>
  </r>
  <r>
    <x v="0"/>
    <x v="0"/>
    <n v="62"/>
    <x v="2"/>
    <n v="61590410000124"/>
    <x v="82"/>
    <s v="SÃO PAULO"/>
    <s v="SP"/>
    <s v="PRIVADO"/>
    <x v="12"/>
    <s v="(Vazio) ESP SPC/SPI"/>
    <s v="10"/>
    <x v="2"/>
    <n v="30"/>
  </r>
  <r>
    <x v="0"/>
    <x v="0"/>
    <n v="62"/>
    <x v="2"/>
    <n v="61590410000124"/>
    <x v="82"/>
    <s v="SÃO PAULO"/>
    <s v="SP"/>
    <s v="PRIVADO"/>
    <x v="13"/>
    <s v="(Vago) HSP SPC"/>
    <s v="20"/>
    <x v="0"/>
    <n v="30"/>
  </r>
  <r>
    <x v="0"/>
    <x v="1"/>
    <n v="66"/>
    <x v="0"/>
    <n v="15126437003673"/>
    <x v="120"/>
    <s v="NITERÓI"/>
    <s v="RJ"/>
    <s v="PUBLICO"/>
    <x v="20"/>
    <s v="EVELINE GOULART ESP (RJ)"/>
    <s v="10"/>
    <x v="2"/>
    <n v="3"/>
  </r>
  <r>
    <x v="0"/>
    <x v="1"/>
    <n v="66"/>
    <x v="0"/>
    <n v="15126437003673"/>
    <x v="120"/>
    <s v="NITERÓI"/>
    <s v="RJ"/>
    <s v="PUBLICO"/>
    <x v="7"/>
    <s v="(Vazio) EMH (PR/RS/SC)"/>
    <s v="30"/>
    <x v="1"/>
    <n v="3"/>
  </r>
  <r>
    <x v="0"/>
    <x v="1"/>
    <n v="66"/>
    <x v="0"/>
    <n v="15126437003673"/>
    <x v="120"/>
    <s v="NITERÓI"/>
    <s v="RJ"/>
    <s v="PUBLICO"/>
    <x v="22"/>
    <s v="ROMEU SOARES HSP (RJ)"/>
    <s v="20"/>
    <x v="0"/>
    <n v="3"/>
  </r>
  <r>
    <x v="0"/>
    <x v="1"/>
    <n v="66"/>
    <x v="0"/>
    <n v="4326445041"/>
    <x v="121"/>
    <s v="PORTO ALEGRE"/>
    <s v="RS"/>
    <s v="PESSOA FISICA"/>
    <x v="23"/>
    <s v="ALINE FONSECA HSP (RS)"/>
    <s v="20"/>
    <x v="0"/>
    <n v="40"/>
  </r>
  <r>
    <x v="0"/>
    <x v="1"/>
    <n v="66"/>
    <x v="0"/>
    <n v="4326445041"/>
    <x v="121"/>
    <s v="PORTO ALEGRE"/>
    <s v="RS"/>
    <s v="PESSOA FISICA"/>
    <x v="6"/>
    <s v="MICHELE MORAES ESP (PR/SC/RS)"/>
    <s v="10"/>
    <x v="2"/>
    <n v="40"/>
  </r>
  <r>
    <x v="0"/>
    <x v="1"/>
    <n v="66"/>
    <x v="0"/>
    <n v="4326445041"/>
    <x v="121"/>
    <s v="PORTO ALEGRE"/>
    <s v="RS"/>
    <s v="PESSOA FISICA"/>
    <x v="7"/>
    <s v="(Vazio) EMH (PR/RS/SC)"/>
    <s v="30"/>
    <x v="1"/>
    <n v="40"/>
  </r>
  <r>
    <x v="0"/>
    <x v="1"/>
    <n v="66"/>
    <x v="0"/>
    <n v="85241339000809"/>
    <x v="5"/>
    <s v="TUBARÃO"/>
    <s v="SC"/>
    <s v="PRIVADO"/>
    <x v="5"/>
    <s v="FERNANDA BORNHAUSEN HSP (SC/PR)"/>
    <s v="20"/>
    <x v="0"/>
    <n v="8"/>
  </r>
  <r>
    <x v="0"/>
    <x v="1"/>
    <n v="66"/>
    <x v="0"/>
    <n v="85241339000809"/>
    <x v="5"/>
    <s v="TUBARÃO"/>
    <s v="SC"/>
    <s v="PRIVADO"/>
    <x v="6"/>
    <s v="MICHELE MORAES ESP (PR/SC/RS)"/>
    <s v="10"/>
    <x v="2"/>
    <n v="8"/>
  </r>
  <r>
    <x v="0"/>
    <x v="1"/>
    <n v="66"/>
    <x v="0"/>
    <n v="85241339000809"/>
    <x v="5"/>
    <s v="TUBARÃO"/>
    <s v="SC"/>
    <s v="PRIVADO"/>
    <x v="7"/>
    <s v="(Vazio) EMH (PR/RS/SC)"/>
    <s v="30"/>
    <x v="1"/>
    <n v="8"/>
  </r>
  <r>
    <x v="0"/>
    <x v="1"/>
    <n v="66"/>
    <x v="0"/>
    <n v="6047087003073"/>
    <x v="122"/>
    <s v="SÃO JOSÉ DOS CAMPOS"/>
    <s v="SP"/>
    <s v="PRIVADO"/>
    <x v="15"/>
    <s v="JANAINA PALMIRO ESP (SPC)"/>
    <s v="10"/>
    <x v="2"/>
    <n v="16"/>
  </r>
  <r>
    <x v="0"/>
    <x v="1"/>
    <n v="66"/>
    <x v="0"/>
    <n v="6047087003073"/>
    <x v="122"/>
    <s v="SÃO JOSÉ DOS CAMPOS"/>
    <s v="SP"/>
    <s v="PRIVADO"/>
    <x v="10"/>
    <s v="(Vazio) EMH SPC/SPI"/>
    <s v="30"/>
    <x v="1"/>
    <n v="16"/>
  </r>
  <r>
    <x v="0"/>
    <x v="1"/>
    <n v="66"/>
    <x v="0"/>
    <n v="6047087003073"/>
    <x v="122"/>
    <s v="SÃO JOSÉ DOS CAMPOS"/>
    <s v="SP"/>
    <s v="PRIVADO"/>
    <x v="24"/>
    <s v="TATHIANA PONCE HSP (SPC)"/>
    <s v="20"/>
    <x v="0"/>
    <n v="16"/>
  </r>
  <r>
    <x v="0"/>
    <x v="1"/>
    <n v="66"/>
    <x v="0"/>
    <n v="27378871869"/>
    <x v="123"/>
    <s v="SÃO PAULO"/>
    <s v="SP"/>
    <s v="PESSOA FISICA"/>
    <x v="14"/>
    <s v="ANTONIO TUNES HSP (SPC)"/>
    <s v="20"/>
    <x v="0"/>
    <n v="8"/>
  </r>
  <r>
    <x v="0"/>
    <x v="1"/>
    <n v="66"/>
    <x v="0"/>
    <n v="27378871869"/>
    <x v="123"/>
    <s v="SÃO PAULO"/>
    <s v="SP"/>
    <s v="PESSOA FISICA"/>
    <x v="15"/>
    <s v="JANAINA PALMIRO ESP (SPC)"/>
    <s v="10"/>
    <x v="2"/>
    <n v="8"/>
  </r>
  <r>
    <x v="0"/>
    <x v="1"/>
    <n v="66"/>
    <x v="0"/>
    <n v="27378871869"/>
    <x v="123"/>
    <s v="SÃO PAULO"/>
    <s v="SP"/>
    <s v="PESSOA FISICA"/>
    <x v="10"/>
    <s v="(Vazio) EMH SPC/SPI"/>
    <s v="30"/>
    <x v="1"/>
    <n v="8"/>
  </r>
  <r>
    <x v="0"/>
    <x v="1"/>
    <n v="64"/>
    <x v="1"/>
    <n v="84537141000138"/>
    <x v="85"/>
    <s v="MANAUS"/>
    <s v="AM"/>
    <s v="PRIVADO"/>
    <x v="4"/>
    <s v="(Vazio) ESP (AC/AM/AP/DF/GO/MA/MS/MT/PA/RO/RR/TO)"/>
    <s v="10"/>
    <x v="2"/>
    <n v="6"/>
  </r>
  <r>
    <x v="0"/>
    <x v="1"/>
    <n v="64"/>
    <x v="1"/>
    <n v="84537141000138"/>
    <x v="85"/>
    <s v="MANAUS"/>
    <s v="AM"/>
    <s v="PRIVADO"/>
    <x v="16"/>
    <s v="(Vazio) HSP (AC/AM/AP/PA/RO/RR)"/>
    <s v="20"/>
    <x v="0"/>
    <n v="6"/>
  </r>
  <r>
    <x v="0"/>
    <x v="1"/>
    <n v="64"/>
    <x v="1"/>
    <n v="84537141000138"/>
    <x v="85"/>
    <s v="MANAUS"/>
    <s v="AM"/>
    <s v="PRIVADO"/>
    <x v="17"/>
    <s v="WLADIMIR CAMPELO EMH (AC/AM/AP/PA/RO/RR/DF)"/>
    <s v="30"/>
    <x v="1"/>
    <n v="6"/>
  </r>
  <r>
    <x v="0"/>
    <x v="1"/>
    <n v="64"/>
    <x v="1"/>
    <n v="4602792000125"/>
    <x v="124"/>
    <s v="LAURO DE FREITAS"/>
    <s v="BA"/>
    <s v="PRIVADO"/>
    <x v="0"/>
    <s v="LAIS MAGALHAES HSP (BA/AL/SE)"/>
    <s v="20"/>
    <x v="0"/>
    <n v="10"/>
  </r>
  <r>
    <x v="0"/>
    <x v="1"/>
    <n v="64"/>
    <x v="1"/>
    <n v="4602792000125"/>
    <x v="124"/>
    <s v="LAURO DE FREITAS"/>
    <s v="BA"/>
    <s v="PRIVADO"/>
    <x v="1"/>
    <s v="(Vazio) EMH (AL/BA/CE/GO/MS/MT/PB/PE/PI/RN/SE/TO)"/>
    <s v="30"/>
    <x v="1"/>
    <n v="10"/>
  </r>
  <r>
    <x v="0"/>
    <x v="1"/>
    <n v="64"/>
    <x v="1"/>
    <n v="4602792000125"/>
    <x v="124"/>
    <s v="LAURO DE FREITAS"/>
    <s v="BA"/>
    <s v="PRIVADO"/>
    <x v="2"/>
    <s v="VALERIA BRAGA ESP (CE/MA/PI/BA/AL/SE/PB/PE/RN)"/>
    <s v="10"/>
    <x v="2"/>
    <n v="10"/>
  </r>
  <r>
    <x v="0"/>
    <x v="1"/>
    <n v="64"/>
    <x v="1"/>
    <n v="15194004000125"/>
    <x v="125"/>
    <s v="SALVADOR"/>
    <s v="BA"/>
    <s v="PRIVADO"/>
    <x v="0"/>
    <s v="LAIS MAGALHAES HSP (BA/AL/SE)"/>
    <s v="20"/>
    <x v="0"/>
    <n v="3"/>
  </r>
  <r>
    <x v="0"/>
    <x v="1"/>
    <n v="64"/>
    <x v="1"/>
    <n v="15194004000125"/>
    <x v="125"/>
    <s v="SALVADOR"/>
    <s v="BA"/>
    <s v="PRIVADO"/>
    <x v="1"/>
    <s v="(Vazio) EMH (AL/BA/CE/GO/MS/MT/PB/PE/PI/RN/SE/TO)"/>
    <s v="30"/>
    <x v="1"/>
    <n v="3"/>
  </r>
  <r>
    <x v="0"/>
    <x v="1"/>
    <n v="64"/>
    <x v="1"/>
    <n v="15194004000125"/>
    <x v="125"/>
    <s v="SALVADOR"/>
    <s v="BA"/>
    <s v="PRIVADO"/>
    <x v="2"/>
    <s v="VALERIA BRAGA ESP (CE/MA/PI/BA/AL/SE/PB/PE/RN)"/>
    <s v="10"/>
    <x v="2"/>
    <n v="3"/>
  </r>
  <r>
    <x v="0"/>
    <x v="1"/>
    <n v="64"/>
    <x v="1"/>
    <n v="13016092000140"/>
    <x v="15"/>
    <s v="SALVADOR"/>
    <s v="BA"/>
    <s v="PRIVADO"/>
    <x v="0"/>
    <s v="LAIS MAGALHAES HSP (BA/AL/SE)"/>
    <s v="20"/>
    <x v="0"/>
    <n v="3"/>
  </r>
  <r>
    <x v="0"/>
    <x v="1"/>
    <n v="64"/>
    <x v="1"/>
    <n v="13016092000140"/>
    <x v="15"/>
    <s v="SALVADOR"/>
    <s v="BA"/>
    <s v="PRIVADO"/>
    <x v="1"/>
    <s v="(Vazio) EMH (AL/BA/CE/GO/MS/MT/PB/PE/PI/RN/SE/TO)"/>
    <s v="30"/>
    <x v="1"/>
    <n v="3"/>
  </r>
  <r>
    <x v="0"/>
    <x v="1"/>
    <n v="64"/>
    <x v="1"/>
    <n v="13016092000140"/>
    <x v="15"/>
    <s v="SALVADOR"/>
    <s v="BA"/>
    <s v="PRIVADO"/>
    <x v="2"/>
    <s v="VALERIA BRAGA ESP (CE/MA/PI/BA/AL/SE/PB/PE/RN)"/>
    <s v="10"/>
    <x v="2"/>
    <n v="3"/>
  </r>
  <r>
    <x v="0"/>
    <x v="1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1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1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1"/>
    <n v="64"/>
    <x v="1"/>
    <n v="11858570000133"/>
    <x v="17"/>
    <s v="SALVADOR"/>
    <s v="BA"/>
    <s v="PRIVADO"/>
    <x v="0"/>
    <s v="LAIS MAGALHAES HSP (BA/AL/SE)"/>
    <s v="20"/>
    <x v="0"/>
    <n v="4"/>
  </r>
  <r>
    <x v="0"/>
    <x v="1"/>
    <n v="64"/>
    <x v="1"/>
    <n v="11858570000133"/>
    <x v="17"/>
    <s v="SALVADOR"/>
    <s v="BA"/>
    <s v="PRIVADO"/>
    <x v="1"/>
    <s v="(Vazio) EMH (AL/BA/CE/GO/MS/MT/PB/PE/PI/RN/SE/TO)"/>
    <s v="30"/>
    <x v="1"/>
    <n v="4"/>
  </r>
  <r>
    <x v="0"/>
    <x v="1"/>
    <n v="64"/>
    <x v="1"/>
    <n v="11858570000133"/>
    <x v="17"/>
    <s v="SALVADOR"/>
    <s v="BA"/>
    <s v="PRIVADO"/>
    <x v="2"/>
    <s v="VALERIA BRAGA ESP (CE/MA/PI/BA/AL/SE/PB/PE/RN)"/>
    <s v="10"/>
    <x v="2"/>
    <n v="4"/>
  </r>
  <r>
    <x v="0"/>
    <x v="1"/>
    <n v="64"/>
    <x v="1"/>
    <n v="7245269000187"/>
    <x v="21"/>
    <s v="FORTALEZA"/>
    <s v="CE"/>
    <s v="PRIVADO"/>
    <x v="18"/>
    <s v="KLEBER SILVA HSP (CE/MA/PI)"/>
    <s v="20"/>
    <x v="0"/>
    <n v="3"/>
  </r>
  <r>
    <x v="0"/>
    <x v="1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1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1"/>
    <n v="64"/>
    <x v="1"/>
    <n v="23443518000103"/>
    <x v="23"/>
    <s v="FORTALEZA"/>
    <s v="CE"/>
    <s v="PRIVADO"/>
    <x v="18"/>
    <s v="KLEBER SILVA HSP (CE/MA/PI)"/>
    <s v="20"/>
    <x v="0"/>
    <n v="4"/>
  </r>
  <r>
    <x v="0"/>
    <x v="1"/>
    <n v="64"/>
    <x v="1"/>
    <n v="23443518000103"/>
    <x v="23"/>
    <s v="FORTALEZA"/>
    <s v="CE"/>
    <s v="PRIVADO"/>
    <x v="1"/>
    <s v="(Vazio) EMH (AL/BA/CE/GO/MS/MT/PB/PE/PI/RN/SE/TO)"/>
    <s v="30"/>
    <x v="1"/>
    <n v="4"/>
  </r>
  <r>
    <x v="0"/>
    <x v="1"/>
    <n v="64"/>
    <x v="1"/>
    <n v="23443518000103"/>
    <x v="23"/>
    <s v="FORTALEZA"/>
    <s v="CE"/>
    <s v="PRIVADO"/>
    <x v="2"/>
    <s v="VALERIA BRAGA ESP (CE/MA/PI/BA/AL/SE/PB/PE/RN)"/>
    <s v="10"/>
    <x v="2"/>
    <n v="4"/>
  </r>
  <r>
    <x v="0"/>
    <x v="1"/>
    <n v="64"/>
    <x v="1"/>
    <n v="5868278000280"/>
    <x v="24"/>
    <s v="FORTALEZA"/>
    <s v="CE"/>
    <s v="PRIVADO"/>
    <x v="18"/>
    <s v="KLEBER SILVA HSP (CE/MA/PI)"/>
    <s v="20"/>
    <x v="0"/>
    <n v="19"/>
  </r>
  <r>
    <x v="0"/>
    <x v="1"/>
    <n v="64"/>
    <x v="1"/>
    <n v="5868278000280"/>
    <x v="24"/>
    <s v="FORTALEZA"/>
    <s v="CE"/>
    <s v="PRIVADO"/>
    <x v="1"/>
    <s v="(Vazio) EMH (AL/BA/CE/GO/MS/MT/PB/PE/PI/RN/SE/TO)"/>
    <s v="30"/>
    <x v="1"/>
    <n v="19"/>
  </r>
  <r>
    <x v="0"/>
    <x v="1"/>
    <n v="64"/>
    <x v="1"/>
    <n v="5868278000280"/>
    <x v="24"/>
    <s v="FORTALEZA"/>
    <s v="CE"/>
    <s v="PRIVADO"/>
    <x v="2"/>
    <s v="VALERIA BRAGA ESP (CE/MA/PI/BA/AL/SE/PB/PE/RN)"/>
    <s v="10"/>
    <x v="2"/>
    <n v="19"/>
  </r>
  <r>
    <x v="0"/>
    <x v="1"/>
    <n v="64"/>
    <x v="1"/>
    <n v="11794674000121"/>
    <x v="25"/>
    <s v="FORTALEZA"/>
    <s v="CE"/>
    <s v="PRIVADO"/>
    <x v="18"/>
    <s v="KLEBER SILVA HSP (CE/MA/PI)"/>
    <s v="20"/>
    <x v="0"/>
    <n v="4"/>
  </r>
  <r>
    <x v="0"/>
    <x v="1"/>
    <n v="64"/>
    <x v="1"/>
    <n v="11794674000121"/>
    <x v="25"/>
    <s v="FORTALEZA"/>
    <s v="CE"/>
    <s v="PRIVADO"/>
    <x v="1"/>
    <s v="(Vazio) EMH (AL/BA/CE/GO/MS/MT/PB/PE/PI/RN/SE/TO)"/>
    <s v="30"/>
    <x v="1"/>
    <n v="4"/>
  </r>
  <r>
    <x v="0"/>
    <x v="1"/>
    <n v="64"/>
    <x v="1"/>
    <n v="11794674000121"/>
    <x v="25"/>
    <s v="FORTALEZA"/>
    <s v="CE"/>
    <s v="PRIVADO"/>
    <x v="2"/>
    <s v="VALERIA BRAGA ESP (CE/MA/PI/BA/AL/SE/PB/PE/RN)"/>
    <s v="10"/>
    <x v="2"/>
    <n v="4"/>
  </r>
  <r>
    <x v="0"/>
    <x v="1"/>
    <n v="64"/>
    <x v="1"/>
    <n v="60884855002289"/>
    <x v="27"/>
    <s v="BRASÍLIA"/>
    <s v="DF"/>
    <s v="PRIVADO"/>
    <x v="3"/>
    <s v="KAREN ROSA HSP (DF/GO/MS/MT/TO)"/>
    <s v="20"/>
    <x v="0"/>
    <n v="20"/>
  </r>
  <r>
    <x v="0"/>
    <x v="1"/>
    <n v="64"/>
    <x v="1"/>
    <n v="60884855002289"/>
    <x v="27"/>
    <s v="BRASÍLIA"/>
    <s v="DF"/>
    <s v="PRIVADO"/>
    <x v="4"/>
    <s v="(Vazio) ESP (AC/AM/AP/DF/GO/MA/MS/MT/PA/RO/RR/TO)"/>
    <s v="10"/>
    <x v="2"/>
    <n v="20"/>
  </r>
  <r>
    <x v="0"/>
    <x v="1"/>
    <n v="64"/>
    <x v="1"/>
    <n v="382069000127"/>
    <x v="126"/>
    <s v="BRASÍLIA"/>
    <s v="DF"/>
    <s v="PRIVADO"/>
    <x v="3"/>
    <s v="KAREN ROSA HSP (DF/GO/MS/MT/TO)"/>
    <s v="20"/>
    <x v="0"/>
    <n v="2"/>
  </r>
  <r>
    <x v="0"/>
    <x v="1"/>
    <n v="64"/>
    <x v="1"/>
    <n v="382069000127"/>
    <x v="126"/>
    <s v="BRASÍLIA"/>
    <s v="DF"/>
    <s v="PRIVADO"/>
    <x v="4"/>
    <s v="(Vazio) ESP (AC/AM/AP/DF/GO/MA/MS/MT/PA/RO/RR/TO)"/>
    <s v="10"/>
    <x v="2"/>
    <n v="2"/>
  </r>
  <r>
    <x v="0"/>
    <x v="1"/>
    <n v="64"/>
    <x v="1"/>
    <n v="6047087004207"/>
    <x v="28"/>
    <s v="BRASÍLIA"/>
    <s v="DF"/>
    <s v="PRIVADO"/>
    <x v="3"/>
    <s v="KAREN ROSA HSP (DF/GO/MS/MT/TO)"/>
    <s v="20"/>
    <x v="0"/>
    <n v="10"/>
  </r>
  <r>
    <x v="0"/>
    <x v="1"/>
    <n v="64"/>
    <x v="1"/>
    <n v="6047087004207"/>
    <x v="28"/>
    <s v="BRASÍLIA"/>
    <s v="DF"/>
    <s v="PRIVADO"/>
    <x v="4"/>
    <s v="(Vazio) ESP (AC/AM/AP/DF/GO/MA/MS/MT/PA/RO/RR/TO)"/>
    <s v="10"/>
    <x v="2"/>
    <n v="10"/>
  </r>
  <r>
    <x v="0"/>
    <x v="1"/>
    <n v="64"/>
    <x v="1"/>
    <n v="49791000144"/>
    <x v="29"/>
    <s v="BRASÍLIA"/>
    <s v="DF"/>
    <s v="PRIVADO"/>
    <x v="3"/>
    <s v="KAREN ROSA HSP (DF/GO/MS/MT/TO)"/>
    <s v="20"/>
    <x v="0"/>
    <n v="10"/>
  </r>
  <r>
    <x v="0"/>
    <x v="1"/>
    <n v="64"/>
    <x v="1"/>
    <n v="49791000144"/>
    <x v="29"/>
    <s v="BRASÍLIA"/>
    <s v="DF"/>
    <s v="PRIVADO"/>
    <x v="4"/>
    <s v="(Vazio) ESP (AC/AM/AP/DF/GO/MA/MS/MT/PA/RO/RR/TO)"/>
    <s v="10"/>
    <x v="2"/>
    <n v="10"/>
  </r>
  <r>
    <x v="0"/>
    <x v="1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1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1"/>
    <n v="64"/>
    <x v="1"/>
    <n v="610980000144"/>
    <x v="31"/>
    <s v="BRASÍLIA"/>
    <s v="DF"/>
    <s v="PRIVADO"/>
    <x v="3"/>
    <s v="KAREN ROSA HSP (DF/GO/MS/MT/TO)"/>
    <s v="20"/>
    <x v="0"/>
    <n v="8"/>
  </r>
  <r>
    <x v="0"/>
    <x v="1"/>
    <n v="64"/>
    <x v="1"/>
    <n v="610980000144"/>
    <x v="31"/>
    <s v="BRASÍLIA"/>
    <s v="DF"/>
    <s v="PRIVADO"/>
    <x v="4"/>
    <s v="(Vazio) ESP (AC/AM/AP/DF/GO/MA/MS/MT/PA/RO/RR/TO)"/>
    <s v="10"/>
    <x v="2"/>
    <n v="8"/>
  </r>
  <r>
    <x v="0"/>
    <x v="1"/>
    <n v="64"/>
    <x v="1"/>
    <n v="61590410001287"/>
    <x v="127"/>
    <s v="BRASÍLIA"/>
    <s v="DF"/>
    <s v="PRIVADO"/>
    <x v="3"/>
    <s v="KAREN ROSA HSP (DF/GO/MS/MT/TO)"/>
    <s v="20"/>
    <x v="0"/>
    <n v="20"/>
  </r>
  <r>
    <x v="0"/>
    <x v="1"/>
    <n v="64"/>
    <x v="1"/>
    <n v="61590410001287"/>
    <x v="127"/>
    <s v="BRASÍLIA"/>
    <s v="DF"/>
    <s v="PRIVADO"/>
    <x v="4"/>
    <s v="(Vazio) ESP (AC/AM/AP/DF/GO/MA/MS/MT/PA/RO/RR/TO)"/>
    <s v="10"/>
    <x v="2"/>
    <n v="20"/>
  </r>
  <r>
    <x v="0"/>
    <x v="1"/>
    <n v="64"/>
    <x v="1"/>
    <n v="15126437000496"/>
    <x v="94"/>
    <s v="SÃO LUÍS"/>
    <s v="MA"/>
    <s v="PUBLICO"/>
    <x v="18"/>
    <s v="KLEBER SILVA HSP (CE/MA/PI)"/>
    <s v="20"/>
    <x v="0"/>
    <n v="2"/>
  </r>
  <r>
    <x v="0"/>
    <x v="1"/>
    <n v="64"/>
    <x v="1"/>
    <n v="15126437000496"/>
    <x v="94"/>
    <s v="SÃO LUÍS"/>
    <s v="MA"/>
    <s v="PUBLICO"/>
    <x v="4"/>
    <s v="(Vazio) ESP (AC/AM/AP/DF/GO/MA/MS/MT/PA/RO/RR/TO)"/>
    <s v="10"/>
    <x v="2"/>
    <n v="2"/>
  </r>
  <r>
    <x v="0"/>
    <x v="1"/>
    <n v="64"/>
    <x v="1"/>
    <n v="32384285000106"/>
    <x v="128"/>
    <s v="BELO HORIZONTE"/>
    <s v="MG"/>
    <s v="PRIVADO"/>
    <x v="25"/>
    <s v="IWENS SILVA EMH (MG/ES)"/>
    <s v="30"/>
    <x v="1"/>
    <n v="6"/>
  </r>
  <r>
    <x v="0"/>
    <x v="1"/>
    <n v="64"/>
    <x v="1"/>
    <n v="32384285000106"/>
    <x v="128"/>
    <s v="BELO HORIZONTE"/>
    <s v="MG"/>
    <s v="PRIVADO"/>
    <x v="26"/>
    <s v="(Vazio) ESP (ES/MG)"/>
    <s v="10"/>
    <x v="2"/>
    <n v="6"/>
  </r>
  <r>
    <x v="0"/>
    <x v="1"/>
    <n v="64"/>
    <x v="1"/>
    <n v="32384285000106"/>
    <x v="128"/>
    <s v="BELO HORIZONTE"/>
    <s v="MG"/>
    <s v="PRIVADO"/>
    <x v="27"/>
    <s v="(Vazio) HSP (ES/MG)"/>
    <s v="20"/>
    <x v="0"/>
    <n v="6"/>
  </r>
  <r>
    <x v="0"/>
    <x v="1"/>
    <n v="64"/>
    <x v="1"/>
    <n v="3925419000142"/>
    <x v="35"/>
    <s v="CUIABÁ"/>
    <s v="MT"/>
    <s v="PRIVADO"/>
    <x v="3"/>
    <s v="KAREN ROSA HSP (DF/GO/MS/MT/TO)"/>
    <s v="20"/>
    <x v="0"/>
    <n v="12"/>
  </r>
  <r>
    <x v="0"/>
    <x v="1"/>
    <n v="64"/>
    <x v="1"/>
    <n v="3925419000142"/>
    <x v="35"/>
    <s v="CUIABÁ"/>
    <s v="MT"/>
    <s v="PRIVADO"/>
    <x v="1"/>
    <s v="(Vazio) EMH (AL/BA/CE/GO/MS/MT/PB/PE/PI/RN/SE/TO)"/>
    <s v="30"/>
    <x v="1"/>
    <n v="12"/>
  </r>
  <r>
    <x v="0"/>
    <x v="1"/>
    <n v="64"/>
    <x v="1"/>
    <n v="3925419000142"/>
    <x v="35"/>
    <s v="CUIABÁ"/>
    <s v="MT"/>
    <s v="PRIVADO"/>
    <x v="4"/>
    <s v="(Vazio) ESP (AC/AM/AP/DF/GO/MA/MS/MT/PA/RO/RR/TO)"/>
    <s v="10"/>
    <x v="2"/>
    <n v="12"/>
  </r>
  <r>
    <x v="0"/>
    <x v="1"/>
    <n v="64"/>
    <x v="1"/>
    <n v="70524145000177"/>
    <x v="129"/>
    <s v="CUIABÁ"/>
    <s v="MT"/>
    <s v="PRIVADO"/>
    <x v="3"/>
    <s v="KAREN ROSA HSP (DF/GO/MS/MT/TO)"/>
    <s v="20"/>
    <x v="0"/>
    <n v="8"/>
  </r>
  <r>
    <x v="0"/>
    <x v="1"/>
    <n v="64"/>
    <x v="1"/>
    <n v="70524145000177"/>
    <x v="129"/>
    <s v="CUIABÁ"/>
    <s v="MT"/>
    <s v="PRIVADO"/>
    <x v="1"/>
    <s v="(Vazio) EMH (AL/BA/CE/GO/MS/MT/PB/PE/PI/RN/SE/TO)"/>
    <s v="30"/>
    <x v="1"/>
    <n v="8"/>
  </r>
  <r>
    <x v="0"/>
    <x v="1"/>
    <n v="64"/>
    <x v="1"/>
    <n v="70524145000177"/>
    <x v="129"/>
    <s v="CUIABÁ"/>
    <s v="MT"/>
    <s v="PRIVADO"/>
    <x v="4"/>
    <s v="(Vazio) ESP (AC/AM/AP/DF/GO/MA/MS/MT/PA/RO/RR/TO)"/>
    <s v="10"/>
    <x v="2"/>
    <n v="8"/>
  </r>
  <r>
    <x v="0"/>
    <x v="1"/>
    <n v="64"/>
    <x v="1"/>
    <n v="10892164000124"/>
    <x v="36"/>
    <s v="RECIFE"/>
    <s v="PE"/>
    <s v="PRIVADO"/>
    <x v="19"/>
    <s v="LENILSON SILVA HSP (PB/PE/RN)"/>
    <s v="20"/>
    <x v="0"/>
    <n v="10"/>
  </r>
  <r>
    <x v="0"/>
    <x v="1"/>
    <n v="64"/>
    <x v="1"/>
    <n v="10892164000124"/>
    <x v="36"/>
    <s v="RECIFE"/>
    <s v="PE"/>
    <s v="PRIVADO"/>
    <x v="1"/>
    <s v="(Vazio) EMH (AL/BA/CE/GO/MS/MT/PB/PE/PI/RN/SE/TO)"/>
    <s v="30"/>
    <x v="1"/>
    <n v="10"/>
  </r>
  <r>
    <x v="0"/>
    <x v="1"/>
    <n v="64"/>
    <x v="1"/>
    <n v="10892164000124"/>
    <x v="36"/>
    <s v="RECIFE"/>
    <s v="PE"/>
    <s v="PRIVADO"/>
    <x v="2"/>
    <s v="VALERIA BRAGA ESP (CE/MA/PI/BA/AL/SE/PB/PE/RN)"/>
    <s v="10"/>
    <x v="2"/>
    <n v="10"/>
  </r>
  <r>
    <x v="0"/>
    <x v="1"/>
    <n v="64"/>
    <x v="1"/>
    <n v="2284062000440"/>
    <x v="37"/>
    <s v="RECIFE"/>
    <s v="PE"/>
    <s v="PRIVADO"/>
    <x v="19"/>
    <s v="LENILSON SILVA HSP (PB/PE/RN)"/>
    <s v="20"/>
    <x v="0"/>
    <n v="78"/>
  </r>
  <r>
    <x v="0"/>
    <x v="1"/>
    <n v="64"/>
    <x v="1"/>
    <n v="2284062000440"/>
    <x v="37"/>
    <s v="RECIFE"/>
    <s v="PE"/>
    <s v="PRIVADO"/>
    <x v="1"/>
    <s v="(Vazio) EMH (AL/BA/CE/GO/MS/MT/PB/PE/PI/RN/SE/TO)"/>
    <s v="30"/>
    <x v="1"/>
    <n v="78"/>
  </r>
  <r>
    <x v="0"/>
    <x v="1"/>
    <n v="64"/>
    <x v="1"/>
    <n v="2284062000440"/>
    <x v="37"/>
    <s v="RECIFE"/>
    <s v="PE"/>
    <s v="PRIVADO"/>
    <x v="2"/>
    <s v="VALERIA BRAGA ESP (CE/MA/PI/BA/AL/SE/PB/PE/RN)"/>
    <s v="10"/>
    <x v="2"/>
    <n v="78"/>
  </r>
  <r>
    <x v="0"/>
    <x v="1"/>
    <n v="64"/>
    <x v="1"/>
    <n v="15126437000224"/>
    <x v="130"/>
    <s v="TERESINA"/>
    <s v="PI"/>
    <s v="PUBLICO"/>
    <x v="18"/>
    <s v="KLEBER SILVA HSP (CE/MA/PI)"/>
    <s v="20"/>
    <x v="0"/>
    <n v="30"/>
  </r>
  <r>
    <x v="0"/>
    <x v="1"/>
    <n v="64"/>
    <x v="1"/>
    <n v="15126437000224"/>
    <x v="130"/>
    <s v="TERESINA"/>
    <s v="PI"/>
    <s v="PUBLICO"/>
    <x v="1"/>
    <s v="(Vazio) EMH (AL/BA/CE/GO/MS/MT/PB/PE/PI/RN/SE/TO)"/>
    <s v="30"/>
    <x v="1"/>
    <n v="30"/>
  </r>
  <r>
    <x v="0"/>
    <x v="1"/>
    <n v="64"/>
    <x v="1"/>
    <n v="15126437000224"/>
    <x v="130"/>
    <s v="TERESINA"/>
    <s v="PI"/>
    <s v="PUBLICO"/>
    <x v="2"/>
    <s v="VALERIA BRAGA ESP (CE/MA/PI/BA/AL/SE/PB/PE/RN)"/>
    <s v="10"/>
    <x v="2"/>
    <n v="30"/>
  </r>
  <r>
    <x v="0"/>
    <x v="1"/>
    <n v="64"/>
    <x v="1"/>
    <n v="8562523000133"/>
    <x v="39"/>
    <s v="DUQUE DE CAXIAS"/>
    <s v="RJ"/>
    <s v="PRIVADO"/>
    <x v="20"/>
    <s v="EVELINE GOULART ESP (RJ)"/>
    <s v="10"/>
    <x v="2"/>
    <n v="10"/>
  </r>
  <r>
    <x v="0"/>
    <x v="1"/>
    <n v="64"/>
    <x v="1"/>
    <n v="8562523000133"/>
    <x v="39"/>
    <s v="DUQUE DE CAXIAS"/>
    <s v="RJ"/>
    <s v="PRIVADO"/>
    <x v="21"/>
    <s v="MARCUS BASTOS HSP (RJ)"/>
    <s v="20"/>
    <x v="0"/>
    <n v="10"/>
  </r>
  <r>
    <x v="0"/>
    <x v="1"/>
    <n v="64"/>
    <x v="1"/>
    <n v="8562523000133"/>
    <x v="39"/>
    <s v="DUQUE DE CAXIAS"/>
    <s v="RJ"/>
    <s v="PRIVADO"/>
    <x v="7"/>
    <s v="(Vazio) EMH (PR/RS/SC)"/>
    <s v="30"/>
    <x v="1"/>
    <n v="10"/>
  </r>
  <r>
    <x v="0"/>
    <x v="1"/>
    <n v="64"/>
    <x v="1"/>
    <n v="6047087001372"/>
    <x v="40"/>
    <s v="DUQUE DE CAXIAS"/>
    <s v="RJ"/>
    <s v="PRIVADO"/>
    <x v="20"/>
    <s v="EVELINE GOULART ESP (RJ)"/>
    <s v="10"/>
    <x v="2"/>
    <n v="12"/>
  </r>
  <r>
    <x v="0"/>
    <x v="1"/>
    <n v="64"/>
    <x v="1"/>
    <n v="6047087001372"/>
    <x v="40"/>
    <s v="DUQUE DE CAXIAS"/>
    <s v="RJ"/>
    <s v="PRIVADO"/>
    <x v="7"/>
    <s v="(Vazio) EMH (PR/RS/SC)"/>
    <s v="30"/>
    <x v="1"/>
    <n v="12"/>
  </r>
  <r>
    <x v="0"/>
    <x v="1"/>
    <n v="64"/>
    <x v="1"/>
    <n v="6047087001372"/>
    <x v="40"/>
    <s v="DUQUE DE CAXIAS"/>
    <s v="RJ"/>
    <s v="PRIVADO"/>
    <x v="22"/>
    <s v="ROMEU SOARES HSP (RJ)"/>
    <s v="20"/>
    <x v="0"/>
    <n v="12"/>
  </r>
  <r>
    <x v="0"/>
    <x v="1"/>
    <n v="64"/>
    <x v="1"/>
    <n v="30079461000162"/>
    <x v="131"/>
    <s v="NITERÓI"/>
    <s v="RJ"/>
    <s v="PRIVADO"/>
    <x v="20"/>
    <s v="EVELINE GOULART ESP (RJ)"/>
    <s v="10"/>
    <x v="2"/>
    <n v="4"/>
  </r>
  <r>
    <x v="0"/>
    <x v="1"/>
    <n v="64"/>
    <x v="1"/>
    <n v="30079461000162"/>
    <x v="131"/>
    <s v="NITERÓI"/>
    <s v="RJ"/>
    <s v="PRIVADO"/>
    <x v="7"/>
    <s v="(Vazio) EMH (PR/RS/SC)"/>
    <s v="30"/>
    <x v="1"/>
    <n v="4"/>
  </r>
  <r>
    <x v="0"/>
    <x v="1"/>
    <n v="64"/>
    <x v="1"/>
    <n v="30079461000162"/>
    <x v="131"/>
    <s v="NITERÓI"/>
    <s v="RJ"/>
    <s v="PRIVADO"/>
    <x v="22"/>
    <s v="ROMEU SOARES HSP (RJ)"/>
    <s v="20"/>
    <x v="0"/>
    <n v="4"/>
  </r>
  <r>
    <x v="0"/>
    <x v="1"/>
    <n v="64"/>
    <x v="1"/>
    <n v="60884855001207"/>
    <x v="98"/>
    <s v="NITERÓI"/>
    <s v="RJ"/>
    <s v="PRIVADO"/>
    <x v="20"/>
    <s v="EVELINE GOULART ESP (RJ)"/>
    <s v="10"/>
    <x v="2"/>
    <n v="10"/>
  </r>
  <r>
    <x v="0"/>
    <x v="1"/>
    <n v="64"/>
    <x v="1"/>
    <n v="60884855001207"/>
    <x v="98"/>
    <s v="NITERÓI"/>
    <s v="RJ"/>
    <s v="PRIVADO"/>
    <x v="7"/>
    <s v="(Vazio) EMH (PR/RS/SC)"/>
    <s v="30"/>
    <x v="1"/>
    <n v="10"/>
  </r>
  <r>
    <x v="0"/>
    <x v="1"/>
    <n v="64"/>
    <x v="1"/>
    <n v="60884855001207"/>
    <x v="98"/>
    <s v="NITERÓI"/>
    <s v="RJ"/>
    <s v="PRIVADO"/>
    <x v="22"/>
    <s v="ROMEU SOARES HSP (RJ)"/>
    <s v="20"/>
    <x v="0"/>
    <n v="10"/>
  </r>
  <r>
    <x v="0"/>
    <x v="1"/>
    <n v="64"/>
    <x v="1"/>
    <n v="29072642000188"/>
    <x v="132"/>
    <s v="RESENDE"/>
    <s v="RJ"/>
    <s v="PRIVADO"/>
    <x v="20"/>
    <s v="EVELINE GOULART ESP (RJ)"/>
    <s v="10"/>
    <x v="2"/>
    <n v="19"/>
  </r>
  <r>
    <x v="0"/>
    <x v="1"/>
    <n v="64"/>
    <x v="1"/>
    <n v="29072642000188"/>
    <x v="132"/>
    <s v="RESENDE"/>
    <s v="RJ"/>
    <s v="PRIVADO"/>
    <x v="21"/>
    <s v="MARCUS BASTOS HSP (RJ)"/>
    <s v="20"/>
    <x v="0"/>
    <n v="19"/>
  </r>
  <r>
    <x v="0"/>
    <x v="1"/>
    <n v="64"/>
    <x v="1"/>
    <n v="29072642000188"/>
    <x v="132"/>
    <s v="RESENDE"/>
    <s v="RJ"/>
    <s v="PRIVADO"/>
    <x v="7"/>
    <s v="(Vazio) EMH (PR/RS/SC)"/>
    <s v="30"/>
    <x v="1"/>
    <n v="19"/>
  </r>
  <r>
    <x v="0"/>
    <x v="1"/>
    <n v="64"/>
    <x v="1"/>
    <n v="60922168000348"/>
    <x v="42"/>
    <s v="RIO DE JANEIRO"/>
    <s v="RJ"/>
    <s v="PRIVADO"/>
    <x v="20"/>
    <s v="EVELINE GOULART ESP (RJ)"/>
    <s v="10"/>
    <x v="2"/>
    <n v="9"/>
  </r>
  <r>
    <x v="0"/>
    <x v="1"/>
    <n v="64"/>
    <x v="1"/>
    <n v="60922168000348"/>
    <x v="42"/>
    <s v="RIO DE JANEIRO"/>
    <s v="RJ"/>
    <s v="PRIVADO"/>
    <x v="7"/>
    <s v="(Vazio) EMH (PR/RS/SC)"/>
    <s v="30"/>
    <x v="1"/>
    <n v="9"/>
  </r>
  <r>
    <x v="0"/>
    <x v="1"/>
    <n v="64"/>
    <x v="1"/>
    <n v="60922168000348"/>
    <x v="42"/>
    <s v="RIO DE JANEIRO"/>
    <s v="RJ"/>
    <s v="PRIVADO"/>
    <x v="22"/>
    <s v="ROMEU SOARES HSP (RJ)"/>
    <s v="20"/>
    <x v="0"/>
    <n v="9"/>
  </r>
  <r>
    <x v="0"/>
    <x v="1"/>
    <n v="64"/>
    <x v="1"/>
    <n v="29435005005279"/>
    <x v="43"/>
    <s v="RIO DE JANEIRO"/>
    <s v="RJ"/>
    <s v="PRIVADO"/>
    <x v="20"/>
    <s v="EVELINE GOULART ESP (RJ)"/>
    <s v="10"/>
    <x v="2"/>
    <n v="2"/>
  </r>
  <r>
    <x v="0"/>
    <x v="1"/>
    <n v="64"/>
    <x v="1"/>
    <n v="29435005005279"/>
    <x v="43"/>
    <s v="RIO DE JANEIRO"/>
    <s v="RJ"/>
    <s v="PRIVADO"/>
    <x v="7"/>
    <s v="(Vazio) EMH (PR/RS/SC)"/>
    <s v="30"/>
    <x v="1"/>
    <n v="2"/>
  </r>
  <r>
    <x v="0"/>
    <x v="1"/>
    <n v="64"/>
    <x v="1"/>
    <n v="29435005005279"/>
    <x v="43"/>
    <s v="RIO DE JANEIRO"/>
    <s v="RJ"/>
    <s v="PRIVADO"/>
    <x v="22"/>
    <s v="ROMEU SOARES HSP (RJ)"/>
    <s v="20"/>
    <x v="0"/>
    <n v="2"/>
  </r>
  <r>
    <x v="0"/>
    <x v="1"/>
    <n v="64"/>
    <x v="1"/>
    <n v="29435005005198"/>
    <x v="44"/>
    <s v="RIO DE JANEIRO"/>
    <s v="RJ"/>
    <s v="PRIVADO"/>
    <x v="20"/>
    <s v="EVELINE GOULART ESP (RJ)"/>
    <s v="10"/>
    <x v="2"/>
    <n v="6"/>
  </r>
  <r>
    <x v="0"/>
    <x v="1"/>
    <n v="64"/>
    <x v="1"/>
    <n v="29435005005198"/>
    <x v="44"/>
    <s v="RIO DE JANEIRO"/>
    <s v="RJ"/>
    <s v="PRIVADO"/>
    <x v="7"/>
    <s v="(Vazio) EMH (PR/RS/SC)"/>
    <s v="30"/>
    <x v="1"/>
    <n v="6"/>
  </r>
  <r>
    <x v="0"/>
    <x v="1"/>
    <n v="64"/>
    <x v="1"/>
    <n v="29435005005198"/>
    <x v="44"/>
    <s v="RIO DE JANEIRO"/>
    <s v="RJ"/>
    <s v="PRIVADO"/>
    <x v="22"/>
    <s v="ROMEU SOARES HSP (RJ)"/>
    <s v="20"/>
    <x v="0"/>
    <n v="6"/>
  </r>
  <r>
    <x v="0"/>
    <x v="1"/>
    <n v="64"/>
    <x v="1"/>
    <n v="10834118000179"/>
    <x v="133"/>
    <s v="RIO DE JANEIRO"/>
    <s v="RJ"/>
    <s v="PUBLICO"/>
    <x v="20"/>
    <s v="EVELINE GOULART ESP (RJ)"/>
    <s v="10"/>
    <x v="2"/>
    <n v="35"/>
  </r>
  <r>
    <x v="0"/>
    <x v="1"/>
    <n v="64"/>
    <x v="1"/>
    <n v="10834118000179"/>
    <x v="133"/>
    <s v="RIO DE JANEIRO"/>
    <s v="RJ"/>
    <s v="PUBLICO"/>
    <x v="7"/>
    <s v="(Vazio) EMH (PR/RS/SC)"/>
    <s v="30"/>
    <x v="1"/>
    <n v="35"/>
  </r>
  <r>
    <x v="0"/>
    <x v="1"/>
    <n v="64"/>
    <x v="1"/>
    <n v="10834118000179"/>
    <x v="133"/>
    <s v="RIO DE JANEIRO"/>
    <s v="RJ"/>
    <s v="PUBLICO"/>
    <x v="22"/>
    <s v="ROMEU SOARES HSP (RJ)"/>
    <s v="20"/>
    <x v="0"/>
    <n v="35"/>
  </r>
  <r>
    <x v="0"/>
    <x v="1"/>
    <n v="64"/>
    <x v="1"/>
    <n v="31635857000292"/>
    <x v="134"/>
    <s v="RIO DE JANEIRO"/>
    <s v="RJ"/>
    <s v="PRIVADO"/>
    <x v="20"/>
    <s v="EVELINE GOULART ESP (RJ)"/>
    <s v="10"/>
    <x v="2"/>
    <n v="4"/>
  </r>
  <r>
    <x v="0"/>
    <x v="1"/>
    <n v="64"/>
    <x v="1"/>
    <n v="31635857000292"/>
    <x v="134"/>
    <s v="RIO DE JANEIRO"/>
    <s v="RJ"/>
    <s v="PRIVADO"/>
    <x v="7"/>
    <s v="(Vazio) EMH (PR/RS/SC)"/>
    <s v="30"/>
    <x v="1"/>
    <n v="4"/>
  </r>
  <r>
    <x v="0"/>
    <x v="1"/>
    <n v="64"/>
    <x v="1"/>
    <n v="31635857000292"/>
    <x v="134"/>
    <s v="RIO DE JANEIRO"/>
    <s v="RJ"/>
    <s v="PRIVADO"/>
    <x v="22"/>
    <s v="ROMEU SOARES HSP (RJ)"/>
    <s v="20"/>
    <x v="0"/>
    <n v="4"/>
  </r>
  <r>
    <x v="0"/>
    <x v="1"/>
    <n v="64"/>
    <x v="1"/>
    <n v="2284062000521"/>
    <x v="135"/>
    <s v="RIO DE JANEIRO"/>
    <s v="RJ"/>
    <s v="PRIVADO"/>
    <x v="20"/>
    <s v="EVELINE GOULART ESP (RJ)"/>
    <s v="10"/>
    <x v="2"/>
    <n v="15"/>
  </r>
  <r>
    <x v="0"/>
    <x v="1"/>
    <n v="64"/>
    <x v="1"/>
    <n v="2284062000521"/>
    <x v="135"/>
    <s v="RIO DE JANEIRO"/>
    <s v="RJ"/>
    <s v="PRIVADO"/>
    <x v="21"/>
    <s v="MARCUS BASTOS HSP (RJ)"/>
    <s v="20"/>
    <x v="0"/>
    <n v="15"/>
  </r>
  <r>
    <x v="0"/>
    <x v="1"/>
    <n v="64"/>
    <x v="1"/>
    <n v="2284062000521"/>
    <x v="135"/>
    <s v="RIO DE JANEIRO"/>
    <s v="RJ"/>
    <s v="PRIVADO"/>
    <x v="7"/>
    <s v="(Vazio) EMH (PR/RS/SC)"/>
    <s v="30"/>
    <x v="1"/>
    <n v="15"/>
  </r>
  <r>
    <x v="0"/>
    <x v="1"/>
    <n v="64"/>
    <x v="1"/>
    <n v="6047087002697"/>
    <x v="102"/>
    <s v="RIO DE JANEIRO"/>
    <s v="RJ"/>
    <s v="PRIVADO"/>
    <x v="20"/>
    <s v="EVELINE GOULART ESP (RJ)"/>
    <s v="10"/>
    <x v="2"/>
    <n v="10"/>
  </r>
  <r>
    <x v="0"/>
    <x v="1"/>
    <n v="64"/>
    <x v="1"/>
    <n v="6047087002697"/>
    <x v="102"/>
    <s v="RIO DE JANEIRO"/>
    <s v="RJ"/>
    <s v="PRIVADO"/>
    <x v="7"/>
    <s v="(Vazio) EMH (PR/RS/SC)"/>
    <s v="30"/>
    <x v="1"/>
    <n v="10"/>
  </r>
  <r>
    <x v="0"/>
    <x v="1"/>
    <n v="64"/>
    <x v="1"/>
    <n v="6047087002697"/>
    <x v="102"/>
    <s v="RIO DE JANEIRO"/>
    <s v="RJ"/>
    <s v="PRIVADO"/>
    <x v="22"/>
    <s v="ROMEU SOARES HSP (RJ)"/>
    <s v="20"/>
    <x v="0"/>
    <n v="10"/>
  </r>
  <r>
    <x v="0"/>
    <x v="1"/>
    <n v="64"/>
    <x v="1"/>
    <n v="9578217000158"/>
    <x v="49"/>
    <s v="RIO DE JANEIRO"/>
    <s v="RJ"/>
    <s v="PRIVADO"/>
    <x v="20"/>
    <s v="EVELINE GOULART ESP (RJ)"/>
    <s v="10"/>
    <x v="2"/>
    <n v="1"/>
  </r>
  <r>
    <x v="0"/>
    <x v="1"/>
    <n v="64"/>
    <x v="1"/>
    <n v="9578217000158"/>
    <x v="49"/>
    <s v="RIO DE JANEIRO"/>
    <s v="RJ"/>
    <s v="PRIVADO"/>
    <x v="7"/>
    <s v="(Vazio) EMH (PR/RS/SC)"/>
    <s v="30"/>
    <x v="1"/>
    <n v="1"/>
  </r>
  <r>
    <x v="0"/>
    <x v="1"/>
    <n v="64"/>
    <x v="1"/>
    <n v="9578217000158"/>
    <x v="49"/>
    <s v="RIO DE JANEIRO"/>
    <s v="RJ"/>
    <s v="PRIVADO"/>
    <x v="22"/>
    <s v="ROMEU SOARES HSP (RJ)"/>
    <s v="20"/>
    <x v="0"/>
    <n v="1"/>
  </r>
  <r>
    <x v="0"/>
    <x v="1"/>
    <n v="64"/>
    <x v="1"/>
    <n v="6047087003316"/>
    <x v="136"/>
    <s v="RIO DE JANEIRO"/>
    <s v="RJ"/>
    <s v="PRIVADO"/>
    <x v="20"/>
    <s v="EVELINE GOULART ESP (RJ)"/>
    <s v="10"/>
    <x v="2"/>
    <n v="2"/>
  </r>
  <r>
    <x v="0"/>
    <x v="1"/>
    <n v="64"/>
    <x v="1"/>
    <n v="6047087003316"/>
    <x v="136"/>
    <s v="RIO DE JANEIRO"/>
    <s v="RJ"/>
    <s v="PRIVADO"/>
    <x v="7"/>
    <s v="(Vazio) EMH (PR/RS/SC)"/>
    <s v="30"/>
    <x v="1"/>
    <n v="2"/>
  </r>
  <r>
    <x v="0"/>
    <x v="1"/>
    <n v="64"/>
    <x v="1"/>
    <n v="6047087003316"/>
    <x v="136"/>
    <s v="RIO DE JANEIRO"/>
    <s v="RJ"/>
    <s v="PRIVADO"/>
    <x v="22"/>
    <s v="ROMEU SOARES HSP (RJ)"/>
    <s v="20"/>
    <x v="0"/>
    <n v="2"/>
  </r>
  <r>
    <x v="0"/>
    <x v="1"/>
    <n v="64"/>
    <x v="1"/>
    <n v="6047087001020"/>
    <x v="50"/>
    <s v="RIO DE JANEIRO"/>
    <s v="RJ"/>
    <s v="PRIVADO"/>
    <x v="20"/>
    <s v="EVELINE GOULART ESP (RJ)"/>
    <s v="10"/>
    <x v="2"/>
    <n v="24"/>
  </r>
  <r>
    <x v="0"/>
    <x v="1"/>
    <n v="64"/>
    <x v="1"/>
    <n v="6047087001020"/>
    <x v="50"/>
    <s v="RIO DE JANEIRO"/>
    <s v="RJ"/>
    <s v="PRIVADO"/>
    <x v="7"/>
    <s v="(Vazio) EMH (PR/RS/SC)"/>
    <s v="30"/>
    <x v="1"/>
    <n v="24"/>
  </r>
  <r>
    <x v="0"/>
    <x v="1"/>
    <n v="64"/>
    <x v="1"/>
    <n v="6047087001020"/>
    <x v="50"/>
    <s v="RIO DE JANEIRO"/>
    <s v="RJ"/>
    <s v="PRIVADO"/>
    <x v="22"/>
    <s v="ROMEU SOARES HSP (RJ)"/>
    <s v="20"/>
    <x v="0"/>
    <n v="24"/>
  </r>
  <r>
    <x v="0"/>
    <x v="1"/>
    <n v="64"/>
    <x v="1"/>
    <n v="29259736000403"/>
    <x v="51"/>
    <s v="RIO DE JANEIRO"/>
    <s v="RJ"/>
    <s v="PRIVADO"/>
    <x v="20"/>
    <s v="EVELINE GOULART ESP (RJ)"/>
    <s v="10"/>
    <x v="2"/>
    <n v="4"/>
  </r>
  <r>
    <x v="0"/>
    <x v="1"/>
    <n v="64"/>
    <x v="1"/>
    <n v="29259736000403"/>
    <x v="51"/>
    <s v="RIO DE JANEIRO"/>
    <s v="RJ"/>
    <s v="PRIVADO"/>
    <x v="7"/>
    <s v="(Vazio) EMH (PR/RS/SC)"/>
    <s v="30"/>
    <x v="1"/>
    <n v="4"/>
  </r>
  <r>
    <x v="0"/>
    <x v="1"/>
    <n v="64"/>
    <x v="1"/>
    <n v="29259736000403"/>
    <x v="51"/>
    <s v="RIO DE JANEIRO"/>
    <s v="RJ"/>
    <s v="PRIVADO"/>
    <x v="22"/>
    <s v="ROMEU SOARES HSP (RJ)"/>
    <s v="20"/>
    <x v="0"/>
    <n v="4"/>
  </r>
  <r>
    <x v="0"/>
    <x v="1"/>
    <n v="64"/>
    <x v="1"/>
    <n v="8100676002102"/>
    <x v="52"/>
    <s v="RIO DE JANEIRO"/>
    <s v="RJ"/>
    <s v="PRIVADO"/>
    <x v="20"/>
    <s v="EVELINE GOULART ESP (RJ)"/>
    <s v="10"/>
    <x v="2"/>
    <n v="5"/>
  </r>
  <r>
    <x v="0"/>
    <x v="1"/>
    <n v="64"/>
    <x v="1"/>
    <n v="8100676002102"/>
    <x v="52"/>
    <s v="RIO DE JANEIRO"/>
    <s v="RJ"/>
    <s v="PRIVADO"/>
    <x v="7"/>
    <s v="(Vazio) EMH (PR/RS/SC)"/>
    <s v="30"/>
    <x v="1"/>
    <n v="5"/>
  </r>
  <r>
    <x v="0"/>
    <x v="1"/>
    <n v="64"/>
    <x v="1"/>
    <n v="8100676002102"/>
    <x v="52"/>
    <s v="RIO DE JANEIRO"/>
    <s v="RJ"/>
    <s v="PRIVADO"/>
    <x v="22"/>
    <s v="ROMEU SOARES HSP (RJ)"/>
    <s v="20"/>
    <x v="0"/>
    <n v="5"/>
  </r>
  <r>
    <x v="0"/>
    <x v="1"/>
    <n v="64"/>
    <x v="1"/>
    <n v="60884855001630"/>
    <x v="104"/>
    <s v="RIO DE JANEIRO"/>
    <s v="RJ"/>
    <s v="PRIVADO"/>
    <x v="20"/>
    <s v="EVELINE GOULART ESP (RJ)"/>
    <s v="10"/>
    <x v="2"/>
    <n v="20"/>
  </r>
  <r>
    <x v="0"/>
    <x v="1"/>
    <n v="64"/>
    <x v="1"/>
    <n v="60884855001630"/>
    <x v="104"/>
    <s v="RIO DE JANEIRO"/>
    <s v="RJ"/>
    <s v="PRIVADO"/>
    <x v="21"/>
    <s v="MARCUS BASTOS HSP (RJ)"/>
    <s v="20"/>
    <x v="0"/>
    <n v="20"/>
  </r>
  <r>
    <x v="0"/>
    <x v="1"/>
    <n v="64"/>
    <x v="1"/>
    <n v="60884855001630"/>
    <x v="104"/>
    <s v="RIO DE JANEIRO"/>
    <s v="RJ"/>
    <s v="PRIVADO"/>
    <x v="7"/>
    <s v="(Vazio) EMH (PR/RS/SC)"/>
    <s v="30"/>
    <x v="1"/>
    <n v="20"/>
  </r>
  <r>
    <x v="0"/>
    <x v="1"/>
    <n v="64"/>
    <x v="1"/>
    <n v="8850962000222"/>
    <x v="137"/>
    <s v="RIO DE JANEIRO"/>
    <s v="RJ"/>
    <s v="PRIVADO"/>
    <x v="20"/>
    <s v="EVELINE GOULART ESP (RJ)"/>
    <s v="10"/>
    <x v="2"/>
    <n v="6"/>
  </r>
  <r>
    <x v="0"/>
    <x v="1"/>
    <n v="64"/>
    <x v="1"/>
    <n v="8850962000222"/>
    <x v="137"/>
    <s v="RIO DE JANEIRO"/>
    <s v="RJ"/>
    <s v="PRIVADO"/>
    <x v="7"/>
    <s v="(Vazio) EMH (PR/RS/SC)"/>
    <s v="30"/>
    <x v="1"/>
    <n v="6"/>
  </r>
  <r>
    <x v="0"/>
    <x v="1"/>
    <n v="64"/>
    <x v="1"/>
    <n v="8850962000222"/>
    <x v="137"/>
    <s v="RIO DE JANEIRO"/>
    <s v="RJ"/>
    <s v="PRIVADO"/>
    <x v="22"/>
    <s v="ROMEU SOARES HSP (RJ)"/>
    <s v="20"/>
    <x v="0"/>
    <n v="6"/>
  </r>
  <r>
    <x v="0"/>
    <x v="1"/>
    <n v="64"/>
    <x v="1"/>
    <n v="9219138000584"/>
    <x v="54"/>
    <s v="RIO DE JANEIRO"/>
    <s v="RJ"/>
    <s v="PRIVADO"/>
    <x v="20"/>
    <s v="EVELINE GOULART ESP (RJ)"/>
    <s v="10"/>
    <x v="2"/>
    <n v="25"/>
  </r>
  <r>
    <x v="0"/>
    <x v="1"/>
    <n v="64"/>
    <x v="1"/>
    <n v="9219138000584"/>
    <x v="54"/>
    <s v="RIO DE JANEIRO"/>
    <s v="RJ"/>
    <s v="PRIVADO"/>
    <x v="21"/>
    <s v="MARCUS BASTOS HSP (RJ)"/>
    <s v="20"/>
    <x v="0"/>
    <n v="25"/>
  </r>
  <r>
    <x v="0"/>
    <x v="1"/>
    <n v="64"/>
    <x v="1"/>
    <n v="9219138000584"/>
    <x v="54"/>
    <s v="RIO DE JANEIRO"/>
    <s v="RJ"/>
    <s v="PRIVADO"/>
    <x v="7"/>
    <s v="(Vazio) EMH (PR/RS/SC)"/>
    <s v="30"/>
    <x v="1"/>
    <n v="25"/>
  </r>
  <r>
    <x v="0"/>
    <x v="1"/>
    <n v="64"/>
    <x v="1"/>
    <n v="31671480000146"/>
    <x v="138"/>
    <s v="SÃO GONÇALO"/>
    <s v="RJ"/>
    <s v="PRIVADO"/>
    <x v="20"/>
    <s v="EVELINE GOULART ESP (RJ)"/>
    <s v="10"/>
    <x v="2"/>
    <n v="4"/>
  </r>
  <r>
    <x v="0"/>
    <x v="1"/>
    <n v="64"/>
    <x v="1"/>
    <n v="31671480000146"/>
    <x v="138"/>
    <s v="SÃO GONÇALO"/>
    <s v="RJ"/>
    <s v="PRIVADO"/>
    <x v="7"/>
    <s v="(Vazio) EMH (PR/RS/SC)"/>
    <s v="30"/>
    <x v="1"/>
    <n v="4"/>
  </r>
  <r>
    <x v="0"/>
    <x v="1"/>
    <n v="64"/>
    <x v="1"/>
    <n v="31671480000146"/>
    <x v="138"/>
    <s v="SÃO GONÇALO"/>
    <s v="RJ"/>
    <s v="PRIVADO"/>
    <x v="22"/>
    <s v="ROMEU SOARES HSP (RJ)"/>
    <s v="20"/>
    <x v="0"/>
    <n v="4"/>
  </r>
  <r>
    <x v="0"/>
    <x v="1"/>
    <n v="64"/>
    <x v="1"/>
    <n v="29435005009851"/>
    <x v="55"/>
    <s v="NATAL"/>
    <s v="RN"/>
    <s v="PRIVADO"/>
    <x v="19"/>
    <s v="LENILSON SILVA HSP (PB/PE/RN)"/>
    <s v="20"/>
    <x v="0"/>
    <n v="45"/>
  </r>
  <r>
    <x v="0"/>
    <x v="1"/>
    <n v="64"/>
    <x v="1"/>
    <n v="29435005009851"/>
    <x v="55"/>
    <s v="NATAL"/>
    <s v="RN"/>
    <s v="PRIVADO"/>
    <x v="1"/>
    <s v="(Vazio) EMH (AL/BA/CE/GO/MS/MT/PB/PE/PI/RN/SE/TO)"/>
    <s v="30"/>
    <x v="1"/>
    <n v="45"/>
  </r>
  <r>
    <x v="0"/>
    <x v="1"/>
    <n v="64"/>
    <x v="1"/>
    <n v="29435005009851"/>
    <x v="55"/>
    <s v="NATAL"/>
    <s v="RN"/>
    <s v="PRIVADO"/>
    <x v="2"/>
    <s v="VALERIA BRAGA ESP (CE/MA/PI/BA/AL/SE/PB/PE/RN)"/>
    <s v="10"/>
    <x v="2"/>
    <n v="45"/>
  </r>
  <r>
    <x v="0"/>
    <x v="1"/>
    <n v="64"/>
    <x v="1"/>
    <n v="1507901000137"/>
    <x v="57"/>
    <s v="NATAL"/>
    <s v="RN"/>
    <s v="PRIVADO"/>
    <x v="19"/>
    <s v="LENILSON SILVA HSP (PB/PE/RN)"/>
    <s v="20"/>
    <x v="0"/>
    <n v="14"/>
  </r>
  <r>
    <x v="0"/>
    <x v="1"/>
    <n v="64"/>
    <x v="1"/>
    <n v="1507901000137"/>
    <x v="57"/>
    <s v="NATAL"/>
    <s v="RN"/>
    <s v="PRIVADO"/>
    <x v="1"/>
    <s v="(Vazio) EMH (AL/BA/CE/GO/MS/MT/PB/PE/PI/RN/SE/TO)"/>
    <s v="30"/>
    <x v="1"/>
    <n v="14"/>
  </r>
  <r>
    <x v="0"/>
    <x v="1"/>
    <n v="64"/>
    <x v="1"/>
    <n v="1507901000137"/>
    <x v="57"/>
    <s v="NATAL"/>
    <s v="RN"/>
    <s v="PRIVADO"/>
    <x v="2"/>
    <s v="VALERIA BRAGA ESP (CE/MA/PI/BA/AL/SE/PB/PE/RN)"/>
    <s v="10"/>
    <x v="2"/>
    <n v="14"/>
  </r>
  <r>
    <x v="0"/>
    <x v="1"/>
    <n v="64"/>
    <x v="1"/>
    <n v="91681361000368"/>
    <x v="139"/>
    <s v="NOVO HAMBURGO"/>
    <s v="RS"/>
    <s v="PRIVADO"/>
    <x v="23"/>
    <s v="ALINE FONSECA HSP (RS)"/>
    <s v="20"/>
    <x v="0"/>
    <n v="8"/>
  </r>
  <r>
    <x v="0"/>
    <x v="1"/>
    <n v="64"/>
    <x v="1"/>
    <n v="91681361000368"/>
    <x v="139"/>
    <s v="NOVO HAMBURGO"/>
    <s v="RS"/>
    <s v="PRIVADO"/>
    <x v="6"/>
    <s v="MICHELE MORAES ESP (PR/SC/RS)"/>
    <s v="10"/>
    <x v="2"/>
    <n v="8"/>
  </r>
  <r>
    <x v="0"/>
    <x v="1"/>
    <n v="64"/>
    <x v="1"/>
    <n v="91681361000368"/>
    <x v="139"/>
    <s v="NOVO HAMBURGO"/>
    <s v="RS"/>
    <s v="PRIVADO"/>
    <x v="7"/>
    <s v="(Vazio) EMH (PR/RS/SC)"/>
    <s v="30"/>
    <x v="1"/>
    <n v="8"/>
  </r>
  <r>
    <x v="0"/>
    <x v="1"/>
    <n v="64"/>
    <x v="1"/>
    <n v="92685833000151"/>
    <x v="106"/>
    <s v="PORTO ALEGRE"/>
    <s v="RS"/>
    <s v="PRIVADO"/>
    <x v="23"/>
    <s v="ALINE FONSECA HSP (RS)"/>
    <s v="20"/>
    <x v="0"/>
    <n v="4"/>
  </r>
  <r>
    <x v="0"/>
    <x v="1"/>
    <n v="64"/>
    <x v="1"/>
    <n v="92685833000151"/>
    <x v="106"/>
    <s v="PORTO ALEGRE"/>
    <s v="RS"/>
    <s v="PRIVADO"/>
    <x v="6"/>
    <s v="MICHELE MORAES ESP (PR/SC/RS)"/>
    <s v="10"/>
    <x v="2"/>
    <n v="4"/>
  </r>
  <r>
    <x v="0"/>
    <x v="1"/>
    <n v="64"/>
    <x v="1"/>
    <n v="92685833000151"/>
    <x v="106"/>
    <s v="PORTO ALEGRE"/>
    <s v="RS"/>
    <s v="PRIVADO"/>
    <x v="7"/>
    <s v="(Vazio) EMH (PR/RS/SC)"/>
    <s v="30"/>
    <x v="1"/>
    <n v="4"/>
  </r>
  <r>
    <x v="0"/>
    <x v="1"/>
    <n v="64"/>
    <x v="1"/>
    <n v="92787118000391"/>
    <x v="60"/>
    <s v="PORTO ALEGRE"/>
    <s v="RS"/>
    <s v="PUBLICO"/>
    <x v="23"/>
    <s v="ALINE FONSECA HSP (RS)"/>
    <s v="20"/>
    <x v="0"/>
    <n v="30"/>
  </r>
  <r>
    <x v="0"/>
    <x v="1"/>
    <n v="64"/>
    <x v="1"/>
    <n v="92787118000391"/>
    <x v="60"/>
    <s v="PORTO ALEGRE"/>
    <s v="RS"/>
    <s v="PUBLICO"/>
    <x v="6"/>
    <s v="MICHELE MORAES ESP (PR/SC/RS)"/>
    <s v="10"/>
    <x v="2"/>
    <n v="30"/>
  </r>
  <r>
    <x v="0"/>
    <x v="1"/>
    <n v="64"/>
    <x v="1"/>
    <n v="92787118000391"/>
    <x v="60"/>
    <s v="PORTO ALEGRE"/>
    <s v="RS"/>
    <s v="PUBLICO"/>
    <x v="7"/>
    <s v="(Vazio) EMH (PR/RS/SC)"/>
    <s v="30"/>
    <x v="1"/>
    <n v="30"/>
  </r>
  <r>
    <x v="0"/>
    <x v="1"/>
    <n v="64"/>
    <x v="1"/>
    <n v="87020517000120"/>
    <x v="107"/>
    <s v="PORTO ALEGRE"/>
    <s v="RS"/>
    <s v="PUBLICO"/>
    <x v="23"/>
    <s v="ALINE FONSECA HSP (RS)"/>
    <s v="20"/>
    <x v="0"/>
    <n v="50"/>
  </r>
  <r>
    <x v="0"/>
    <x v="1"/>
    <n v="64"/>
    <x v="1"/>
    <n v="87020517000120"/>
    <x v="107"/>
    <s v="PORTO ALEGRE"/>
    <s v="RS"/>
    <s v="PUBLICO"/>
    <x v="6"/>
    <s v="MICHELE MORAES ESP (PR/SC/RS)"/>
    <s v="10"/>
    <x v="2"/>
    <n v="50"/>
  </r>
  <r>
    <x v="0"/>
    <x v="1"/>
    <n v="64"/>
    <x v="1"/>
    <n v="87020517000120"/>
    <x v="107"/>
    <s v="PORTO ALEGRE"/>
    <s v="RS"/>
    <s v="PUBLICO"/>
    <x v="7"/>
    <s v="(Vazio) EMH (PR/RS/SC)"/>
    <s v="30"/>
    <x v="1"/>
    <n v="50"/>
  </r>
  <r>
    <x v="0"/>
    <x v="1"/>
    <n v="64"/>
    <x v="1"/>
    <n v="92741016000254"/>
    <x v="108"/>
    <s v="PORTO ALEGRE"/>
    <s v="RS"/>
    <s v="PRIVADO"/>
    <x v="23"/>
    <s v="ALINE FONSECA HSP (RS)"/>
    <s v="20"/>
    <x v="0"/>
    <n v="14"/>
  </r>
  <r>
    <x v="0"/>
    <x v="1"/>
    <n v="64"/>
    <x v="1"/>
    <n v="92741016000254"/>
    <x v="108"/>
    <s v="PORTO ALEGRE"/>
    <s v="RS"/>
    <s v="PRIVADO"/>
    <x v="6"/>
    <s v="MICHELE MORAES ESP (PR/SC/RS)"/>
    <s v="10"/>
    <x v="2"/>
    <n v="14"/>
  </r>
  <r>
    <x v="0"/>
    <x v="1"/>
    <n v="64"/>
    <x v="1"/>
    <n v="92741016000254"/>
    <x v="108"/>
    <s v="PORTO ALEGRE"/>
    <s v="RS"/>
    <s v="PRIVADO"/>
    <x v="7"/>
    <s v="(Vazio) EMH (PR/RS/SC)"/>
    <s v="30"/>
    <x v="1"/>
    <n v="14"/>
  </r>
  <r>
    <x v="0"/>
    <x v="1"/>
    <n v="64"/>
    <x v="1"/>
    <n v="88625686002443"/>
    <x v="140"/>
    <s v="PORTO ALEGRE"/>
    <s v="RS"/>
    <s v="PRIVADO"/>
    <x v="23"/>
    <s v="ALINE FONSECA HSP (RS)"/>
    <s v="20"/>
    <x v="0"/>
    <n v="5"/>
  </r>
  <r>
    <x v="0"/>
    <x v="1"/>
    <n v="64"/>
    <x v="1"/>
    <n v="88625686002443"/>
    <x v="140"/>
    <s v="PORTO ALEGRE"/>
    <s v="RS"/>
    <s v="PRIVADO"/>
    <x v="6"/>
    <s v="MICHELE MORAES ESP (PR/SC/RS)"/>
    <s v="10"/>
    <x v="2"/>
    <n v="5"/>
  </r>
  <r>
    <x v="0"/>
    <x v="1"/>
    <n v="64"/>
    <x v="1"/>
    <n v="88625686002443"/>
    <x v="140"/>
    <s v="PORTO ALEGRE"/>
    <s v="RS"/>
    <s v="PRIVADO"/>
    <x v="7"/>
    <s v="(Vazio) EMH (PR/RS/SC)"/>
    <s v="30"/>
    <x v="1"/>
    <n v="5"/>
  </r>
  <r>
    <x v="0"/>
    <x v="1"/>
    <n v="64"/>
    <x v="1"/>
    <n v="95610887000146"/>
    <x v="64"/>
    <s v="SANTA MARIA"/>
    <s v="RS"/>
    <s v="PRIVADO"/>
    <x v="23"/>
    <s v="ALINE FONSECA HSP (RS)"/>
    <s v="20"/>
    <x v="0"/>
    <n v="3"/>
  </r>
  <r>
    <x v="0"/>
    <x v="1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1"/>
    <n v="64"/>
    <x v="1"/>
    <n v="95610887000146"/>
    <x v="64"/>
    <s v="SANTA MARIA"/>
    <s v="RS"/>
    <s v="PRIVADO"/>
    <x v="7"/>
    <s v="(Vazio) EMH (PR/RS/SC)"/>
    <s v="30"/>
    <x v="1"/>
    <n v="3"/>
  </r>
  <r>
    <x v="0"/>
    <x v="1"/>
    <n v="64"/>
    <x v="1"/>
    <n v="77858611001414"/>
    <x v="141"/>
    <s v="SÃO JOSÉ"/>
    <s v="SC"/>
    <s v="PRIVADO"/>
    <x v="5"/>
    <s v="FERNANDA BORNHAUSEN HSP (SC/PR)"/>
    <s v="20"/>
    <x v="0"/>
    <n v="3"/>
  </r>
  <r>
    <x v="0"/>
    <x v="1"/>
    <n v="64"/>
    <x v="1"/>
    <n v="77858611001414"/>
    <x v="141"/>
    <s v="SÃO JOSÉ"/>
    <s v="SC"/>
    <s v="PRIVADO"/>
    <x v="6"/>
    <s v="MICHELE MORAES ESP (PR/SC/RS)"/>
    <s v="10"/>
    <x v="2"/>
    <n v="3"/>
  </r>
  <r>
    <x v="0"/>
    <x v="1"/>
    <n v="64"/>
    <x v="1"/>
    <n v="77858611001414"/>
    <x v="141"/>
    <s v="SÃO JOSÉ"/>
    <s v="SC"/>
    <s v="PRIVADO"/>
    <x v="7"/>
    <s v="(Vazio) EMH (PR/RS/SC)"/>
    <s v="30"/>
    <x v="1"/>
    <n v="3"/>
  </r>
  <r>
    <x v="0"/>
    <x v="1"/>
    <n v="64"/>
    <x v="1"/>
    <n v="49770076000195"/>
    <x v="142"/>
    <s v="CARAPICUÍBA"/>
    <s v="SP"/>
    <s v="PRIVADO"/>
    <x v="15"/>
    <s v="JANAINA PALMIRO ESP (SPC)"/>
    <s v="10"/>
    <x v="2"/>
    <n v="4"/>
  </r>
  <r>
    <x v="0"/>
    <x v="1"/>
    <n v="64"/>
    <x v="1"/>
    <n v="49770076000195"/>
    <x v="142"/>
    <s v="CARAPICUÍBA"/>
    <s v="SP"/>
    <s v="PRIVADO"/>
    <x v="10"/>
    <s v="(Vazio) EMH SPC/SPI"/>
    <s v="30"/>
    <x v="1"/>
    <n v="4"/>
  </r>
  <r>
    <x v="0"/>
    <x v="1"/>
    <n v="64"/>
    <x v="1"/>
    <n v="49770076000195"/>
    <x v="142"/>
    <s v="CARAPICUÍBA"/>
    <s v="SP"/>
    <s v="PRIVADO"/>
    <x v="24"/>
    <s v="TATHIANA PONCE HSP (SPC)"/>
    <s v="20"/>
    <x v="0"/>
    <n v="4"/>
  </r>
  <r>
    <x v="0"/>
    <x v="1"/>
    <n v="64"/>
    <x v="1"/>
    <n v="51427540000359"/>
    <x v="143"/>
    <s v="OURINHOS"/>
    <s v="SP"/>
    <s v="PRIVADO"/>
    <x v="8"/>
    <s v="ARTUR JUNIOR HSP (SPI)"/>
    <s v="20"/>
    <x v="0"/>
    <n v="4"/>
  </r>
  <r>
    <x v="0"/>
    <x v="1"/>
    <n v="64"/>
    <x v="1"/>
    <n v="51427540000359"/>
    <x v="143"/>
    <s v="OURINHOS"/>
    <s v="SP"/>
    <s v="PRIVADO"/>
    <x v="9"/>
    <s v="BRUNA CLARO ESP (SPI)"/>
    <s v="10"/>
    <x v="2"/>
    <n v="4"/>
  </r>
  <r>
    <x v="0"/>
    <x v="1"/>
    <n v="64"/>
    <x v="1"/>
    <n v="51427540000359"/>
    <x v="143"/>
    <s v="OURINHOS"/>
    <s v="SP"/>
    <s v="PRIVADO"/>
    <x v="10"/>
    <s v="(Vazio) EMH SPC/SPI"/>
    <s v="30"/>
    <x v="1"/>
    <n v="4"/>
  </r>
  <r>
    <x v="0"/>
    <x v="1"/>
    <n v="64"/>
    <x v="1"/>
    <n v="55980148000121"/>
    <x v="144"/>
    <s v="RIBEIRÃO PRETO"/>
    <s v="SP"/>
    <s v="PRIVADO"/>
    <x v="8"/>
    <s v="ARTUR JUNIOR HSP (SPI)"/>
    <s v="20"/>
    <x v="0"/>
    <n v="22"/>
  </r>
  <r>
    <x v="0"/>
    <x v="1"/>
    <n v="64"/>
    <x v="1"/>
    <n v="55980148000121"/>
    <x v="144"/>
    <s v="RIBEIRÃO PRETO"/>
    <s v="SP"/>
    <s v="PRIVADO"/>
    <x v="9"/>
    <s v="BRUNA CLARO ESP (SPI)"/>
    <s v="10"/>
    <x v="2"/>
    <n v="22"/>
  </r>
  <r>
    <x v="0"/>
    <x v="1"/>
    <n v="64"/>
    <x v="1"/>
    <n v="55980148000121"/>
    <x v="144"/>
    <s v="RIBEIRÃO PRETO"/>
    <s v="SP"/>
    <s v="PRIVADO"/>
    <x v="10"/>
    <s v="(Vazio) EMH SPC/SPI"/>
    <s v="30"/>
    <x v="1"/>
    <n v="22"/>
  </r>
  <r>
    <x v="0"/>
    <x v="1"/>
    <n v="64"/>
    <x v="1"/>
    <n v="60003761000129"/>
    <x v="67"/>
    <s v="SÃO JOSÉ DO RIO PRETO"/>
    <s v="SP"/>
    <s v="PRIVADO"/>
    <x v="8"/>
    <s v="ARTUR JUNIOR HSP (SPI)"/>
    <s v="20"/>
    <x v="0"/>
    <n v="45"/>
  </r>
  <r>
    <x v="0"/>
    <x v="1"/>
    <n v="64"/>
    <x v="1"/>
    <n v="60003761000129"/>
    <x v="67"/>
    <s v="SÃO JOSÉ DO RIO PRETO"/>
    <s v="SP"/>
    <s v="PRIVADO"/>
    <x v="9"/>
    <s v="BRUNA CLARO ESP (SPI)"/>
    <s v="10"/>
    <x v="2"/>
    <n v="45"/>
  </r>
  <r>
    <x v="0"/>
    <x v="1"/>
    <n v="64"/>
    <x v="1"/>
    <n v="60003761000129"/>
    <x v="67"/>
    <s v="SÃO JOSÉ DO RIO PRETO"/>
    <s v="SP"/>
    <s v="PRIVADO"/>
    <x v="10"/>
    <s v="(Vazio) EMH SPC/SPI"/>
    <s v="30"/>
    <x v="1"/>
    <n v="45"/>
  </r>
  <r>
    <x v="0"/>
    <x v="1"/>
    <n v="64"/>
    <x v="1"/>
    <n v="29435005009932"/>
    <x v="115"/>
    <s v="SÃO PAULO"/>
    <s v="SP"/>
    <s v="PRIVADO"/>
    <x v="14"/>
    <s v="ANTONIO TUNES HSP (SPC)"/>
    <s v="20"/>
    <x v="0"/>
    <n v="18"/>
  </r>
  <r>
    <x v="0"/>
    <x v="1"/>
    <n v="64"/>
    <x v="1"/>
    <n v="29435005009932"/>
    <x v="115"/>
    <s v="SÃO PAULO"/>
    <s v="SP"/>
    <s v="PRIVADO"/>
    <x v="11"/>
    <s v="CHRISTIANE GARCIA ESP (SPC)"/>
    <s v="30"/>
    <x v="1"/>
    <n v="18"/>
  </r>
  <r>
    <x v="0"/>
    <x v="1"/>
    <n v="64"/>
    <x v="1"/>
    <n v="29435005009932"/>
    <x v="115"/>
    <s v="SÃO PAULO"/>
    <s v="SP"/>
    <s v="PRIVADO"/>
    <x v="12"/>
    <s v="(Vazio) ESP SPC/SPI"/>
    <s v="10"/>
    <x v="2"/>
    <n v="18"/>
  </r>
  <r>
    <x v="0"/>
    <x v="1"/>
    <n v="64"/>
    <x v="1"/>
    <n v="60884855000316"/>
    <x v="69"/>
    <s v="SÃO PAULO"/>
    <s v="SP"/>
    <s v="PRIVADO"/>
    <x v="12"/>
    <s v="(Vazio) ESP SPC/SPI"/>
    <s v="10"/>
    <x v="2"/>
    <n v="80"/>
  </r>
  <r>
    <x v="0"/>
    <x v="1"/>
    <n v="64"/>
    <x v="1"/>
    <n v="60884855000316"/>
    <x v="69"/>
    <s v="SÃO PAULO"/>
    <s v="SP"/>
    <s v="PRIVADO"/>
    <x v="24"/>
    <s v="TATHIANA PONCE HSP (SPC)"/>
    <s v="20"/>
    <x v="0"/>
    <n v="80"/>
  </r>
  <r>
    <x v="0"/>
    <x v="1"/>
    <n v="64"/>
    <x v="1"/>
    <n v="60726502000126"/>
    <x v="70"/>
    <s v="SÃO PAULO"/>
    <s v="SP"/>
    <s v="PRIVADO"/>
    <x v="12"/>
    <s v="(Vazio) ESP SPC/SPI"/>
    <s v="10"/>
    <x v="2"/>
    <n v="10"/>
  </r>
  <r>
    <x v="0"/>
    <x v="1"/>
    <n v="64"/>
    <x v="1"/>
    <n v="60726502000126"/>
    <x v="70"/>
    <s v="SÃO PAULO"/>
    <s v="SP"/>
    <s v="PRIVADO"/>
    <x v="24"/>
    <s v="TATHIANA PONCE HSP (SPC)"/>
    <s v="20"/>
    <x v="0"/>
    <n v="10"/>
  </r>
  <r>
    <x v="0"/>
    <x v="1"/>
    <n v="64"/>
    <x v="1"/>
    <n v="60726502000711"/>
    <x v="71"/>
    <s v="SÃO PAULO"/>
    <s v="SP"/>
    <s v="PRIVADO"/>
    <x v="12"/>
    <s v="(Vazio) ESP SPC/SPI"/>
    <s v="10"/>
    <x v="2"/>
    <n v="4"/>
  </r>
  <r>
    <x v="0"/>
    <x v="1"/>
    <n v="64"/>
    <x v="1"/>
    <n v="60726502000711"/>
    <x v="71"/>
    <s v="SÃO PAULO"/>
    <s v="SP"/>
    <s v="PRIVADO"/>
    <x v="24"/>
    <s v="TATHIANA PONCE HSP (SPC)"/>
    <s v="20"/>
    <x v="0"/>
    <n v="4"/>
  </r>
  <r>
    <x v="0"/>
    <x v="1"/>
    <n v="64"/>
    <x v="1"/>
    <n v="21371777000132"/>
    <x v="72"/>
    <s v="SÃO PAULO"/>
    <s v="SP"/>
    <s v="PRIVADO"/>
    <x v="15"/>
    <s v="JANAINA PALMIRO ESP (SPC)"/>
    <s v="10"/>
    <x v="2"/>
    <n v="7"/>
  </r>
  <r>
    <x v="0"/>
    <x v="1"/>
    <n v="64"/>
    <x v="1"/>
    <n v="21371777000132"/>
    <x v="72"/>
    <s v="SÃO PAULO"/>
    <s v="SP"/>
    <s v="PRIVADO"/>
    <x v="10"/>
    <s v="(Vazio) EMH SPC/SPI"/>
    <s v="30"/>
    <x v="1"/>
    <n v="7"/>
  </r>
  <r>
    <x v="0"/>
    <x v="1"/>
    <n v="64"/>
    <x v="1"/>
    <n v="21371777000132"/>
    <x v="72"/>
    <s v="SÃO PAULO"/>
    <s v="SP"/>
    <s v="PRIVADO"/>
    <x v="24"/>
    <s v="TATHIANA PONCE HSP (SPC)"/>
    <s v="20"/>
    <x v="0"/>
    <n v="7"/>
  </r>
  <r>
    <x v="0"/>
    <x v="1"/>
    <n v="64"/>
    <x v="1"/>
    <n v="60448040000122"/>
    <x v="73"/>
    <s v="SÃO PAULO"/>
    <s v="SP"/>
    <s v="PUBLICO"/>
    <x v="11"/>
    <s v="CHRISTIANE GARCIA ESP (SPC)"/>
    <s v="30"/>
    <x v="1"/>
    <n v="111"/>
  </r>
  <r>
    <x v="0"/>
    <x v="1"/>
    <n v="64"/>
    <x v="1"/>
    <n v="60448040000122"/>
    <x v="73"/>
    <s v="SÃO PAULO"/>
    <s v="SP"/>
    <s v="PUBLICO"/>
    <x v="12"/>
    <s v="(Vazio) ESP SPC/SPI"/>
    <s v="10"/>
    <x v="2"/>
    <n v="111"/>
  </r>
  <r>
    <x v="0"/>
    <x v="1"/>
    <n v="64"/>
    <x v="1"/>
    <n v="60448040000122"/>
    <x v="73"/>
    <s v="SÃO PAULO"/>
    <s v="SP"/>
    <s v="PUBLICO"/>
    <x v="13"/>
    <s v="(Vago) HSP SPC"/>
    <s v="20"/>
    <x v="0"/>
    <n v="111"/>
  </r>
  <r>
    <x v="0"/>
    <x v="1"/>
    <n v="64"/>
    <x v="1"/>
    <n v="60453024000390"/>
    <x v="116"/>
    <s v="SÃO PAULO"/>
    <s v="SP"/>
    <s v="PRIVADO"/>
    <x v="11"/>
    <s v="CHRISTIANE GARCIA ESP (SPC)"/>
    <s v="30"/>
    <x v="1"/>
    <n v="35"/>
  </r>
  <r>
    <x v="0"/>
    <x v="1"/>
    <n v="64"/>
    <x v="1"/>
    <n v="60453024000390"/>
    <x v="116"/>
    <s v="SÃO PAULO"/>
    <s v="SP"/>
    <s v="PRIVADO"/>
    <x v="12"/>
    <s v="(Vazio) ESP SPC/SPI"/>
    <s v="10"/>
    <x v="2"/>
    <n v="35"/>
  </r>
  <r>
    <x v="0"/>
    <x v="1"/>
    <n v="64"/>
    <x v="1"/>
    <n v="60453024000390"/>
    <x v="116"/>
    <s v="SÃO PAULO"/>
    <s v="SP"/>
    <s v="PRIVADO"/>
    <x v="24"/>
    <s v="TATHIANA PONCE HSP (SPC)"/>
    <s v="20"/>
    <x v="0"/>
    <n v="35"/>
  </r>
  <r>
    <x v="0"/>
    <x v="1"/>
    <n v="64"/>
    <x v="1"/>
    <n v="51722957012512"/>
    <x v="74"/>
    <s v="SÃO PAULO"/>
    <s v="SP"/>
    <s v="PRIVADO"/>
    <x v="15"/>
    <s v="JANAINA PALMIRO ESP (SPC)"/>
    <s v="10"/>
    <x v="2"/>
    <n v="5"/>
  </r>
  <r>
    <x v="0"/>
    <x v="1"/>
    <n v="64"/>
    <x v="1"/>
    <n v="51722957012512"/>
    <x v="74"/>
    <s v="SÃO PAULO"/>
    <s v="SP"/>
    <s v="PRIVADO"/>
    <x v="10"/>
    <s v="(Vazio) EMH SPC/SPI"/>
    <s v="30"/>
    <x v="1"/>
    <n v="5"/>
  </r>
  <r>
    <x v="0"/>
    <x v="1"/>
    <n v="64"/>
    <x v="1"/>
    <n v="51722957012512"/>
    <x v="74"/>
    <s v="SÃO PAULO"/>
    <s v="SP"/>
    <s v="PRIVADO"/>
    <x v="24"/>
    <s v="TATHIANA PONCE HSP (SPC)"/>
    <s v="20"/>
    <x v="0"/>
    <n v="5"/>
  </r>
  <r>
    <x v="0"/>
    <x v="1"/>
    <n v="64"/>
    <x v="1"/>
    <n v="62106505000192"/>
    <x v="145"/>
    <s v="SÃO PAULO"/>
    <s v="SP"/>
    <s v="PRIVADO"/>
    <x v="14"/>
    <s v="ANTONIO TUNES HSP (SPC)"/>
    <s v="20"/>
    <x v="0"/>
    <n v="40"/>
  </r>
  <r>
    <x v="0"/>
    <x v="1"/>
    <n v="64"/>
    <x v="1"/>
    <n v="62106505000192"/>
    <x v="145"/>
    <s v="SÃO PAULO"/>
    <s v="SP"/>
    <s v="PRIVADO"/>
    <x v="15"/>
    <s v="JANAINA PALMIRO ESP (SPC)"/>
    <s v="10"/>
    <x v="2"/>
    <n v="40"/>
  </r>
  <r>
    <x v="0"/>
    <x v="1"/>
    <n v="64"/>
    <x v="1"/>
    <n v="62106505000192"/>
    <x v="145"/>
    <s v="SÃO PAULO"/>
    <s v="SP"/>
    <s v="PRIVADO"/>
    <x v="10"/>
    <s v="(Vazio) EMH SPC/SPI"/>
    <s v="30"/>
    <x v="1"/>
    <n v="40"/>
  </r>
  <r>
    <x v="0"/>
    <x v="1"/>
    <n v="64"/>
    <x v="1"/>
    <n v="61213674000240"/>
    <x v="75"/>
    <s v="SÃO PAULO"/>
    <s v="SP"/>
    <s v="PRIVADO"/>
    <x v="14"/>
    <s v="ANTONIO TUNES HSP (SPC)"/>
    <s v="20"/>
    <x v="0"/>
    <n v="3"/>
  </r>
  <r>
    <x v="0"/>
    <x v="1"/>
    <n v="64"/>
    <x v="1"/>
    <n v="61213674000240"/>
    <x v="75"/>
    <s v="SÃO PAULO"/>
    <s v="SP"/>
    <s v="PRIVADO"/>
    <x v="12"/>
    <s v="(Vazio) ESP SPC/SPI"/>
    <s v="10"/>
    <x v="2"/>
    <n v="3"/>
  </r>
  <r>
    <x v="0"/>
    <x v="1"/>
    <n v="64"/>
    <x v="1"/>
    <n v="60544244000167"/>
    <x v="146"/>
    <s v="SÃO PAULO"/>
    <s v="SP"/>
    <s v="PRIVADO"/>
    <x v="14"/>
    <s v="ANTONIO TUNES HSP (SPC)"/>
    <s v="20"/>
    <x v="0"/>
    <n v="18"/>
  </r>
  <r>
    <x v="0"/>
    <x v="1"/>
    <n v="64"/>
    <x v="1"/>
    <n v="60544244000167"/>
    <x v="146"/>
    <s v="SÃO PAULO"/>
    <s v="SP"/>
    <s v="PRIVADO"/>
    <x v="15"/>
    <s v="JANAINA PALMIRO ESP (SPC)"/>
    <s v="10"/>
    <x v="2"/>
    <n v="18"/>
  </r>
  <r>
    <x v="0"/>
    <x v="1"/>
    <n v="64"/>
    <x v="1"/>
    <n v="60544244000167"/>
    <x v="146"/>
    <s v="SÃO PAULO"/>
    <s v="SP"/>
    <s v="PRIVADO"/>
    <x v="10"/>
    <s v="(Vazio) EMH SPC/SPI"/>
    <s v="30"/>
    <x v="1"/>
    <n v="18"/>
  </r>
  <r>
    <x v="0"/>
    <x v="1"/>
    <n v="64"/>
    <x v="1"/>
    <n v="461479009462"/>
    <x v="147"/>
    <s v="SÃO PAULO"/>
    <s v="SP"/>
    <s v="PRIVADO"/>
    <x v="11"/>
    <s v="CHRISTIANE GARCIA ESP (SPC)"/>
    <s v="30"/>
    <x v="1"/>
    <n v="5"/>
  </r>
  <r>
    <x v="0"/>
    <x v="1"/>
    <n v="64"/>
    <x v="1"/>
    <n v="461479009462"/>
    <x v="147"/>
    <s v="SÃO PAULO"/>
    <s v="SP"/>
    <s v="PRIVADO"/>
    <x v="12"/>
    <s v="(Vazio) ESP SPC/SPI"/>
    <s v="10"/>
    <x v="2"/>
    <n v="5"/>
  </r>
  <r>
    <x v="0"/>
    <x v="1"/>
    <n v="64"/>
    <x v="1"/>
    <n v="461479009462"/>
    <x v="147"/>
    <s v="SÃO PAULO"/>
    <s v="SP"/>
    <s v="PRIVADO"/>
    <x v="24"/>
    <s v="TATHIANA PONCE HSP (SPC)"/>
    <s v="20"/>
    <x v="0"/>
    <n v="5"/>
  </r>
  <r>
    <x v="0"/>
    <x v="1"/>
    <n v="64"/>
    <x v="1"/>
    <n v="60975737005110"/>
    <x v="148"/>
    <s v="SÃO PAULO"/>
    <s v="SP"/>
    <s v="PRIVADO"/>
    <x v="11"/>
    <s v="CHRISTIANE GARCIA ESP (SPC)"/>
    <s v="30"/>
    <x v="1"/>
    <n v="2"/>
  </r>
  <r>
    <x v="0"/>
    <x v="1"/>
    <n v="64"/>
    <x v="1"/>
    <n v="60975737005110"/>
    <x v="148"/>
    <s v="SÃO PAULO"/>
    <s v="SP"/>
    <s v="PRIVADO"/>
    <x v="15"/>
    <s v="JANAINA PALMIRO ESP (SPC)"/>
    <s v="10"/>
    <x v="2"/>
    <n v="2"/>
  </r>
  <r>
    <x v="0"/>
    <x v="1"/>
    <n v="64"/>
    <x v="1"/>
    <n v="60975737005110"/>
    <x v="148"/>
    <s v="SÃO PAULO"/>
    <s v="SP"/>
    <s v="PRIVADO"/>
    <x v="13"/>
    <s v="(Vago) HSP SPC"/>
    <s v="20"/>
    <x v="0"/>
    <n v="2"/>
  </r>
  <r>
    <x v="0"/>
    <x v="1"/>
    <n v="64"/>
    <x v="1"/>
    <n v="60975737001204"/>
    <x v="119"/>
    <s v="SÃO PAULO"/>
    <s v="SP"/>
    <s v="PRIVADO"/>
    <x v="11"/>
    <s v="CHRISTIANE GARCIA ESP (SPC)"/>
    <s v="30"/>
    <x v="1"/>
    <n v="2"/>
  </r>
  <r>
    <x v="0"/>
    <x v="1"/>
    <n v="64"/>
    <x v="1"/>
    <n v="60975737001204"/>
    <x v="119"/>
    <s v="SÃO PAULO"/>
    <s v="SP"/>
    <s v="PRIVADO"/>
    <x v="15"/>
    <s v="JANAINA PALMIRO ESP (SPC)"/>
    <s v="10"/>
    <x v="2"/>
    <n v="2"/>
  </r>
  <r>
    <x v="0"/>
    <x v="1"/>
    <n v="64"/>
    <x v="1"/>
    <n v="60975737001204"/>
    <x v="119"/>
    <s v="SÃO PAULO"/>
    <s v="SP"/>
    <s v="PRIVADO"/>
    <x v="13"/>
    <s v="(Vago) HSP SPC"/>
    <s v="20"/>
    <x v="0"/>
    <n v="2"/>
  </r>
  <r>
    <x v="0"/>
    <x v="1"/>
    <n v="64"/>
    <x v="1"/>
    <n v="6047087000210"/>
    <x v="76"/>
    <s v="SÃO PAULO"/>
    <s v="SP"/>
    <s v="PRIVADO"/>
    <x v="14"/>
    <s v="ANTONIO TUNES HSP (SPC)"/>
    <s v="20"/>
    <x v="0"/>
    <n v="60"/>
  </r>
  <r>
    <x v="0"/>
    <x v="1"/>
    <n v="64"/>
    <x v="1"/>
    <n v="6047087000210"/>
    <x v="76"/>
    <s v="SÃO PAULO"/>
    <s v="SP"/>
    <s v="PRIVADO"/>
    <x v="15"/>
    <s v="JANAINA PALMIRO ESP (SPC)"/>
    <s v="10"/>
    <x v="2"/>
    <n v="60"/>
  </r>
  <r>
    <x v="0"/>
    <x v="1"/>
    <n v="64"/>
    <x v="1"/>
    <n v="6047087000210"/>
    <x v="76"/>
    <s v="SÃO PAULO"/>
    <s v="SP"/>
    <s v="PRIVADO"/>
    <x v="10"/>
    <s v="(Vazio) EMH SPC/SPI"/>
    <s v="30"/>
    <x v="1"/>
    <n v="60"/>
  </r>
  <r>
    <x v="0"/>
    <x v="1"/>
    <n v="64"/>
    <x v="1"/>
    <n v="28290788000137"/>
    <x v="77"/>
    <s v="SÃO PAULO"/>
    <s v="SP"/>
    <s v="PRIVADO"/>
    <x v="14"/>
    <s v="ANTONIO TUNES HSP (SPC)"/>
    <s v="20"/>
    <x v="0"/>
    <n v="11"/>
  </r>
  <r>
    <x v="0"/>
    <x v="1"/>
    <n v="64"/>
    <x v="1"/>
    <n v="28290788000137"/>
    <x v="77"/>
    <s v="SÃO PAULO"/>
    <s v="SP"/>
    <s v="PRIVADO"/>
    <x v="15"/>
    <s v="JANAINA PALMIRO ESP (SPC)"/>
    <s v="10"/>
    <x v="2"/>
    <n v="11"/>
  </r>
  <r>
    <x v="0"/>
    <x v="1"/>
    <n v="64"/>
    <x v="1"/>
    <n v="28290788000137"/>
    <x v="77"/>
    <s v="SÃO PAULO"/>
    <s v="SP"/>
    <s v="PRIVADO"/>
    <x v="10"/>
    <s v="(Vazio) EMH SPC/SPI"/>
    <s v="30"/>
    <x v="1"/>
    <n v="11"/>
  </r>
  <r>
    <x v="0"/>
    <x v="1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1"/>
    <n v="64"/>
    <x v="1"/>
    <n v="62779145000190"/>
    <x v="79"/>
    <s v="SÃO PAULO"/>
    <s v="SP"/>
    <s v="PRIVADO"/>
    <x v="15"/>
    <s v="JANAINA PALMIRO ESP (SPC)"/>
    <s v="10"/>
    <x v="2"/>
    <n v="6"/>
  </r>
  <r>
    <x v="0"/>
    <x v="1"/>
    <n v="64"/>
    <x v="1"/>
    <n v="62779145000190"/>
    <x v="79"/>
    <s v="SÃO PAULO"/>
    <s v="SP"/>
    <s v="PRIVADO"/>
    <x v="13"/>
    <s v="(Vago) HSP SPC"/>
    <s v="20"/>
    <x v="0"/>
    <n v="6"/>
  </r>
  <r>
    <x v="0"/>
    <x v="1"/>
    <n v="64"/>
    <x v="1"/>
    <n v="61599908000158"/>
    <x v="80"/>
    <s v="SÃO PAULO"/>
    <s v="SP"/>
    <s v="PRIVADO"/>
    <x v="12"/>
    <s v="(Vazio) ESP SPC/SPI"/>
    <s v="10"/>
    <x v="2"/>
    <n v="70"/>
  </r>
  <r>
    <x v="0"/>
    <x v="1"/>
    <n v="64"/>
    <x v="1"/>
    <n v="61599908000158"/>
    <x v="80"/>
    <s v="SÃO PAULO"/>
    <s v="SP"/>
    <s v="PRIVADO"/>
    <x v="24"/>
    <s v="TATHIANA PONCE HSP (SPC)"/>
    <s v="20"/>
    <x v="0"/>
    <n v="70"/>
  </r>
  <r>
    <x v="0"/>
    <x v="1"/>
    <n v="64"/>
    <x v="1"/>
    <n v="60961422000155"/>
    <x v="81"/>
    <s v="SÃO PAULO"/>
    <s v="SP"/>
    <s v="PRIVADO"/>
    <x v="14"/>
    <s v="ANTONIO TUNES HSP (SPC)"/>
    <s v="20"/>
    <x v="0"/>
    <n v="10"/>
  </r>
  <r>
    <x v="0"/>
    <x v="1"/>
    <n v="64"/>
    <x v="1"/>
    <n v="60961422000155"/>
    <x v="81"/>
    <s v="SÃO PAULO"/>
    <s v="SP"/>
    <s v="PRIVADO"/>
    <x v="15"/>
    <s v="JANAINA PALMIRO ESP (SPC)"/>
    <s v="10"/>
    <x v="2"/>
    <n v="10"/>
  </r>
  <r>
    <x v="0"/>
    <x v="1"/>
    <n v="64"/>
    <x v="1"/>
    <n v="60961422000155"/>
    <x v="81"/>
    <s v="SÃO PAULO"/>
    <s v="SP"/>
    <s v="PRIVADO"/>
    <x v="10"/>
    <s v="(Vazio) EMH SPC/SPI"/>
    <s v="30"/>
    <x v="1"/>
    <n v="10"/>
  </r>
  <r>
    <x v="0"/>
    <x v="1"/>
    <n v="64"/>
    <x v="1"/>
    <n v="61590410000124"/>
    <x v="82"/>
    <s v="SÃO PAULO"/>
    <s v="SP"/>
    <s v="PRIVADO"/>
    <x v="11"/>
    <s v="CHRISTIANE GARCIA ESP (SPC)"/>
    <s v="30"/>
    <x v="1"/>
    <n v="43"/>
  </r>
  <r>
    <x v="0"/>
    <x v="1"/>
    <n v="64"/>
    <x v="1"/>
    <n v="61590410000124"/>
    <x v="82"/>
    <s v="SÃO PAULO"/>
    <s v="SP"/>
    <s v="PRIVADO"/>
    <x v="12"/>
    <s v="(Vazio) ESP SPC/SPI"/>
    <s v="10"/>
    <x v="2"/>
    <n v="43"/>
  </r>
  <r>
    <x v="0"/>
    <x v="1"/>
    <n v="64"/>
    <x v="1"/>
    <n v="61590410000124"/>
    <x v="82"/>
    <s v="SÃO PAULO"/>
    <s v="SP"/>
    <s v="PRIVADO"/>
    <x v="13"/>
    <s v="(Vago) HSP SPC"/>
    <s v="20"/>
    <x v="0"/>
    <n v="43"/>
  </r>
  <r>
    <x v="0"/>
    <x v="1"/>
    <n v="64"/>
    <x v="1"/>
    <n v="61699567000435"/>
    <x v="149"/>
    <s v="TABOÃO DA SERRA"/>
    <s v="SP"/>
    <s v="PRIVADO"/>
    <x v="10"/>
    <s v="(Vazio) EMH SPC/SPI"/>
    <s v="30"/>
    <x v="1"/>
    <n v="2"/>
  </r>
  <r>
    <x v="0"/>
    <x v="1"/>
    <n v="64"/>
    <x v="1"/>
    <n v="61699567000435"/>
    <x v="149"/>
    <s v="TABOÃO DA SERRA"/>
    <s v="SP"/>
    <s v="PRIVADO"/>
    <x v="12"/>
    <s v="(Vazio) ESP SPC/SPI"/>
    <s v="10"/>
    <x v="2"/>
    <n v="2"/>
  </r>
  <r>
    <x v="0"/>
    <x v="1"/>
    <n v="64"/>
    <x v="1"/>
    <n v="61699567000435"/>
    <x v="149"/>
    <s v="TABOÃO DA SERRA"/>
    <s v="SP"/>
    <s v="PRIVADO"/>
    <x v="24"/>
    <s v="TATHIANA PONCE HSP (SPC)"/>
    <s v="20"/>
    <x v="0"/>
    <n v="2"/>
  </r>
  <r>
    <x v="0"/>
    <x v="1"/>
    <n v="64"/>
    <x v="1"/>
    <n v="14702257000795"/>
    <x v="150"/>
    <s v="ARAGOMINAS"/>
    <s v="TO"/>
    <s v="PRIVADO"/>
    <x v="3"/>
    <s v="KAREN ROSA HSP (DF/GO/MS/MT/TO)"/>
    <s v="20"/>
    <x v="0"/>
    <n v="1"/>
  </r>
  <r>
    <x v="0"/>
    <x v="1"/>
    <n v="64"/>
    <x v="1"/>
    <n v="14702257000795"/>
    <x v="150"/>
    <s v="ARAGOMINAS"/>
    <s v="TO"/>
    <s v="PRIVADO"/>
    <x v="1"/>
    <s v="(Vazio) EMH (AL/BA/CE/GO/MS/MT/PB/PE/PI/RN/SE/TO)"/>
    <s v="30"/>
    <x v="1"/>
    <n v="1"/>
  </r>
  <r>
    <x v="0"/>
    <x v="1"/>
    <n v="64"/>
    <x v="1"/>
    <n v="14702257000795"/>
    <x v="150"/>
    <s v="ARAGOMINAS"/>
    <s v="TO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4"/>
    <s v="(Vazio) ESP (AC/AM/AP/DF/GO/MA/MS/MT/PA/RO/RR/TO)"/>
    <s v="10"/>
    <x v="2"/>
    <n v="1"/>
  </r>
  <r>
    <x v="0"/>
    <x v="1"/>
    <n v="62"/>
    <x v="2"/>
    <n v="84537141000138"/>
    <x v="85"/>
    <s v="MANAUS"/>
    <s v="AM"/>
    <s v="PRIVADO"/>
    <x v="16"/>
    <s v="(Vazio) HSP (AC/AM/AP/PA/RO/RR)"/>
    <s v="20"/>
    <x v="0"/>
    <n v="1"/>
  </r>
  <r>
    <x v="0"/>
    <x v="1"/>
    <n v="62"/>
    <x v="2"/>
    <n v="84537141000138"/>
    <x v="85"/>
    <s v="MANAUS"/>
    <s v="AM"/>
    <s v="PRIVADO"/>
    <x v="17"/>
    <s v="WLADIMIR CAMPELO EMH (AC/AM/AP/PA/RO/RR/DF)"/>
    <s v="30"/>
    <x v="1"/>
    <n v="1"/>
  </r>
  <r>
    <x v="0"/>
    <x v="1"/>
    <n v="62"/>
    <x v="2"/>
    <n v="13952064000134"/>
    <x v="13"/>
    <s v="SALVADOR"/>
    <s v="BA"/>
    <s v="PRIVADO"/>
    <x v="0"/>
    <s v="LAIS MAGALHAES HSP (BA/AL/SE)"/>
    <s v="20"/>
    <x v="0"/>
    <n v="7"/>
  </r>
  <r>
    <x v="0"/>
    <x v="1"/>
    <n v="62"/>
    <x v="2"/>
    <n v="13952064000134"/>
    <x v="13"/>
    <s v="SALVADOR"/>
    <s v="BA"/>
    <s v="PRIVADO"/>
    <x v="1"/>
    <s v="(Vazio) EMH (AL/BA/CE/GO/MS/MT/PB/PE/PI/RN/SE/TO)"/>
    <s v="30"/>
    <x v="1"/>
    <n v="7"/>
  </r>
  <r>
    <x v="0"/>
    <x v="1"/>
    <n v="62"/>
    <x v="2"/>
    <n v="13952064000134"/>
    <x v="13"/>
    <s v="SALVADOR"/>
    <s v="BA"/>
    <s v="PRIVADO"/>
    <x v="2"/>
    <s v="VALERIA BRAGA ESP (CE/MA/PI/BA/AL/SE/PB/PE/RN)"/>
    <s v="10"/>
    <x v="2"/>
    <n v="7"/>
  </r>
  <r>
    <x v="0"/>
    <x v="1"/>
    <n v="62"/>
    <x v="2"/>
    <n v="12361267014739"/>
    <x v="151"/>
    <s v="SALVADOR"/>
    <s v="BA"/>
    <s v="PRIVADO"/>
    <x v="0"/>
    <s v="LAIS MAGALHAES HSP (BA/AL/SE)"/>
    <s v="20"/>
    <x v="0"/>
    <n v="12"/>
  </r>
  <r>
    <x v="0"/>
    <x v="1"/>
    <n v="62"/>
    <x v="2"/>
    <n v="12361267014739"/>
    <x v="151"/>
    <s v="SALVADOR"/>
    <s v="BA"/>
    <s v="PRIVADO"/>
    <x v="1"/>
    <s v="(Vazio) EMH (AL/BA/CE/GO/MS/MT/PB/PE/PI/RN/SE/TO)"/>
    <s v="30"/>
    <x v="1"/>
    <n v="12"/>
  </r>
  <r>
    <x v="0"/>
    <x v="1"/>
    <n v="62"/>
    <x v="2"/>
    <n v="12361267014739"/>
    <x v="151"/>
    <s v="SALVADOR"/>
    <s v="BA"/>
    <s v="PRIVADO"/>
    <x v="2"/>
    <s v="VALERIA BRAGA ESP (CE/MA/PI/BA/AL/SE/PB/PE/RN)"/>
    <s v="10"/>
    <x v="2"/>
    <n v="12"/>
  </r>
  <r>
    <x v="0"/>
    <x v="1"/>
    <n v="62"/>
    <x v="2"/>
    <n v="5469172000122"/>
    <x v="14"/>
    <s v="SALVADOR"/>
    <s v="BA"/>
    <s v="PRIVADO"/>
    <x v="0"/>
    <s v="LAIS MAGALHAES HSP (BA/AL/SE)"/>
    <s v="20"/>
    <x v="0"/>
    <n v="20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20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20"/>
  </r>
  <r>
    <x v="0"/>
    <x v="1"/>
    <n v="62"/>
    <x v="2"/>
    <n v="13016092000140"/>
    <x v="15"/>
    <s v="SALVADOR"/>
    <s v="BA"/>
    <s v="PRIVADO"/>
    <x v="0"/>
    <s v="LAIS MAGALHAES HSP (BA/AL/SE)"/>
    <s v="20"/>
    <x v="0"/>
    <n v="7"/>
  </r>
  <r>
    <x v="0"/>
    <x v="1"/>
    <n v="62"/>
    <x v="2"/>
    <n v="13016092000140"/>
    <x v="15"/>
    <s v="SALVADOR"/>
    <s v="BA"/>
    <s v="PRIVADO"/>
    <x v="1"/>
    <s v="(Vazio) EMH (AL/BA/CE/GO/MS/MT/PB/PE/PI/RN/SE/TO)"/>
    <s v="30"/>
    <x v="1"/>
    <n v="7"/>
  </r>
  <r>
    <x v="0"/>
    <x v="1"/>
    <n v="62"/>
    <x v="2"/>
    <n v="13016092000140"/>
    <x v="15"/>
    <s v="SALVADOR"/>
    <s v="BA"/>
    <s v="PRIVADO"/>
    <x v="2"/>
    <s v="VALERIA BRAGA ESP (CE/MA/PI/BA/AL/SE/PB/PE/RN)"/>
    <s v="10"/>
    <x v="2"/>
    <n v="7"/>
  </r>
  <r>
    <x v="0"/>
    <x v="1"/>
    <n v="62"/>
    <x v="2"/>
    <n v="15166416000151"/>
    <x v="16"/>
    <s v="SALVADOR"/>
    <s v="BA"/>
    <s v="PRIVADO"/>
    <x v="0"/>
    <s v="LAIS MAGALHAES HSP (BA/AL/SE)"/>
    <s v="20"/>
    <x v="0"/>
    <n v="19"/>
  </r>
  <r>
    <x v="0"/>
    <x v="1"/>
    <n v="62"/>
    <x v="2"/>
    <n v="15166416000151"/>
    <x v="16"/>
    <s v="SALVADOR"/>
    <s v="BA"/>
    <s v="PRIVADO"/>
    <x v="1"/>
    <s v="(Vazio) EMH (AL/BA/CE/GO/MS/MT/PB/PE/PI/RN/SE/TO)"/>
    <s v="30"/>
    <x v="1"/>
    <n v="19"/>
  </r>
  <r>
    <x v="0"/>
    <x v="1"/>
    <n v="62"/>
    <x v="2"/>
    <n v="15166416000151"/>
    <x v="16"/>
    <s v="SALVADOR"/>
    <s v="BA"/>
    <s v="PRIVADO"/>
    <x v="2"/>
    <s v="VALERIA BRAGA ESP (CE/MA/PI/BA/AL/SE/PB/PE/RN)"/>
    <s v="10"/>
    <x v="2"/>
    <n v="19"/>
  </r>
  <r>
    <x v="0"/>
    <x v="1"/>
    <n v="62"/>
    <x v="2"/>
    <n v="27372066000169"/>
    <x v="152"/>
    <s v="SALVADOR"/>
    <s v="BA"/>
    <s v="PRIVADO"/>
    <x v="0"/>
    <s v="LAIS MAGALHAES HSP (BA/AL/SE)"/>
    <s v="20"/>
    <x v="0"/>
    <n v="17"/>
  </r>
  <r>
    <x v="0"/>
    <x v="1"/>
    <n v="62"/>
    <x v="2"/>
    <n v="27372066000169"/>
    <x v="152"/>
    <s v="SALVADOR"/>
    <s v="BA"/>
    <s v="PRIVADO"/>
    <x v="1"/>
    <s v="(Vazio) EMH (AL/BA/CE/GO/MS/MT/PB/PE/PI/RN/SE/TO)"/>
    <s v="30"/>
    <x v="1"/>
    <n v="17"/>
  </r>
  <r>
    <x v="0"/>
    <x v="1"/>
    <n v="62"/>
    <x v="2"/>
    <n v="27372066000169"/>
    <x v="152"/>
    <s v="SALVADOR"/>
    <s v="BA"/>
    <s v="PRIVADO"/>
    <x v="2"/>
    <s v="VALERIA BRAGA ESP (CE/MA/PI/BA/AL/SE/PB/PE/RN)"/>
    <s v="10"/>
    <x v="2"/>
    <n v="17"/>
  </r>
  <r>
    <x v="0"/>
    <x v="1"/>
    <n v="62"/>
    <x v="2"/>
    <n v="5874946000281"/>
    <x v="153"/>
    <s v="FORTALEZA"/>
    <s v="CE"/>
    <s v="PRIVADO"/>
    <x v="18"/>
    <s v="KLEBER SILVA HSP (CE/MA/PI)"/>
    <s v="20"/>
    <x v="0"/>
    <n v="3"/>
  </r>
  <r>
    <x v="0"/>
    <x v="1"/>
    <n v="62"/>
    <x v="2"/>
    <n v="5874946000281"/>
    <x v="153"/>
    <s v="FORTALEZA"/>
    <s v="CE"/>
    <s v="PRIVADO"/>
    <x v="1"/>
    <s v="(Vazio) EMH (AL/BA/CE/GO/MS/MT/PB/PE/PI/RN/SE/TO)"/>
    <s v="30"/>
    <x v="1"/>
    <n v="3"/>
  </r>
  <r>
    <x v="0"/>
    <x v="1"/>
    <n v="62"/>
    <x v="2"/>
    <n v="5874946000281"/>
    <x v="153"/>
    <s v="FORTALEZA"/>
    <s v="CE"/>
    <s v="PRIVADO"/>
    <x v="2"/>
    <s v="VALERIA BRAGA ESP (CE/MA/PI/BA/AL/SE/PB/PE/RN)"/>
    <s v="10"/>
    <x v="2"/>
    <n v="3"/>
  </r>
  <r>
    <x v="0"/>
    <x v="1"/>
    <n v="62"/>
    <x v="2"/>
    <n v="15126437001468"/>
    <x v="154"/>
    <s v="FORTALEZA"/>
    <s v="CE"/>
    <s v="PUBLICO"/>
    <x v="18"/>
    <s v="KLEBER SILVA HSP (CE/MA/PI)"/>
    <s v="20"/>
    <x v="0"/>
    <n v="40"/>
  </r>
  <r>
    <x v="0"/>
    <x v="1"/>
    <n v="62"/>
    <x v="2"/>
    <n v="15126437001468"/>
    <x v="154"/>
    <s v="FORTALEZA"/>
    <s v="CE"/>
    <s v="PUBLICO"/>
    <x v="1"/>
    <s v="(Vazio) EMH (AL/BA/CE/GO/MS/MT/PB/PE/PI/RN/SE/TO)"/>
    <s v="30"/>
    <x v="1"/>
    <n v="40"/>
  </r>
  <r>
    <x v="0"/>
    <x v="1"/>
    <n v="62"/>
    <x v="2"/>
    <n v="15126437001468"/>
    <x v="154"/>
    <s v="FORTALEZA"/>
    <s v="CE"/>
    <s v="PUBLICO"/>
    <x v="2"/>
    <s v="VALERIA BRAGA ESP (CE/MA/PI/BA/AL/SE/PB/PE/RN)"/>
    <s v="10"/>
    <x v="2"/>
    <n v="40"/>
  </r>
  <r>
    <x v="0"/>
    <x v="1"/>
    <n v="62"/>
    <x v="2"/>
    <n v="29435005007484"/>
    <x v="22"/>
    <s v="FORTALEZA"/>
    <s v="CE"/>
    <s v="PRIVADO"/>
    <x v="18"/>
    <s v="KLEBER SILVA HSP (CE/MA/PI)"/>
    <s v="20"/>
    <x v="0"/>
    <n v="2"/>
  </r>
  <r>
    <x v="0"/>
    <x v="1"/>
    <n v="62"/>
    <x v="2"/>
    <n v="29435005007484"/>
    <x v="22"/>
    <s v="FORTALEZA"/>
    <s v="CE"/>
    <s v="PRIVADO"/>
    <x v="1"/>
    <s v="(Vazio) EMH (AL/BA/CE/GO/MS/MT/PB/PE/PI/RN/SE/TO)"/>
    <s v="30"/>
    <x v="1"/>
    <n v="2"/>
  </r>
  <r>
    <x v="0"/>
    <x v="1"/>
    <n v="62"/>
    <x v="2"/>
    <n v="29435005007484"/>
    <x v="22"/>
    <s v="FORTALEZA"/>
    <s v="CE"/>
    <s v="PRIVADO"/>
    <x v="2"/>
    <s v="VALERIA BRAGA ESP (CE/MA/PI/BA/AL/SE/PB/PE/RN)"/>
    <s v="10"/>
    <x v="2"/>
    <n v="2"/>
  </r>
  <r>
    <x v="0"/>
    <x v="1"/>
    <n v="62"/>
    <x v="2"/>
    <n v="74031865000151"/>
    <x v="90"/>
    <s v="FORTALEZA"/>
    <s v="CE"/>
    <s v="PUBLICO"/>
    <x v="18"/>
    <s v="KLEBER SILVA HSP (CE/MA/PI)"/>
    <s v="20"/>
    <x v="0"/>
    <n v="300"/>
  </r>
  <r>
    <x v="0"/>
    <x v="1"/>
    <n v="62"/>
    <x v="2"/>
    <n v="74031865000151"/>
    <x v="90"/>
    <s v="FORTALEZA"/>
    <s v="CE"/>
    <s v="PUBLICO"/>
    <x v="1"/>
    <s v="(Vazio) EMH (AL/BA/CE/GO/MS/MT/PB/PE/PI/RN/SE/TO)"/>
    <s v="30"/>
    <x v="1"/>
    <n v="300"/>
  </r>
  <r>
    <x v="0"/>
    <x v="1"/>
    <n v="62"/>
    <x v="2"/>
    <n v="74031865000151"/>
    <x v="90"/>
    <s v="FORTALEZA"/>
    <s v="CE"/>
    <s v="PUBLICO"/>
    <x v="2"/>
    <s v="VALERIA BRAGA ESP (CE/MA/PI/BA/AL/SE/PB/PE/RN)"/>
    <s v="10"/>
    <x v="2"/>
    <n v="300"/>
  </r>
  <r>
    <x v="0"/>
    <x v="1"/>
    <n v="62"/>
    <x v="2"/>
    <n v="23443518000103"/>
    <x v="23"/>
    <s v="FORTALEZA"/>
    <s v="CE"/>
    <s v="PRIVADO"/>
    <x v="18"/>
    <s v="KLEBER SILVA HSP (CE/MA/PI)"/>
    <s v="20"/>
    <x v="0"/>
    <n v="8"/>
  </r>
  <r>
    <x v="0"/>
    <x v="1"/>
    <n v="62"/>
    <x v="2"/>
    <n v="23443518000103"/>
    <x v="23"/>
    <s v="FORTALEZA"/>
    <s v="CE"/>
    <s v="PRIVADO"/>
    <x v="1"/>
    <s v="(Vazio) EMH (AL/BA/CE/GO/MS/MT/PB/PE/PI/RN/SE/TO)"/>
    <s v="30"/>
    <x v="1"/>
    <n v="8"/>
  </r>
  <r>
    <x v="0"/>
    <x v="1"/>
    <n v="62"/>
    <x v="2"/>
    <n v="23443518000103"/>
    <x v="23"/>
    <s v="FORTALEZA"/>
    <s v="CE"/>
    <s v="PRIVADO"/>
    <x v="2"/>
    <s v="VALERIA BRAGA ESP (CE/MA/PI/BA/AL/SE/PB/PE/RN)"/>
    <s v="10"/>
    <x v="2"/>
    <n v="8"/>
  </r>
  <r>
    <x v="0"/>
    <x v="1"/>
    <n v="62"/>
    <x v="2"/>
    <n v="5868278000280"/>
    <x v="24"/>
    <s v="FORTALEZA"/>
    <s v="CE"/>
    <s v="PRIVADO"/>
    <x v="18"/>
    <s v="KLEBER SILVA HSP (CE/MA/PI)"/>
    <s v="20"/>
    <x v="0"/>
    <n v="6"/>
  </r>
  <r>
    <x v="0"/>
    <x v="1"/>
    <n v="62"/>
    <x v="2"/>
    <n v="5868278000280"/>
    <x v="24"/>
    <s v="FORTALEZA"/>
    <s v="CE"/>
    <s v="PRIVADO"/>
    <x v="1"/>
    <s v="(Vazio) EMH (AL/BA/CE/GO/MS/MT/PB/PE/PI/RN/SE/TO)"/>
    <s v="30"/>
    <x v="1"/>
    <n v="6"/>
  </r>
  <r>
    <x v="0"/>
    <x v="1"/>
    <n v="62"/>
    <x v="2"/>
    <n v="5868278000280"/>
    <x v="24"/>
    <s v="FORTALEZA"/>
    <s v="CE"/>
    <s v="PRIVADO"/>
    <x v="2"/>
    <s v="VALERIA BRAGA ESP (CE/MA/PI/BA/AL/SE/PB/PE/RN)"/>
    <s v="10"/>
    <x v="2"/>
    <n v="6"/>
  </r>
  <r>
    <x v="0"/>
    <x v="1"/>
    <n v="62"/>
    <x v="2"/>
    <n v="11794674000121"/>
    <x v="25"/>
    <s v="FORTALEZA"/>
    <s v="CE"/>
    <s v="PRIVADO"/>
    <x v="18"/>
    <s v="KLEBER SILVA HSP (CE/MA/PI)"/>
    <s v="20"/>
    <x v="0"/>
    <n v="6"/>
  </r>
  <r>
    <x v="0"/>
    <x v="1"/>
    <n v="62"/>
    <x v="2"/>
    <n v="11794674000121"/>
    <x v="25"/>
    <s v="FORTALEZA"/>
    <s v="CE"/>
    <s v="PRIVADO"/>
    <x v="1"/>
    <s v="(Vazio) EMH (AL/BA/CE/GO/MS/MT/PB/PE/PI/RN/SE/TO)"/>
    <s v="30"/>
    <x v="1"/>
    <n v="6"/>
  </r>
  <r>
    <x v="0"/>
    <x v="1"/>
    <n v="62"/>
    <x v="2"/>
    <n v="11794674000121"/>
    <x v="25"/>
    <s v="FORTALEZA"/>
    <s v="CE"/>
    <s v="PRIVADO"/>
    <x v="2"/>
    <s v="VALERIA BRAGA ESP (CE/MA/PI/BA/AL/SE/PB/PE/RN)"/>
    <s v="10"/>
    <x v="2"/>
    <n v="6"/>
  </r>
  <r>
    <x v="0"/>
    <x v="1"/>
    <n v="62"/>
    <x v="2"/>
    <n v="60884855002289"/>
    <x v="27"/>
    <s v="BRASÍLIA"/>
    <s v="DF"/>
    <s v="PRIVADO"/>
    <x v="3"/>
    <s v="KAREN ROSA HSP (DF/GO/MS/MT/TO)"/>
    <s v="20"/>
    <x v="0"/>
    <n v="17"/>
  </r>
  <r>
    <x v="0"/>
    <x v="1"/>
    <n v="62"/>
    <x v="2"/>
    <n v="60884855002289"/>
    <x v="27"/>
    <s v="BRASÍLIA"/>
    <s v="DF"/>
    <s v="PRIVADO"/>
    <x v="4"/>
    <s v="(Vazio) ESP (AC/AM/AP/DF/GO/MA/MS/MT/PA/RO/RR/TO)"/>
    <s v="10"/>
    <x v="2"/>
    <n v="17"/>
  </r>
  <r>
    <x v="0"/>
    <x v="1"/>
    <n v="62"/>
    <x v="2"/>
    <n v="610980000144"/>
    <x v="31"/>
    <s v="BRASÍLIA"/>
    <s v="DF"/>
    <s v="PRIVADO"/>
    <x v="3"/>
    <s v="KAREN ROSA HSP (DF/GO/MS/MT/TO)"/>
    <s v="20"/>
    <x v="0"/>
    <n v="3"/>
  </r>
  <r>
    <x v="0"/>
    <x v="1"/>
    <n v="62"/>
    <x v="2"/>
    <n v="610980000144"/>
    <x v="31"/>
    <s v="BRASÍLIA"/>
    <s v="DF"/>
    <s v="PRIVADO"/>
    <x v="4"/>
    <s v="(Vazio) ESP (AC/AM/AP/DF/GO/MA/MS/MT/PA/RO/RR/TO)"/>
    <s v="10"/>
    <x v="2"/>
    <n v="3"/>
  </r>
  <r>
    <x v="0"/>
    <x v="1"/>
    <n v="62"/>
    <x v="2"/>
    <n v="17214149000176"/>
    <x v="95"/>
    <s v="BELO HORIZONTE"/>
    <s v="MG"/>
    <s v="PRIVADO"/>
    <x v="25"/>
    <s v="IWENS SILVA EMH (MG/ES)"/>
    <s v="30"/>
    <x v="1"/>
    <n v="33"/>
  </r>
  <r>
    <x v="0"/>
    <x v="1"/>
    <n v="62"/>
    <x v="2"/>
    <n v="17214149000176"/>
    <x v="95"/>
    <s v="BELO HORIZONTE"/>
    <s v="MG"/>
    <s v="PRIVADO"/>
    <x v="26"/>
    <s v="(Vazio) ESP (ES/MG)"/>
    <s v="10"/>
    <x v="2"/>
    <n v="33"/>
  </r>
  <r>
    <x v="0"/>
    <x v="1"/>
    <n v="62"/>
    <x v="2"/>
    <n v="17214149000176"/>
    <x v="95"/>
    <s v="BELO HORIZONTE"/>
    <s v="MG"/>
    <s v="PRIVADO"/>
    <x v="27"/>
    <s v="(Vazio) HSP (ES/MG)"/>
    <s v="20"/>
    <x v="0"/>
    <n v="33"/>
  </r>
  <r>
    <x v="0"/>
    <x v="1"/>
    <n v="62"/>
    <x v="2"/>
    <n v="25761040000187"/>
    <x v="155"/>
    <s v="UBERLÂNDIA"/>
    <s v="MG"/>
    <s v="PRIVADO"/>
    <x v="25"/>
    <s v="IWENS SILVA EMH (MG/ES)"/>
    <s v="30"/>
    <x v="1"/>
    <n v="1"/>
  </r>
  <r>
    <x v="0"/>
    <x v="1"/>
    <n v="62"/>
    <x v="2"/>
    <n v="25761040000187"/>
    <x v="155"/>
    <s v="UBERLÂNDIA"/>
    <s v="MG"/>
    <s v="PRIVADO"/>
    <x v="26"/>
    <s v="(Vazio) ESP (ES/MG)"/>
    <s v="10"/>
    <x v="2"/>
    <n v="1"/>
  </r>
  <r>
    <x v="0"/>
    <x v="1"/>
    <n v="62"/>
    <x v="2"/>
    <n v="25761040000187"/>
    <x v="155"/>
    <s v="UBERLÂNDIA"/>
    <s v="MG"/>
    <s v="PRIVADO"/>
    <x v="27"/>
    <s v="(Vazio) HSP (ES/MG)"/>
    <s v="20"/>
    <x v="0"/>
    <n v="1"/>
  </r>
  <r>
    <x v="0"/>
    <x v="1"/>
    <n v="62"/>
    <x v="2"/>
    <n v="70524145000177"/>
    <x v="129"/>
    <s v="CUIABÁ"/>
    <s v="MT"/>
    <s v="PRIVADO"/>
    <x v="3"/>
    <s v="KAREN ROSA HSP (DF/GO/MS/MT/TO)"/>
    <s v="20"/>
    <x v="0"/>
    <n v="3"/>
  </r>
  <r>
    <x v="0"/>
    <x v="1"/>
    <n v="62"/>
    <x v="2"/>
    <n v="70524145000177"/>
    <x v="129"/>
    <s v="CUIABÁ"/>
    <s v="MT"/>
    <s v="PRIVADO"/>
    <x v="1"/>
    <s v="(Vazio) EMH (AL/BA/CE/GO/MS/MT/PB/PE/PI/RN/SE/TO)"/>
    <s v="30"/>
    <x v="1"/>
    <n v="3"/>
  </r>
  <r>
    <x v="0"/>
    <x v="1"/>
    <n v="62"/>
    <x v="2"/>
    <n v="70524145000177"/>
    <x v="129"/>
    <s v="CUIABÁ"/>
    <s v="MT"/>
    <s v="PRIVADO"/>
    <x v="4"/>
    <s v="(Vazio) ESP (AC/AM/AP/DF/GO/MA/MS/MT/PA/RO/RR/TO)"/>
    <s v="10"/>
    <x v="2"/>
    <n v="3"/>
  </r>
  <r>
    <x v="0"/>
    <x v="1"/>
    <n v="62"/>
    <x v="2"/>
    <n v="76591569000130"/>
    <x v="156"/>
    <s v="CURITIBA"/>
    <s v="PR"/>
    <s v="PRIVADO"/>
    <x v="5"/>
    <s v="FERNANDA BORNHAUSEN HSP (SC/PR)"/>
    <s v="20"/>
    <x v="0"/>
    <n v="2"/>
  </r>
  <r>
    <x v="0"/>
    <x v="1"/>
    <n v="62"/>
    <x v="2"/>
    <n v="76591569000130"/>
    <x v="156"/>
    <s v="CURITIBA"/>
    <s v="PR"/>
    <s v="PRIVADO"/>
    <x v="6"/>
    <s v="MICHELE MORAES ESP (PR/SC/RS)"/>
    <s v="10"/>
    <x v="2"/>
    <n v="2"/>
  </r>
  <r>
    <x v="0"/>
    <x v="1"/>
    <n v="62"/>
    <x v="2"/>
    <n v="76591569000130"/>
    <x v="156"/>
    <s v="CURITIBA"/>
    <s v="PR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0"/>
    <s v="EVELINE GOULART ESP (RJ)"/>
    <s v="10"/>
    <x v="2"/>
    <n v="2"/>
  </r>
  <r>
    <x v="0"/>
    <x v="1"/>
    <n v="62"/>
    <x v="2"/>
    <n v="6047087001372"/>
    <x v="40"/>
    <s v="DUQUE DE CAXIAS"/>
    <s v="RJ"/>
    <s v="PRIVADO"/>
    <x v="7"/>
    <s v="(Vazio) EMH (PR/RS/SC)"/>
    <s v="30"/>
    <x v="1"/>
    <n v="2"/>
  </r>
  <r>
    <x v="0"/>
    <x v="1"/>
    <n v="62"/>
    <x v="2"/>
    <n v="6047087001372"/>
    <x v="40"/>
    <s v="DUQUE DE CAXIAS"/>
    <s v="RJ"/>
    <s v="PRIVADO"/>
    <x v="22"/>
    <s v="ROMEU SOARES HSP (RJ)"/>
    <s v="20"/>
    <x v="0"/>
    <n v="2"/>
  </r>
  <r>
    <x v="0"/>
    <x v="1"/>
    <n v="62"/>
    <x v="2"/>
    <n v="30079461000162"/>
    <x v="131"/>
    <s v="NITERÓI"/>
    <s v="RJ"/>
    <s v="PRIVADO"/>
    <x v="20"/>
    <s v="EVELINE GOULART ESP (RJ)"/>
    <s v="10"/>
    <x v="2"/>
    <n v="3"/>
  </r>
  <r>
    <x v="0"/>
    <x v="1"/>
    <n v="62"/>
    <x v="2"/>
    <n v="30079461000162"/>
    <x v="131"/>
    <s v="NITERÓI"/>
    <s v="RJ"/>
    <s v="PRIVADO"/>
    <x v="7"/>
    <s v="(Vazio) EMH (PR/RS/SC)"/>
    <s v="30"/>
    <x v="1"/>
    <n v="3"/>
  </r>
  <r>
    <x v="0"/>
    <x v="1"/>
    <n v="62"/>
    <x v="2"/>
    <n v="30079461000162"/>
    <x v="131"/>
    <s v="NITERÓI"/>
    <s v="RJ"/>
    <s v="PRIVADO"/>
    <x v="22"/>
    <s v="ROMEU SOARES HSP (RJ)"/>
    <s v="20"/>
    <x v="0"/>
    <n v="3"/>
  </r>
  <r>
    <x v="0"/>
    <x v="1"/>
    <n v="62"/>
    <x v="2"/>
    <n v="60884855001207"/>
    <x v="98"/>
    <s v="NITERÓI"/>
    <s v="RJ"/>
    <s v="PRIVADO"/>
    <x v="20"/>
    <s v="EVELINE GOULART ESP (RJ)"/>
    <s v="10"/>
    <x v="2"/>
    <n v="2"/>
  </r>
  <r>
    <x v="0"/>
    <x v="1"/>
    <n v="62"/>
    <x v="2"/>
    <n v="60884855001207"/>
    <x v="98"/>
    <s v="NITERÓI"/>
    <s v="RJ"/>
    <s v="PRIVADO"/>
    <x v="7"/>
    <s v="(Vazio) EMH (PR/RS/SC)"/>
    <s v="30"/>
    <x v="1"/>
    <n v="2"/>
  </r>
  <r>
    <x v="0"/>
    <x v="1"/>
    <n v="62"/>
    <x v="2"/>
    <n v="60884855001207"/>
    <x v="98"/>
    <s v="NITERÓI"/>
    <s v="RJ"/>
    <s v="PRIVADO"/>
    <x v="22"/>
    <s v="ROMEU SOARES HSP (RJ)"/>
    <s v="20"/>
    <x v="0"/>
    <n v="2"/>
  </r>
  <r>
    <x v="0"/>
    <x v="1"/>
    <n v="62"/>
    <x v="2"/>
    <n v="60922168000348"/>
    <x v="42"/>
    <s v="RIO DE JANEIRO"/>
    <s v="RJ"/>
    <s v="PRIVADO"/>
    <x v="20"/>
    <s v="EVELINE GOULART ESP (RJ)"/>
    <s v="10"/>
    <x v="2"/>
    <n v="4"/>
  </r>
  <r>
    <x v="0"/>
    <x v="1"/>
    <n v="62"/>
    <x v="2"/>
    <n v="60922168000348"/>
    <x v="42"/>
    <s v="RIO DE JANEIRO"/>
    <s v="RJ"/>
    <s v="PRIVADO"/>
    <x v="7"/>
    <s v="(Vazio) EMH (PR/RS/SC)"/>
    <s v="30"/>
    <x v="1"/>
    <n v="4"/>
  </r>
  <r>
    <x v="0"/>
    <x v="1"/>
    <n v="62"/>
    <x v="2"/>
    <n v="60922168000348"/>
    <x v="42"/>
    <s v="RIO DE JANEIRO"/>
    <s v="RJ"/>
    <s v="PRIVADO"/>
    <x v="22"/>
    <s v="ROMEU SOARES HSP (RJ)"/>
    <s v="20"/>
    <x v="0"/>
    <n v="4"/>
  </r>
  <r>
    <x v="0"/>
    <x v="1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1"/>
    <n v="62"/>
    <x v="2"/>
    <n v="29435005005198"/>
    <x v="44"/>
    <s v="RIO DE JANEIRO"/>
    <s v="RJ"/>
    <s v="PRIVADO"/>
    <x v="7"/>
    <s v="(Vazio) EMH (PR/RS/SC)"/>
    <s v="30"/>
    <x v="1"/>
    <n v="5"/>
  </r>
  <r>
    <x v="0"/>
    <x v="1"/>
    <n v="62"/>
    <x v="2"/>
    <n v="29435005005198"/>
    <x v="44"/>
    <s v="RIO DE JANEIRO"/>
    <s v="RJ"/>
    <s v="PRIVADO"/>
    <x v="22"/>
    <s v="ROMEU SOARES HSP (RJ)"/>
    <s v="20"/>
    <x v="0"/>
    <n v="5"/>
  </r>
  <r>
    <x v="0"/>
    <x v="1"/>
    <n v="62"/>
    <x v="2"/>
    <n v="31635857000292"/>
    <x v="134"/>
    <s v="RIO DE JANEIRO"/>
    <s v="RJ"/>
    <s v="PRIVADO"/>
    <x v="20"/>
    <s v="EVELINE GOULART ESP (RJ)"/>
    <s v="10"/>
    <x v="2"/>
    <n v="7"/>
  </r>
  <r>
    <x v="0"/>
    <x v="1"/>
    <n v="62"/>
    <x v="2"/>
    <n v="31635857000292"/>
    <x v="134"/>
    <s v="RIO DE JANEIRO"/>
    <s v="RJ"/>
    <s v="PRIVADO"/>
    <x v="7"/>
    <s v="(Vazio) EMH (PR/RS/SC)"/>
    <s v="30"/>
    <x v="1"/>
    <n v="7"/>
  </r>
  <r>
    <x v="0"/>
    <x v="1"/>
    <n v="62"/>
    <x v="2"/>
    <n v="31635857000292"/>
    <x v="134"/>
    <s v="RIO DE JANEIRO"/>
    <s v="RJ"/>
    <s v="PRIVADO"/>
    <x v="22"/>
    <s v="ROMEU SOARES HSP (RJ)"/>
    <s v="20"/>
    <x v="0"/>
    <n v="7"/>
  </r>
  <r>
    <x v="0"/>
    <x v="1"/>
    <n v="62"/>
    <x v="2"/>
    <n v="73696718000219"/>
    <x v="46"/>
    <s v="RIO DE JANEIRO"/>
    <s v="RJ"/>
    <s v="PRIVADO"/>
    <x v="20"/>
    <s v="EVELINE GOULART ESP (RJ)"/>
    <s v="10"/>
    <x v="2"/>
    <n v="1"/>
  </r>
  <r>
    <x v="0"/>
    <x v="1"/>
    <n v="62"/>
    <x v="2"/>
    <n v="73696718000219"/>
    <x v="46"/>
    <s v="RIO DE JANEIRO"/>
    <s v="RJ"/>
    <s v="PRIVADO"/>
    <x v="21"/>
    <s v="MARCUS BASTOS HSP (RJ)"/>
    <s v="20"/>
    <x v="0"/>
    <n v="1"/>
  </r>
  <r>
    <x v="0"/>
    <x v="1"/>
    <n v="62"/>
    <x v="2"/>
    <n v="73696718000219"/>
    <x v="46"/>
    <s v="RIO DE JANEIRO"/>
    <s v="RJ"/>
    <s v="PRIVADO"/>
    <x v="7"/>
    <s v="(Vazio) EMH (PR/RS/SC)"/>
    <s v="30"/>
    <x v="1"/>
    <n v="1"/>
  </r>
  <r>
    <x v="0"/>
    <x v="1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1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1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1"/>
    <n v="62"/>
    <x v="2"/>
    <n v="2284062000521"/>
    <x v="135"/>
    <s v="RIO DE JANEIRO"/>
    <s v="RJ"/>
    <s v="PRIVADO"/>
    <x v="20"/>
    <s v="EVELINE GOULART ESP (RJ)"/>
    <s v="10"/>
    <x v="2"/>
    <n v="27"/>
  </r>
  <r>
    <x v="0"/>
    <x v="1"/>
    <n v="62"/>
    <x v="2"/>
    <n v="2284062000521"/>
    <x v="135"/>
    <s v="RIO DE JANEIRO"/>
    <s v="RJ"/>
    <s v="PRIVADO"/>
    <x v="21"/>
    <s v="MARCUS BASTOS HSP (RJ)"/>
    <s v="20"/>
    <x v="0"/>
    <n v="27"/>
  </r>
  <r>
    <x v="0"/>
    <x v="1"/>
    <n v="62"/>
    <x v="2"/>
    <n v="2284062000521"/>
    <x v="135"/>
    <s v="RIO DE JANEIRO"/>
    <s v="RJ"/>
    <s v="PRIVADO"/>
    <x v="7"/>
    <s v="(Vazio) EMH (PR/RS/SC)"/>
    <s v="30"/>
    <x v="1"/>
    <n v="27"/>
  </r>
  <r>
    <x v="0"/>
    <x v="1"/>
    <n v="62"/>
    <x v="2"/>
    <n v="24217779000160"/>
    <x v="101"/>
    <s v="RIO DE JANEIRO"/>
    <s v="RJ"/>
    <s v="PRIVADO"/>
    <x v="20"/>
    <s v="EVELINE GOULART ESP (RJ)"/>
    <s v="10"/>
    <x v="2"/>
    <n v="39"/>
  </r>
  <r>
    <x v="0"/>
    <x v="1"/>
    <n v="62"/>
    <x v="2"/>
    <n v="24217779000160"/>
    <x v="101"/>
    <s v="RIO DE JANEIRO"/>
    <s v="RJ"/>
    <s v="PRIVADO"/>
    <x v="21"/>
    <s v="MARCUS BASTOS HSP (RJ)"/>
    <s v="20"/>
    <x v="0"/>
    <n v="39"/>
  </r>
  <r>
    <x v="0"/>
    <x v="1"/>
    <n v="62"/>
    <x v="2"/>
    <n v="24217779000160"/>
    <x v="101"/>
    <s v="RIO DE JANEIRO"/>
    <s v="RJ"/>
    <s v="PRIVADO"/>
    <x v="7"/>
    <s v="(Vazio) EMH (PR/RS/SC)"/>
    <s v="30"/>
    <x v="1"/>
    <n v="39"/>
  </r>
  <r>
    <x v="0"/>
    <x v="1"/>
    <n v="62"/>
    <x v="2"/>
    <n v="6047087000996"/>
    <x v="48"/>
    <s v="RIO DE JANEIRO"/>
    <s v="RJ"/>
    <s v="PRIVADO"/>
    <x v="20"/>
    <s v="EVELINE GOULART ESP (RJ)"/>
    <s v="10"/>
    <x v="2"/>
    <n v="4"/>
  </r>
  <r>
    <x v="0"/>
    <x v="1"/>
    <n v="62"/>
    <x v="2"/>
    <n v="6047087000996"/>
    <x v="48"/>
    <s v="RIO DE JANEIRO"/>
    <s v="RJ"/>
    <s v="PRIVADO"/>
    <x v="7"/>
    <s v="(Vazio) EMH (PR/RS/SC)"/>
    <s v="30"/>
    <x v="1"/>
    <n v="4"/>
  </r>
  <r>
    <x v="0"/>
    <x v="1"/>
    <n v="62"/>
    <x v="2"/>
    <n v="6047087000996"/>
    <x v="48"/>
    <s v="RIO DE JANEIRO"/>
    <s v="RJ"/>
    <s v="PRIVADO"/>
    <x v="22"/>
    <s v="ROMEU SOARES HSP (RJ)"/>
    <s v="20"/>
    <x v="0"/>
    <n v="4"/>
  </r>
  <r>
    <x v="0"/>
    <x v="1"/>
    <n v="62"/>
    <x v="2"/>
    <n v="34058123000103"/>
    <x v="157"/>
    <s v="RIO DE JANEIRO"/>
    <s v="RJ"/>
    <s v="PRIVADO"/>
    <x v="20"/>
    <s v="EVELINE GOULART ESP (RJ)"/>
    <s v="10"/>
    <x v="2"/>
    <n v="4"/>
  </r>
  <r>
    <x v="0"/>
    <x v="1"/>
    <n v="62"/>
    <x v="2"/>
    <n v="34058123000103"/>
    <x v="157"/>
    <s v="RIO DE JANEIRO"/>
    <s v="RJ"/>
    <s v="PRIVADO"/>
    <x v="7"/>
    <s v="(Vazio) EMH (PR/RS/SC)"/>
    <s v="30"/>
    <x v="1"/>
    <n v="4"/>
  </r>
  <r>
    <x v="0"/>
    <x v="1"/>
    <n v="62"/>
    <x v="2"/>
    <n v="34058123000103"/>
    <x v="157"/>
    <s v="RIO DE JANEIRO"/>
    <s v="RJ"/>
    <s v="PRIVADO"/>
    <x v="22"/>
    <s v="ROMEU SOARES HSP (RJ)"/>
    <s v="20"/>
    <x v="0"/>
    <n v="4"/>
  </r>
  <r>
    <x v="0"/>
    <x v="1"/>
    <n v="62"/>
    <x v="2"/>
    <n v="6047087001020"/>
    <x v="50"/>
    <s v="RIO DE JANEIRO"/>
    <s v="RJ"/>
    <s v="PRIVADO"/>
    <x v="20"/>
    <s v="EVELINE GOULART ESP (RJ)"/>
    <s v="10"/>
    <x v="2"/>
    <n v="18"/>
  </r>
  <r>
    <x v="0"/>
    <x v="1"/>
    <n v="62"/>
    <x v="2"/>
    <n v="6047087001020"/>
    <x v="50"/>
    <s v="RIO DE JANEIRO"/>
    <s v="RJ"/>
    <s v="PRIVADO"/>
    <x v="7"/>
    <s v="(Vazio) EMH (PR/RS/SC)"/>
    <s v="30"/>
    <x v="1"/>
    <n v="18"/>
  </r>
  <r>
    <x v="0"/>
    <x v="1"/>
    <n v="62"/>
    <x v="2"/>
    <n v="6047087001020"/>
    <x v="50"/>
    <s v="RIO DE JANEIRO"/>
    <s v="RJ"/>
    <s v="PRIVADO"/>
    <x v="22"/>
    <s v="ROMEU SOARES HSP (RJ)"/>
    <s v="20"/>
    <x v="0"/>
    <n v="18"/>
  </r>
  <r>
    <x v="0"/>
    <x v="1"/>
    <n v="62"/>
    <x v="2"/>
    <n v="60884855001630"/>
    <x v="104"/>
    <s v="RIO DE JANEIRO"/>
    <s v="RJ"/>
    <s v="PRIVADO"/>
    <x v="20"/>
    <s v="EVELINE GOULART ESP (RJ)"/>
    <s v="10"/>
    <x v="2"/>
    <n v="5"/>
  </r>
  <r>
    <x v="0"/>
    <x v="1"/>
    <n v="62"/>
    <x v="2"/>
    <n v="60884855001630"/>
    <x v="104"/>
    <s v="RIO DE JANEIRO"/>
    <s v="RJ"/>
    <s v="PRIVADO"/>
    <x v="21"/>
    <s v="MARCUS BASTOS HSP (RJ)"/>
    <s v="20"/>
    <x v="0"/>
    <n v="5"/>
  </r>
  <r>
    <x v="0"/>
    <x v="1"/>
    <n v="62"/>
    <x v="2"/>
    <n v="60884855001630"/>
    <x v="104"/>
    <s v="RIO DE JANEIRO"/>
    <s v="RJ"/>
    <s v="PRIVADO"/>
    <x v="7"/>
    <s v="(Vazio) EMH (PR/RS/SC)"/>
    <s v="30"/>
    <x v="1"/>
    <n v="5"/>
  </r>
  <r>
    <x v="0"/>
    <x v="1"/>
    <n v="62"/>
    <x v="2"/>
    <n v="394544021182"/>
    <x v="158"/>
    <s v="RIO DE JANEIRO"/>
    <s v="RJ"/>
    <s v="PUBLICO"/>
    <x v="20"/>
    <s v="EVELINE GOULART ESP (RJ)"/>
    <s v="10"/>
    <x v="2"/>
    <n v="18"/>
  </r>
  <r>
    <x v="0"/>
    <x v="1"/>
    <n v="62"/>
    <x v="2"/>
    <n v="394544021182"/>
    <x v="158"/>
    <s v="RIO DE JANEIRO"/>
    <s v="RJ"/>
    <s v="PUBLICO"/>
    <x v="7"/>
    <s v="(Vazio) EMH (PR/RS/SC)"/>
    <s v="30"/>
    <x v="1"/>
    <n v="18"/>
  </r>
  <r>
    <x v="0"/>
    <x v="1"/>
    <n v="62"/>
    <x v="2"/>
    <n v="394544021182"/>
    <x v="158"/>
    <s v="RIO DE JANEIRO"/>
    <s v="RJ"/>
    <s v="PUBLICO"/>
    <x v="22"/>
    <s v="ROMEU SOARES HSP (RJ)"/>
    <s v="20"/>
    <x v="0"/>
    <n v="18"/>
  </r>
  <r>
    <x v="0"/>
    <x v="1"/>
    <n v="62"/>
    <x v="2"/>
    <n v="33419482000259"/>
    <x v="105"/>
    <s v="RIO DE JANEIRO"/>
    <s v="RJ"/>
    <s v="PRIVADO"/>
    <x v="20"/>
    <s v="EVELINE GOULART ESP (RJ)"/>
    <s v="10"/>
    <x v="2"/>
    <n v="7"/>
  </r>
  <r>
    <x v="0"/>
    <x v="1"/>
    <n v="62"/>
    <x v="2"/>
    <n v="33419482000259"/>
    <x v="105"/>
    <s v="RIO DE JANEIRO"/>
    <s v="RJ"/>
    <s v="PRIVADO"/>
    <x v="7"/>
    <s v="(Vazio) EMH (PR/RS/SC)"/>
    <s v="30"/>
    <x v="1"/>
    <n v="7"/>
  </r>
  <r>
    <x v="0"/>
    <x v="1"/>
    <n v="62"/>
    <x v="2"/>
    <n v="33419482000259"/>
    <x v="105"/>
    <s v="RIO DE JANEIRO"/>
    <s v="RJ"/>
    <s v="PRIVADO"/>
    <x v="22"/>
    <s v="ROMEU SOARES HSP (RJ)"/>
    <s v="20"/>
    <x v="0"/>
    <n v="7"/>
  </r>
  <r>
    <x v="0"/>
    <x v="1"/>
    <n v="62"/>
    <x v="2"/>
    <n v="9219138000584"/>
    <x v="54"/>
    <s v="RIO DE JANEIRO"/>
    <s v="RJ"/>
    <s v="PRIVADO"/>
    <x v="20"/>
    <s v="EVELINE GOULART ESP (RJ)"/>
    <s v="10"/>
    <x v="2"/>
    <n v="11"/>
  </r>
  <r>
    <x v="0"/>
    <x v="1"/>
    <n v="62"/>
    <x v="2"/>
    <n v="9219138000584"/>
    <x v="54"/>
    <s v="RIO DE JANEIRO"/>
    <s v="RJ"/>
    <s v="PRIVADO"/>
    <x v="21"/>
    <s v="MARCUS BASTOS HSP (RJ)"/>
    <s v="20"/>
    <x v="0"/>
    <n v="11"/>
  </r>
  <r>
    <x v="0"/>
    <x v="1"/>
    <n v="62"/>
    <x v="2"/>
    <n v="9219138000584"/>
    <x v="54"/>
    <s v="RIO DE JANEIRO"/>
    <s v="RJ"/>
    <s v="PRIVADO"/>
    <x v="7"/>
    <s v="(Vazio) EMH (PR/RS/SC)"/>
    <s v="30"/>
    <x v="1"/>
    <n v="11"/>
  </r>
  <r>
    <x v="0"/>
    <x v="1"/>
    <n v="62"/>
    <x v="2"/>
    <n v="8319329000121"/>
    <x v="159"/>
    <s v="NATAL"/>
    <s v="RN"/>
    <s v="PRIVADO"/>
    <x v="19"/>
    <s v="LENILSON SILVA HSP (PB/PE/RN)"/>
    <s v="20"/>
    <x v="0"/>
    <n v="4"/>
  </r>
  <r>
    <x v="0"/>
    <x v="1"/>
    <n v="62"/>
    <x v="2"/>
    <n v="8319329000121"/>
    <x v="159"/>
    <s v="NATAL"/>
    <s v="RN"/>
    <s v="PRIVADO"/>
    <x v="1"/>
    <s v="(Vazio) EMH (AL/BA/CE/GO/MS/MT/PB/PE/PI/RN/SE/TO)"/>
    <s v="30"/>
    <x v="1"/>
    <n v="4"/>
  </r>
  <r>
    <x v="0"/>
    <x v="1"/>
    <n v="62"/>
    <x v="2"/>
    <n v="8319329000121"/>
    <x v="159"/>
    <s v="NATAL"/>
    <s v="RN"/>
    <s v="PRIVADO"/>
    <x v="2"/>
    <s v="VALERIA BRAGA ESP (CE/MA/PI/BA/AL/SE/PB/PE/RN)"/>
    <s v="10"/>
    <x v="2"/>
    <n v="4"/>
  </r>
  <r>
    <x v="0"/>
    <x v="1"/>
    <n v="62"/>
    <x v="2"/>
    <n v="29435005009851"/>
    <x v="55"/>
    <s v="NATAL"/>
    <s v="RN"/>
    <s v="PRIVADO"/>
    <x v="19"/>
    <s v="LENILSON SILVA HSP (PB/PE/RN)"/>
    <s v="20"/>
    <x v="0"/>
    <n v="5"/>
  </r>
  <r>
    <x v="0"/>
    <x v="1"/>
    <n v="62"/>
    <x v="2"/>
    <n v="29435005009851"/>
    <x v="55"/>
    <s v="NATAL"/>
    <s v="RN"/>
    <s v="PRIVADO"/>
    <x v="1"/>
    <s v="(Vazio) EMH (AL/BA/CE/GO/MS/MT/PB/PE/PI/RN/SE/TO)"/>
    <s v="30"/>
    <x v="1"/>
    <n v="5"/>
  </r>
  <r>
    <x v="0"/>
    <x v="1"/>
    <n v="62"/>
    <x v="2"/>
    <n v="29435005009851"/>
    <x v="55"/>
    <s v="NATAL"/>
    <s v="RN"/>
    <s v="PRIVADO"/>
    <x v="2"/>
    <s v="VALERIA BRAGA ESP (CE/MA/PI/BA/AL/SE/PB/PE/RN)"/>
    <s v="10"/>
    <x v="2"/>
    <n v="5"/>
  </r>
  <r>
    <x v="0"/>
    <x v="1"/>
    <n v="62"/>
    <x v="2"/>
    <n v="820737000150"/>
    <x v="56"/>
    <s v="NATAL"/>
    <s v="RN"/>
    <s v="PRIVADO"/>
    <x v="19"/>
    <s v="LENILSON SILVA HSP (PB/PE/RN)"/>
    <s v="20"/>
    <x v="0"/>
    <n v="4"/>
  </r>
  <r>
    <x v="0"/>
    <x v="1"/>
    <n v="62"/>
    <x v="2"/>
    <n v="820737000150"/>
    <x v="56"/>
    <s v="NATAL"/>
    <s v="RN"/>
    <s v="PRIVADO"/>
    <x v="1"/>
    <s v="(Vazio) EMH (AL/BA/CE/GO/MS/MT/PB/PE/PI/RN/SE/TO)"/>
    <s v="30"/>
    <x v="1"/>
    <n v="4"/>
  </r>
  <r>
    <x v="0"/>
    <x v="1"/>
    <n v="62"/>
    <x v="2"/>
    <n v="820737000150"/>
    <x v="56"/>
    <s v="NATAL"/>
    <s v="RN"/>
    <s v="PRIVADO"/>
    <x v="2"/>
    <s v="VALERIA BRAGA ESP (CE/MA/PI/BA/AL/SE/PB/PE/RN)"/>
    <s v="10"/>
    <x v="2"/>
    <n v="4"/>
  </r>
  <r>
    <x v="0"/>
    <x v="1"/>
    <n v="62"/>
    <x v="2"/>
    <n v="1507901000137"/>
    <x v="57"/>
    <s v="NATAL"/>
    <s v="RN"/>
    <s v="PRIVADO"/>
    <x v="19"/>
    <s v="LENILSON SILVA HSP (PB/PE/RN)"/>
    <s v="20"/>
    <x v="0"/>
    <n v="3"/>
  </r>
  <r>
    <x v="0"/>
    <x v="1"/>
    <n v="62"/>
    <x v="2"/>
    <n v="1507901000137"/>
    <x v="57"/>
    <s v="NATAL"/>
    <s v="RN"/>
    <s v="PRIVADO"/>
    <x v="1"/>
    <s v="(Vazio) EMH (AL/BA/CE/GO/MS/MT/PB/PE/PI/RN/SE/TO)"/>
    <s v="30"/>
    <x v="1"/>
    <n v="3"/>
  </r>
  <r>
    <x v="0"/>
    <x v="1"/>
    <n v="62"/>
    <x v="2"/>
    <n v="1507901000137"/>
    <x v="57"/>
    <s v="NATAL"/>
    <s v="RN"/>
    <s v="PRIVADO"/>
    <x v="2"/>
    <s v="VALERIA BRAGA ESP (CE/MA/PI/BA/AL/SE/PB/PE/RN)"/>
    <s v="10"/>
    <x v="2"/>
    <n v="3"/>
  </r>
  <r>
    <x v="0"/>
    <x v="1"/>
    <n v="62"/>
    <x v="2"/>
    <n v="87020517000120"/>
    <x v="107"/>
    <s v="PORTO ALEGRE"/>
    <s v="RS"/>
    <s v="PUBLICO"/>
    <x v="23"/>
    <s v="ALINE FONSECA HSP (RS)"/>
    <s v="20"/>
    <x v="0"/>
    <n v="52"/>
  </r>
  <r>
    <x v="0"/>
    <x v="1"/>
    <n v="62"/>
    <x v="2"/>
    <n v="87020517000120"/>
    <x v="107"/>
    <s v="PORTO ALEGRE"/>
    <s v="RS"/>
    <s v="PUBLICO"/>
    <x v="6"/>
    <s v="MICHELE MORAES ESP (PR/SC/RS)"/>
    <s v="10"/>
    <x v="2"/>
    <n v="52"/>
  </r>
  <r>
    <x v="0"/>
    <x v="1"/>
    <n v="62"/>
    <x v="2"/>
    <n v="87020517000120"/>
    <x v="107"/>
    <s v="PORTO ALEGRE"/>
    <s v="RS"/>
    <s v="PUBLICO"/>
    <x v="7"/>
    <s v="(Vazio) EMH (PR/RS/SC)"/>
    <s v="30"/>
    <x v="1"/>
    <n v="52"/>
  </r>
  <r>
    <x v="0"/>
    <x v="1"/>
    <n v="62"/>
    <x v="2"/>
    <n v="87317764001084"/>
    <x v="61"/>
    <s v="PORTO ALEGRE"/>
    <s v="RS"/>
    <s v="PRIVADO"/>
    <x v="23"/>
    <s v="ALINE FONSECA HSP (RS)"/>
    <s v="20"/>
    <x v="0"/>
    <n v="3"/>
  </r>
  <r>
    <x v="0"/>
    <x v="1"/>
    <n v="62"/>
    <x v="2"/>
    <n v="87317764001084"/>
    <x v="61"/>
    <s v="PORTO ALEGRE"/>
    <s v="RS"/>
    <s v="PRIVADO"/>
    <x v="6"/>
    <s v="MICHELE MORAES ESP (PR/SC/RS)"/>
    <s v="10"/>
    <x v="2"/>
    <n v="3"/>
  </r>
  <r>
    <x v="0"/>
    <x v="1"/>
    <n v="62"/>
    <x v="2"/>
    <n v="87317764001084"/>
    <x v="61"/>
    <s v="PORTO ALEGRE"/>
    <s v="RS"/>
    <s v="PRIVADO"/>
    <x v="7"/>
    <s v="(Vazio) EMH (PR/RS/SC)"/>
    <s v="30"/>
    <x v="1"/>
    <n v="3"/>
  </r>
  <r>
    <x v="0"/>
    <x v="1"/>
    <n v="62"/>
    <x v="2"/>
    <n v="92741016000254"/>
    <x v="108"/>
    <s v="PORTO ALEGRE"/>
    <s v="RS"/>
    <s v="PRIVADO"/>
    <x v="23"/>
    <s v="ALINE FONSECA HSP (RS)"/>
    <s v="20"/>
    <x v="0"/>
    <n v="7"/>
  </r>
  <r>
    <x v="0"/>
    <x v="1"/>
    <n v="62"/>
    <x v="2"/>
    <n v="92741016000254"/>
    <x v="108"/>
    <s v="PORTO ALEGRE"/>
    <s v="RS"/>
    <s v="PRIVADO"/>
    <x v="6"/>
    <s v="MICHELE MORAES ESP (PR/SC/RS)"/>
    <s v="10"/>
    <x v="2"/>
    <n v="7"/>
  </r>
  <r>
    <x v="0"/>
    <x v="1"/>
    <n v="62"/>
    <x v="2"/>
    <n v="92741016000254"/>
    <x v="108"/>
    <s v="PORTO ALEGRE"/>
    <s v="RS"/>
    <s v="PRIVADO"/>
    <x v="7"/>
    <s v="(Vazio) EMH (PR/RS/SC)"/>
    <s v="30"/>
    <x v="1"/>
    <n v="7"/>
  </r>
  <r>
    <x v="0"/>
    <x v="1"/>
    <n v="62"/>
    <x v="2"/>
    <n v="88625686002443"/>
    <x v="140"/>
    <s v="PORTO ALEGRE"/>
    <s v="RS"/>
    <s v="PRIVADO"/>
    <x v="23"/>
    <s v="ALINE FONSECA HSP (RS)"/>
    <s v="20"/>
    <x v="0"/>
    <n v="2"/>
  </r>
  <r>
    <x v="0"/>
    <x v="1"/>
    <n v="62"/>
    <x v="2"/>
    <n v="88625686002443"/>
    <x v="140"/>
    <s v="PORTO ALEGRE"/>
    <s v="RS"/>
    <s v="PRIVADO"/>
    <x v="6"/>
    <s v="MICHELE MORAES ESP (PR/SC/RS)"/>
    <s v="10"/>
    <x v="2"/>
    <n v="2"/>
  </r>
  <r>
    <x v="0"/>
    <x v="1"/>
    <n v="62"/>
    <x v="2"/>
    <n v="88625686002443"/>
    <x v="140"/>
    <s v="PORTO ALEGRE"/>
    <s v="RS"/>
    <s v="PRIVADO"/>
    <x v="7"/>
    <s v="(Vazio) EMH (PR/RS/SC)"/>
    <s v="30"/>
    <x v="1"/>
    <n v="2"/>
  </r>
  <r>
    <x v="0"/>
    <x v="1"/>
    <n v="62"/>
    <x v="2"/>
    <n v="88630413000796"/>
    <x v="160"/>
    <s v="PORTO ALEGRE"/>
    <s v="RS"/>
    <s v="PRIVADO"/>
    <x v="23"/>
    <s v="ALINE FONSECA HSP (RS)"/>
    <s v="20"/>
    <x v="0"/>
    <n v="9"/>
  </r>
  <r>
    <x v="0"/>
    <x v="1"/>
    <n v="62"/>
    <x v="2"/>
    <n v="88630413000796"/>
    <x v="160"/>
    <s v="PORTO ALEGRE"/>
    <s v="RS"/>
    <s v="PRIVADO"/>
    <x v="6"/>
    <s v="MICHELE MORAES ESP (PR/SC/RS)"/>
    <s v="10"/>
    <x v="2"/>
    <n v="9"/>
  </r>
  <r>
    <x v="0"/>
    <x v="1"/>
    <n v="62"/>
    <x v="2"/>
    <n v="88630413000796"/>
    <x v="160"/>
    <s v="PORTO ALEGRE"/>
    <s v="RS"/>
    <s v="PRIVADO"/>
    <x v="7"/>
    <s v="(Vazio) EMH (PR/RS/SC)"/>
    <s v="30"/>
    <x v="1"/>
    <n v="9"/>
  </r>
  <r>
    <x v="0"/>
    <x v="1"/>
    <n v="62"/>
    <x v="2"/>
    <n v="92815000000168"/>
    <x v="63"/>
    <s v="PORTO ALEGRE"/>
    <s v="RS"/>
    <s v="PRIVADO"/>
    <x v="23"/>
    <s v="ALINE FONSECA HSP (RS)"/>
    <s v="20"/>
    <x v="0"/>
    <n v="29"/>
  </r>
  <r>
    <x v="0"/>
    <x v="1"/>
    <n v="62"/>
    <x v="2"/>
    <n v="92815000000168"/>
    <x v="63"/>
    <s v="PORTO ALEGRE"/>
    <s v="RS"/>
    <s v="PRIVADO"/>
    <x v="6"/>
    <s v="MICHELE MORAES ESP (PR/SC/RS)"/>
    <s v="10"/>
    <x v="2"/>
    <n v="29"/>
  </r>
  <r>
    <x v="0"/>
    <x v="1"/>
    <n v="62"/>
    <x v="2"/>
    <n v="92815000000168"/>
    <x v="63"/>
    <s v="PORTO ALEGRE"/>
    <s v="RS"/>
    <s v="PRIVADO"/>
    <x v="7"/>
    <s v="(Vazio) EMH (PR/RS/SC)"/>
    <s v="30"/>
    <x v="1"/>
    <n v="29"/>
  </r>
  <r>
    <x v="0"/>
    <x v="1"/>
    <n v="62"/>
    <x v="2"/>
    <n v="15126437001972"/>
    <x v="109"/>
    <s v="SANTA MARIA"/>
    <s v="RS"/>
    <s v="PUBLICO"/>
    <x v="23"/>
    <s v="ALINE FONSECA HSP (RS)"/>
    <s v="20"/>
    <x v="0"/>
    <n v="46"/>
  </r>
  <r>
    <x v="0"/>
    <x v="1"/>
    <n v="62"/>
    <x v="2"/>
    <n v="15126437001972"/>
    <x v="109"/>
    <s v="SANTA MARIA"/>
    <s v="RS"/>
    <s v="PUBLICO"/>
    <x v="6"/>
    <s v="MICHELE MORAES ESP (PR/SC/RS)"/>
    <s v="10"/>
    <x v="2"/>
    <n v="46"/>
  </r>
  <r>
    <x v="0"/>
    <x v="1"/>
    <n v="62"/>
    <x v="2"/>
    <n v="15126437001972"/>
    <x v="109"/>
    <s v="SANTA MARIA"/>
    <s v="RS"/>
    <s v="PUBLICO"/>
    <x v="7"/>
    <s v="(Vazio) EMH (PR/RS/SC)"/>
    <s v="30"/>
    <x v="1"/>
    <n v="46"/>
  </r>
  <r>
    <x v="0"/>
    <x v="1"/>
    <n v="62"/>
    <x v="2"/>
    <n v="95610887000146"/>
    <x v="64"/>
    <s v="SANTA MARIA"/>
    <s v="RS"/>
    <s v="PRIVADO"/>
    <x v="23"/>
    <s v="ALINE FONSECA HSP (RS)"/>
    <s v="20"/>
    <x v="0"/>
    <n v="31"/>
  </r>
  <r>
    <x v="0"/>
    <x v="1"/>
    <n v="62"/>
    <x v="2"/>
    <n v="95610887000146"/>
    <x v="64"/>
    <s v="SANTA MARIA"/>
    <s v="RS"/>
    <s v="PRIVADO"/>
    <x v="6"/>
    <s v="MICHELE MORAES ESP (PR/SC/RS)"/>
    <s v="10"/>
    <x v="2"/>
    <n v="31"/>
  </r>
  <r>
    <x v="0"/>
    <x v="1"/>
    <n v="62"/>
    <x v="2"/>
    <n v="95610887000146"/>
    <x v="64"/>
    <s v="SANTA MARIA"/>
    <s v="RS"/>
    <s v="PRIVADO"/>
    <x v="7"/>
    <s v="(Vazio) EMH (PR/RS/SC)"/>
    <s v="30"/>
    <x v="1"/>
    <n v="31"/>
  </r>
  <r>
    <x v="0"/>
    <x v="1"/>
    <n v="62"/>
    <x v="2"/>
    <n v="12361267000517"/>
    <x v="161"/>
    <s v="ARACAJU"/>
    <s v="SE"/>
    <s v="PRIVADO"/>
    <x v="0"/>
    <s v="LAIS MAGALHAES HSP (BA/AL/SE)"/>
    <s v="20"/>
    <x v="0"/>
    <n v="2"/>
  </r>
  <r>
    <x v="0"/>
    <x v="1"/>
    <n v="62"/>
    <x v="2"/>
    <n v="12361267000517"/>
    <x v="161"/>
    <s v="ARACAJU"/>
    <s v="SE"/>
    <s v="PRIVADO"/>
    <x v="1"/>
    <s v="(Vazio) EMH (AL/BA/CE/GO/MS/MT/PB/PE/PI/RN/SE/TO)"/>
    <s v="30"/>
    <x v="1"/>
    <n v="2"/>
  </r>
  <r>
    <x v="0"/>
    <x v="1"/>
    <n v="62"/>
    <x v="2"/>
    <n v="12361267000517"/>
    <x v="161"/>
    <s v="ARACAJU"/>
    <s v="SE"/>
    <s v="PRIVADO"/>
    <x v="2"/>
    <s v="VALERIA BRAGA ESP (CE/MA/PI/BA/AL/SE/PB/PE/RN)"/>
    <s v="10"/>
    <x v="2"/>
    <n v="2"/>
  </r>
  <r>
    <x v="0"/>
    <x v="1"/>
    <n v="62"/>
    <x v="2"/>
    <n v="13016332000106"/>
    <x v="162"/>
    <s v="ARACAJU"/>
    <s v="SE"/>
    <s v="PRIVADO"/>
    <x v="0"/>
    <s v="LAIS MAGALHAES HSP (BA/AL/SE)"/>
    <s v="20"/>
    <x v="0"/>
    <n v="4"/>
  </r>
  <r>
    <x v="0"/>
    <x v="1"/>
    <n v="62"/>
    <x v="2"/>
    <n v="13016332000106"/>
    <x v="162"/>
    <s v="ARACAJU"/>
    <s v="SE"/>
    <s v="PRIVADO"/>
    <x v="1"/>
    <s v="(Vazio) EMH (AL/BA/CE/GO/MS/MT/PB/PE/PI/RN/SE/TO)"/>
    <s v="30"/>
    <x v="1"/>
    <n v="4"/>
  </r>
  <r>
    <x v="0"/>
    <x v="1"/>
    <n v="62"/>
    <x v="2"/>
    <n v="13016332000106"/>
    <x v="162"/>
    <s v="ARACAJU"/>
    <s v="SE"/>
    <s v="PRIVADO"/>
    <x v="2"/>
    <s v="VALERIA BRAGA ESP (CE/MA/PI/BA/AL/SE/PB/PE/RN)"/>
    <s v="10"/>
    <x v="2"/>
    <n v="4"/>
  </r>
  <r>
    <x v="0"/>
    <x v="1"/>
    <n v="62"/>
    <x v="2"/>
    <n v="45272366001553"/>
    <x v="163"/>
    <s v="ARARAQUARA"/>
    <s v="SP"/>
    <s v="PRIVADO"/>
    <x v="8"/>
    <s v="ARTUR JUNIOR HSP (SPI)"/>
    <s v="20"/>
    <x v="0"/>
    <n v="31"/>
  </r>
  <r>
    <x v="0"/>
    <x v="1"/>
    <n v="62"/>
    <x v="2"/>
    <n v="45272366001553"/>
    <x v="163"/>
    <s v="ARARAQUARA"/>
    <s v="SP"/>
    <s v="PRIVADO"/>
    <x v="9"/>
    <s v="BRUNA CLARO ESP (SPI)"/>
    <s v="10"/>
    <x v="2"/>
    <n v="31"/>
  </r>
  <r>
    <x v="0"/>
    <x v="1"/>
    <n v="62"/>
    <x v="2"/>
    <n v="45272366001553"/>
    <x v="163"/>
    <s v="ARARAQUARA"/>
    <s v="SP"/>
    <s v="PRIVADO"/>
    <x v="10"/>
    <s v="(Vazio) EMH SPC/SPI"/>
    <s v="30"/>
    <x v="1"/>
    <n v="31"/>
  </r>
  <r>
    <x v="0"/>
    <x v="1"/>
    <n v="62"/>
    <x v="2"/>
    <n v="44456036000745"/>
    <x v="164"/>
    <s v="BAURU"/>
    <s v="SP"/>
    <s v="PRIVADO"/>
    <x v="8"/>
    <s v="ARTUR JUNIOR HSP (SPI)"/>
    <s v="20"/>
    <x v="0"/>
    <n v="15"/>
  </r>
  <r>
    <x v="0"/>
    <x v="1"/>
    <n v="62"/>
    <x v="2"/>
    <n v="44456036000745"/>
    <x v="164"/>
    <s v="BAURU"/>
    <s v="SP"/>
    <s v="PRIVADO"/>
    <x v="9"/>
    <s v="BRUNA CLARO ESP (SPI)"/>
    <s v="10"/>
    <x v="2"/>
    <n v="15"/>
  </r>
  <r>
    <x v="0"/>
    <x v="1"/>
    <n v="62"/>
    <x v="2"/>
    <n v="44456036000745"/>
    <x v="164"/>
    <s v="BAURU"/>
    <s v="SP"/>
    <s v="PRIVADO"/>
    <x v="10"/>
    <s v="(Vazio) EMH SPC/SPI"/>
    <s v="30"/>
    <x v="1"/>
    <n v="15"/>
  </r>
  <r>
    <x v="0"/>
    <x v="1"/>
    <n v="62"/>
    <x v="2"/>
    <n v="44456036000311"/>
    <x v="111"/>
    <s v="BAURU"/>
    <s v="SP"/>
    <s v="PRIVADO"/>
    <x v="8"/>
    <s v="ARTUR JUNIOR HSP (SPI)"/>
    <s v="20"/>
    <x v="0"/>
    <n v="16"/>
  </r>
  <r>
    <x v="0"/>
    <x v="1"/>
    <n v="62"/>
    <x v="2"/>
    <n v="44456036000311"/>
    <x v="111"/>
    <s v="BAURU"/>
    <s v="SP"/>
    <s v="PRIVADO"/>
    <x v="9"/>
    <s v="BRUNA CLARO ESP (SPI)"/>
    <s v="10"/>
    <x v="2"/>
    <n v="16"/>
  </r>
  <r>
    <x v="0"/>
    <x v="1"/>
    <n v="62"/>
    <x v="2"/>
    <n v="44456036000311"/>
    <x v="111"/>
    <s v="BAURU"/>
    <s v="SP"/>
    <s v="PRIVADO"/>
    <x v="10"/>
    <s v="(Vazio) EMH SPC/SPI"/>
    <s v="30"/>
    <x v="1"/>
    <n v="16"/>
  </r>
  <r>
    <x v="0"/>
    <x v="1"/>
    <n v="62"/>
    <x v="2"/>
    <n v="12474705000120"/>
    <x v="112"/>
    <s v="BOTUCATU"/>
    <s v="SP"/>
    <s v="PUBLICO"/>
    <x v="8"/>
    <s v="ARTUR JUNIOR HSP (SPI)"/>
    <s v="20"/>
    <x v="0"/>
    <n v="2"/>
  </r>
  <r>
    <x v="0"/>
    <x v="1"/>
    <n v="62"/>
    <x v="2"/>
    <n v="12474705000120"/>
    <x v="112"/>
    <s v="BOTUCATU"/>
    <s v="SP"/>
    <s v="PUBLICO"/>
    <x v="9"/>
    <s v="BRUNA CLARO ESP (SPI)"/>
    <s v="10"/>
    <x v="2"/>
    <n v="2"/>
  </r>
  <r>
    <x v="0"/>
    <x v="1"/>
    <n v="62"/>
    <x v="2"/>
    <n v="12474705000120"/>
    <x v="112"/>
    <s v="BOTUCATU"/>
    <s v="SP"/>
    <s v="PUBLICO"/>
    <x v="10"/>
    <s v="(Vazio) EMH SPC/SPI"/>
    <s v="30"/>
    <x v="1"/>
    <n v="2"/>
  </r>
  <r>
    <x v="0"/>
    <x v="1"/>
    <n v="62"/>
    <x v="2"/>
    <n v="60003761000129"/>
    <x v="67"/>
    <s v="SÃO JOSÉ DO RIO PRETO"/>
    <s v="SP"/>
    <s v="PRIVADO"/>
    <x v="8"/>
    <s v="ARTUR JUNIOR HSP (SPI)"/>
    <s v="20"/>
    <x v="0"/>
    <n v="14"/>
  </r>
  <r>
    <x v="0"/>
    <x v="1"/>
    <n v="62"/>
    <x v="2"/>
    <n v="60003761000129"/>
    <x v="67"/>
    <s v="SÃO JOSÉ DO RIO PRETO"/>
    <s v="SP"/>
    <s v="PRIVADO"/>
    <x v="9"/>
    <s v="BRUNA CLARO ESP (SPI)"/>
    <s v="10"/>
    <x v="2"/>
    <n v="14"/>
  </r>
  <r>
    <x v="0"/>
    <x v="1"/>
    <n v="62"/>
    <x v="2"/>
    <n v="60003761000129"/>
    <x v="67"/>
    <s v="SÃO JOSÉ DO RIO PRETO"/>
    <s v="SP"/>
    <s v="PRIVADO"/>
    <x v="10"/>
    <s v="(Vazio) EMH SPC/SPI"/>
    <s v="30"/>
    <x v="1"/>
    <n v="14"/>
  </r>
  <r>
    <x v="0"/>
    <x v="1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1"/>
    <n v="62"/>
    <x v="2"/>
    <n v="60961968000106"/>
    <x v="114"/>
    <s v="SÃO PAULO"/>
    <s v="SP"/>
    <s v="PRIVADO"/>
    <x v="12"/>
    <s v="(Vazio) ESP SPC/SPI"/>
    <s v="10"/>
    <x v="2"/>
    <n v="10"/>
  </r>
  <r>
    <x v="0"/>
    <x v="1"/>
    <n v="62"/>
    <x v="2"/>
    <n v="60961968000106"/>
    <x v="114"/>
    <s v="SÃO PAULO"/>
    <s v="SP"/>
    <s v="PRIVADO"/>
    <x v="13"/>
    <s v="(Vago) HSP SPC"/>
    <s v="20"/>
    <x v="0"/>
    <n v="10"/>
  </r>
  <r>
    <x v="0"/>
    <x v="1"/>
    <n v="62"/>
    <x v="2"/>
    <n v="60992427000650"/>
    <x v="68"/>
    <s v="SÃO PAULO"/>
    <s v="SP"/>
    <s v="PRIVADO"/>
    <x v="12"/>
    <s v="(Vazio) ESP SPC/SPI"/>
    <s v="10"/>
    <x v="2"/>
    <n v="1"/>
  </r>
  <r>
    <x v="0"/>
    <x v="1"/>
    <n v="62"/>
    <x v="2"/>
    <n v="60992427000650"/>
    <x v="68"/>
    <s v="SÃO PAULO"/>
    <s v="SP"/>
    <s v="PRIVADO"/>
    <x v="24"/>
    <s v="TATHIANA PONCE HSP (SPC)"/>
    <s v="20"/>
    <x v="0"/>
    <n v="1"/>
  </r>
  <r>
    <x v="0"/>
    <x v="1"/>
    <n v="62"/>
    <x v="2"/>
    <n v="29435005009932"/>
    <x v="115"/>
    <s v="SÃO PAULO"/>
    <s v="SP"/>
    <s v="PRIVADO"/>
    <x v="14"/>
    <s v="ANTONIO TUNES HSP (SPC)"/>
    <s v="20"/>
    <x v="0"/>
    <n v="8"/>
  </r>
  <r>
    <x v="0"/>
    <x v="1"/>
    <n v="62"/>
    <x v="2"/>
    <n v="29435005009932"/>
    <x v="115"/>
    <s v="SÃO PAULO"/>
    <s v="SP"/>
    <s v="PRIVADO"/>
    <x v="12"/>
    <s v="(Vazio) ESP SPC/SPI"/>
    <s v="10"/>
    <x v="2"/>
    <n v="8"/>
  </r>
  <r>
    <x v="0"/>
    <x v="1"/>
    <n v="62"/>
    <x v="2"/>
    <n v="60726502000126"/>
    <x v="70"/>
    <s v="SÃO PAULO"/>
    <s v="SP"/>
    <s v="PRIVADO"/>
    <x v="12"/>
    <s v="(Vazio) ESP SPC/SPI"/>
    <s v="10"/>
    <x v="2"/>
    <n v="23"/>
  </r>
  <r>
    <x v="0"/>
    <x v="1"/>
    <n v="62"/>
    <x v="2"/>
    <n v="60726502000126"/>
    <x v="70"/>
    <s v="SÃO PAULO"/>
    <s v="SP"/>
    <s v="PRIVADO"/>
    <x v="24"/>
    <s v="TATHIANA PONCE HSP (SPC)"/>
    <s v="20"/>
    <x v="0"/>
    <n v="23"/>
  </r>
  <r>
    <x v="0"/>
    <x v="1"/>
    <n v="62"/>
    <x v="2"/>
    <n v="21371777000132"/>
    <x v="72"/>
    <s v="SÃO PAULO"/>
    <s v="SP"/>
    <s v="PRIVADO"/>
    <x v="15"/>
    <s v="JANAINA PALMIRO ESP (SPC)"/>
    <s v="10"/>
    <x v="2"/>
    <n v="6"/>
  </r>
  <r>
    <x v="0"/>
    <x v="1"/>
    <n v="62"/>
    <x v="2"/>
    <n v="21371777000132"/>
    <x v="72"/>
    <s v="SÃO PAULO"/>
    <s v="SP"/>
    <s v="PRIVADO"/>
    <x v="10"/>
    <s v="(Vazio) EMH SPC/SPI"/>
    <s v="30"/>
    <x v="1"/>
    <n v="6"/>
  </r>
  <r>
    <x v="0"/>
    <x v="1"/>
    <n v="62"/>
    <x v="2"/>
    <n v="21371777000132"/>
    <x v="72"/>
    <s v="SÃO PAULO"/>
    <s v="SP"/>
    <s v="PRIVADO"/>
    <x v="24"/>
    <s v="TATHIANA PONCE HSP (SPC)"/>
    <s v="20"/>
    <x v="0"/>
    <n v="6"/>
  </r>
  <r>
    <x v="0"/>
    <x v="1"/>
    <n v="62"/>
    <x v="2"/>
    <n v="60448040000122"/>
    <x v="73"/>
    <s v="SÃO PAULO"/>
    <s v="SP"/>
    <s v="PUBLICO"/>
    <x v="11"/>
    <s v="CHRISTIANE GARCIA ESP (SPC)"/>
    <s v="30"/>
    <x v="1"/>
    <n v="102"/>
  </r>
  <r>
    <x v="0"/>
    <x v="1"/>
    <n v="62"/>
    <x v="2"/>
    <n v="60448040000122"/>
    <x v="73"/>
    <s v="SÃO PAULO"/>
    <s v="SP"/>
    <s v="PUBLICO"/>
    <x v="12"/>
    <s v="(Vazio) ESP SPC/SPI"/>
    <s v="10"/>
    <x v="2"/>
    <n v="102"/>
  </r>
  <r>
    <x v="0"/>
    <x v="1"/>
    <n v="62"/>
    <x v="2"/>
    <n v="60448040000122"/>
    <x v="73"/>
    <s v="SÃO PAULO"/>
    <s v="SP"/>
    <s v="PUBLICO"/>
    <x v="13"/>
    <s v="(Vago) HSP SPC"/>
    <s v="20"/>
    <x v="0"/>
    <n v="102"/>
  </r>
  <r>
    <x v="0"/>
    <x v="1"/>
    <n v="62"/>
    <x v="2"/>
    <n v="60453024000390"/>
    <x v="116"/>
    <s v="SÃO PAULO"/>
    <s v="SP"/>
    <s v="PRIVADO"/>
    <x v="12"/>
    <s v="(Vazio) ESP SPC/SPI"/>
    <s v="10"/>
    <x v="2"/>
    <n v="52"/>
  </r>
  <r>
    <x v="0"/>
    <x v="1"/>
    <n v="62"/>
    <x v="2"/>
    <n v="60453024000390"/>
    <x v="116"/>
    <s v="SÃO PAULO"/>
    <s v="SP"/>
    <s v="PRIVADO"/>
    <x v="24"/>
    <s v="TATHIANA PONCE HSP (SPC)"/>
    <s v="20"/>
    <x v="0"/>
    <n v="52"/>
  </r>
  <r>
    <x v="0"/>
    <x v="1"/>
    <n v="62"/>
    <x v="2"/>
    <n v="60678604000113"/>
    <x v="8"/>
    <s v="SÃO PAULO"/>
    <s v="SP"/>
    <s v="PRIVADO"/>
    <x v="14"/>
    <s v="ANTONIO TUNES HSP (SPC)"/>
    <s v="20"/>
    <x v="0"/>
    <n v="40"/>
  </r>
  <r>
    <x v="0"/>
    <x v="1"/>
    <n v="62"/>
    <x v="2"/>
    <n v="60678604000113"/>
    <x v="8"/>
    <s v="SÃO PAULO"/>
    <s v="SP"/>
    <s v="PRIVADO"/>
    <x v="15"/>
    <s v="JANAINA PALMIRO ESP (SPC)"/>
    <s v="10"/>
    <x v="2"/>
    <n v="40"/>
  </r>
  <r>
    <x v="0"/>
    <x v="1"/>
    <n v="62"/>
    <x v="2"/>
    <n v="60678604000113"/>
    <x v="8"/>
    <s v="SÃO PAULO"/>
    <s v="SP"/>
    <s v="PRIVADO"/>
    <x v="10"/>
    <s v="(Vazio) EMH SPC/SPI"/>
    <s v="30"/>
    <x v="1"/>
    <n v="40"/>
  </r>
  <r>
    <x v="0"/>
    <x v="1"/>
    <n v="62"/>
    <x v="2"/>
    <n v="62106505000192"/>
    <x v="145"/>
    <s v="SÃO PAULO"/>
    <s v="SP"/>
    <s v="PRIVADO"/>
    <x v="14"/>
    <s v="ANTONIO TUNES HSP (SPC)"/>
    <s v="20"/>
    <x v="0"/>
    <n v="1"/>
  </r>
  <r>
    <x v="0"/>
    <x v="1"/>
    <n v="62"/>
    <x v="2"/>
    <n v="62106505000192"/>
    <x v="145"/>
    <s v="SÃO PAULO"/>
    <s v="SP"/>
    <s v="PRIVADO"/>
    <x v="15"/>
    <s v="JANAINA PALMIRO ESP (SPC)"/>
    <s v="10"/>
    <x v="2"/>
    <n v="1"/>
  </r>
  <r>
    <x v="0"/>
    <x v="1"/>
    <n v="62"/>
    <x v="2"/>
    <n v="62106505000192"/>
    <x v="145"/>
    <s v="SÃO PAULO"/>
    <s v="SP"/>
    <s v="PRIVADO"/>
    <x v="10"/>
    <s v="(Vazio) EMH SPC/SPI"/>
    <s v="30"/>
    <x v="1"/>
    <n v="1"/>
  </r>
  <r>
    <x v="0"/>
    <x v="1"/>
    <n v="62"/>
    <x v="2"/>
    <n v="60765823000130"/>
    <x v="9"/>
    <s v="SÃO PAULO"/>
    <s v="SP"/>
    <s v="PRIVADO"/>
    <x v="14"/>
    <s v="ANTONIO TUNES HSP (SPC)"/>
    <s v="20"/>
    <x v="0"/>
    <n v="50"/>
  </r>
  <r>
    <x v="0"/>
    <x v="1"/>
    <n v="62"/>
    <x v="2"/>
    <n v="60765823000130"/>
    <x v="9"/>
    <s v="SÃO PAULO"/>
    <s v="SP"/>
    <s v="PRIVADO"/>
    <x v="12"/>
    <s v="(Vazio) ESP SPC/SPI"/>
    <s v="10"/>
    <x v="2"/>
    <n v="50"/>
  </r>
  <r>
    <x v="0"/>
    <x v="1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1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1"/>
    <n v="62"/>
    <x v="2"/>
    <n v="19056055000141"/>
    <x v="117"/>
    <s v="SÃO PAULO"/>
    <s v="SP"/>
    <s v="PRIVADO"/>
    <x v="13"/>
    <s v="(Vago) HSP SPC"/>
    <s v="20"/>
    <x v="0"/>
    <n v="3"/>
  </r>
  <r>
    <x v="0"/>
    <x v="1"/>
    <n v="62"/>
    <x v="2"/>
    <n v="60975737005110"/>
    <x v="148"/>
    <s v="SÃO PAULO"/>
    <s v="SP"/>
    <s v="PRIVADO"/>
    <x v="11"/>
    <s v="CHRISTIANE GARCIA ESP (SPC)"/>
    <s v="30"/>
    <x v="1"/>
    <n v="13"/>
  </r>
  <r>
    <x v="0"/>
    <x v="1"/>
    <n v="62"/>
    <x v="2"/>
    <n v="60975737005110"/>
    <x v="148"/>
    <s v="SÃO PAULO"/>
    <s v="SP"/>
    <s v="PRIVADO"/>
    <x v="15"/>
    <s v="JANAINA PALMIRO ESP (SPC)"/>
    <s v="10"/>
    <x v="2"/>
    <n v="13"/>
  </r>
  <r>
    <x v="0"/>
    <x v="1"/>
    <n v="62"/>
    <x v="2"/>
    <n v="60975737005110"/>
    <x v="148"/>
    <s v="SÃO PAULO"/>
    <s v="SP"/>
    <s v="PRIVADO"/>
    <x v="13"/>
    <s v="(Vago) HSP SPC"/>
    <s v="20"/>
    <x v="0"/>
    <n v="13"/>
  </r>
  <r>
    <x v="0"/>
    <x v="1"/>
    <n v="62"/>
    <x v="2"/>
    <n v="6047087000210"/>
    <x v="76"/>
    <s v="SÃO PAULO"/>
    <s v="SP"/>
    <s v="PRIVADO"/>
    <x v="14"/>
    <s v="ANTONIO TUNES HSP (SPC)"/>
    <s v="20"/>
    <x v="0"/>
    <n v="20"/>
  </r>
  <r>
    <x v="0"/>
    <x v="1"/>
    <n v="62"/>
    <x v="2"/>
    <n v="6047087000210"/>
    <x v="76"/>
    <s v="SÃO PAULO"/>
    <s v="SP"/>
    <s v="PRIVADO"/>
    <x v="15"/>
    <s v="JANAINA PALMIRO ESP (SPC)"/>
    <s v="10"/>
    <x v="2"/>
    <n v="20"/>
  </r>
  <r>
    <x v="0"/>
    <x v="1"/>
    <n v="62"/>
    <x v="2"/>
    <n v="6047087000210"/>
    <x v="76"/>
    <s v="SÃO PAULO"/>
    <s v="SP"/>
    <s v="PRIVADO"/>
    <x v="10"/>
    <s v="(Vazio) EMH SPC/SPI"/>
    <s v="30"/>
    <x v="1"/>
    <n v="20"/>
  </r>
  <r>
    <x v="0"/>
    <x v="1"/>
    <n v="62"/>
    <x v="2"/>
    <n v="61599908000158"/>
    <x v="80"/>
    <s v="SÃO PAULO"/>
    <s v="SP"/>
    <s v="PRIVADO"/>
    <x v="12"/>
    <s v="(Vazio) ESP SPC/SPI"/>
    <s v="10"/>
    <x v="2"/>
    <n v="65"/>
  </r>
  <r>
    <x v="0"/>
    <x v="1"/>
    <n v="62"/>
    <x v="2"/>
    <n v="61599908000158"/>
    <x v="80"/>
    <s v="SÃO PAULO"/>
    <s v="SP"/>
    <s v="PRIVADO"/>
    <x v="24"/>
    <s v="TATHIANA PONCE HSP (SPC)"/>
    <s v="20"/>
    <x v="0"/>
    <n v="65"/>
  </r>
  <r>
    <x v="0"/>
    <x v="1"/>
    <n v="62"/>
    <x v="2"/>
    <n v="60961422000155"/>
    <x v="81"/>
    <s v="SÃO PAULO"/>
    <s v="SP"/>
    <s v="PRIVADO"/>
    <x v="14"/>
    <s v="ANTONIO TUNES HSP (SPC)"/>
    <s v="20"/>
    <x v="0"/>
    <n v="10"/>
  </r>
  <r>
    <x v="0"/>
    <x v="1"/>
    <n v="62"/>
    <x v="2"/>
    <n v="60961422000155"/>
    <x v="81"/>
    <s v="SÃO PAULO"/>
    <s v="SP"/>
    <s v="PRIVADO"/>
    <x v="15"/>
    <s v="JANAINA PALMIRO ESP (SPC)"/>
    <s v="10"/>
    <x v="2"/>
    <n v="10"/>
  </r>
  <r>
    <x v="0"/>
    <x v="1"/>
    <n v="62"/>
    <x v="2"/>
    <n v="60961422000155"/>
    <x v="81"/>
    <s v="SÃO PAULO"/>
    <s v="SP"/>
    <s v="PRIVADO"/>
    <x v="10"/>
    <s v="(Vazio) EMH SPC/SPI"/>
    <s v="30"/>
    <x v="1"/>
    <n v="10"/>
  </r>
  <r>
    <x v="0"/>
    <x v="1"/>
    <n v="62"/>
    <x v="2"/>
    <n v="61590410000124"/>
    <x v="82"/>
    <s v="SÃO PAULO"/>
    <s v="SP"/>
    <s v="PRIVADO"/>
    <x v="11"/>
    <s v="CHRISTIANE GARCIA ESP (SPC)"/>
    <s v="30"/>
    <x v="1"/>
    <n v="78"/>
  </r>
  <r>
    <x v="0"/>
    <x v="1"/>
    <n v="62"/>
    <x v="2"/>
    <n v="61590410000124"/>
    <x v="82"/>
    <s v="SÃO PAULO"/>
    <s v="SP"/>
    <s v="PRIVADO"/>
    <x v="12"/>
    <s v="(Vazio) ESP SPC/SPI"/>
    <s v="10"/>
    <x v="2"/>
    <n v="78"/>
  </r>
  <r>
    <x v="0"/>
    <x v="1"/>
    <n v="62"/>
    <x v="2"/>
    <n v="61590410000124"/>
    <x v="82"/>
    <s v="SÃO PAULO"/>
    <s v="SP"/>
    <s v="PRIVADO"/>
    <x v="13"/>
    <s v="(Vago) HSP SPC"/>
    <s v="20"/>
    <x v="0"/>
    <n v="78"/>
  </r>
  <r>
    <x v="0"/>
    <x v="1"/>
    <n v="62"/>
    <x v="2"/>
    <n v="61699567007871"/>
    <x v="165"/>
    <s v="SOROCABA"/>
    <s v="SP"/>
    <s v="PRIVADO"/>
    <x v="9"/>
    <s v="BRUNA CLARO ESP (SPI)"/>
    <s v="10"/>
    <x v="2"/>
    <n v="1"/>
  </r>
  <r>
    <x v="0"/>
    <x v="1"/>
    <n v="62"/>
    <x v="2"/>
    <n v="61699567007871"/>
    <x v="165"/>
    <s v="SOROCABA"/>
    <s v="SP"/>
    <s v="PRIVADO"/>
    <x v="10"/>
    <s v="(Vazio) EMH SPC/SPI"/>
    <s v="30"/>
    <x v="1"/>
    <n v="1"/>
  </r>
  <r>
    <x v="0"/>
    <x v="1"/>
    <n v="62"/>
    <x v="2"/>
    <n v="61699567007871"/>
    <x v="165"/>
    <s v="SOROCABA"/>
    <s v="SP"/>
    <s v="PRIVADO"/>
    <x v="24"/>
    <s v="TATHIANA PONCE HSP (SPC)"/>
    <s v="20"/>
    <x v="0"/>
    <n v="1"/>
  </r>
  <r>
    <x v="0"/>
    <x v="1"/>
    <n v="62"/>
    <x v="2"/>
    <n v="61699567000435"/>
    <x v="149"/>
    <s v="TABOÃO DA SERRA"/>
    <s v="SP"/>
    <s v="PRIVADO"/>
    <x v="10"/>
    <s v="(Vazio) EMH SPC/SPI"/>
    <s v="30"/>
    <x v="1"/>
    <n v="1"/>
  </r>
  <r>
    <x v="0"/>
    <x v="1"/>
    <n v="62"/>
    <x v="2"/>
    <n v="61699567000435"/>
    <x v="149"/>
    <s v="TABOÃO DA SERRA"/>
    <s v="SP"/>
    <s v="PRIVADO"/>
    <x v="12"/>
    <s v="(Vazio) ESP SPC/SPI"/>
    <s v="10"/>
    <x v="2"/>
    <n v="1"/>
  </r>
  <r>
    <x v="0"/>
    <x v="1"/>
    <n v="62"/>
    <x v="2"/>
    <n v="61699567000435"/>
    <x v="149"/>
    <s v="TABOÃO DA SERRA"/>
    <s v="SP"/>
    <s v="PRIVADO"/>
    <x v="24"/>
    <s v="TATHIANA PONCE HSP (SPC)"/>
    <s v="20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x v="0"/>
    <n v="64"/>
    <x v="0"/>
    <n v="19803199000114"/>
    <x v="0"/>
    <s v="SÃO PAULO"/>
    <s v="SP"/>
    <s v="PRIVADO"/>
    <s v="bruna.claro@cslbehring.com"/>
    <s v="artur.junior@cslbehring.com"/>
    <s v="representante-EMH-SP@csl"/>
    <x v="0"/>
    <n v="7"/>
  </r>
  <r>
    <x v="0"/>
    <x v="0"/>
    <n v="66"/>
    <x v="1"/>
    <n v="60678604000113"/>
    <x v="1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15"/>
  </r>
  <r>
    <x v="0"/>
    <x v="0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12"/>
  </r>
  <r>
    <x v="0"/>
    <x v="0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19"/>
  </r>
  <r>
    <x v="0"/>
    <x v="0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3"/>
  </r>
  <r>
    <x v="0"/>
    <x v="0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0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"/>
  </r>
  <r>
    <x v="0"/>
    <x v="0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4"/>
  </r>
  <r>
    <x v="0"/>
    <x v="0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11"/>
  </r>
  <r>
    <x v="0"/>
    <x v="0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0"/>
    <n v="62"/>
    <x v="2"/>
    <n v="60975737001204"/>
    <x v="9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35"/>
  </r>
  <r>
    <x v="0"/>
    <x v="0"/>
    <n v="62"/>
    <x v="2"/>
    <n v="28290788000137"/>
    <x v="5"/>
    <s v="SÃO PAULO"/>
    <s v="SP"/>
    <s v="PRIVADO"/>
    <s v="janaina.palmiro@cslbehring.com"/>
    <s v="antonio.tunes@cslbehring.com"/>
    <s v="representante-EMH-SP@csl"/>
    <x v="0"/>
    <n v="66"/>
  </r>
  <r>
    <x v="0"/>
    <x v="0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2"/>
  </r>
  <r>
    <x v="0"/>
    <x v="0"/>
    <n v="66"/>
    <x v="1"/>
    <n v="60765823000130"/>
    <x v="10"/>
    <s v="SÃO PAULO"/>
    <s v="SP"/>
    <s v="PRIVADO"/>
    <s v="representante-ESP-SP@csl"/>
    <s v="antonio.tunes@cslbehring.com"/>
    <s v="christiane.garcia@cslbehring.com"/>
    <x v="0"/>
    <n v="3"/>
  </r>
  <r>
    <x v="0"/>
    <x v="0"/>
    <n v="64"/>
    <x v="0"/>
    <n v="60992427000650"/>
    <x v="11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9"/>
  </r>
  <r>
    <x v="0"/>
    <x v="0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2"/>
  </r>
  <r>
    <x v="0"/>
    <x v="0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6"/>
  </r>
  <r>
    <x v="0"/>
    <x v="0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0"/>
    <n v="60765823000130"/>
    <x v="10"/>
    <s v="SÃO PAULO"/>
    <s v="SP"/>
    <s v="PRIVADO"/>
    <s v="representante-ESP-SP@csl"/>
    <s v="antonio.tunes@cslbehring.com"/>
    <s v="christiane.garcia@cslbehring.com"/>
    <x v="0"/>
    <n v="40"/>
  </r>
  <r>
    <x v="0"/>
    <x v="0"/>
    <n v="64"/>
    <x v="0"/>
    <n v="56577059000606"/>
    <x v="16"/>
    <s v="SÃO PAULO"/>
    <s v="SP"/>
    <s v="PRIVADO"/>
    <s v="representante-ESP-SP@csl"/>
    <s v="vago.HSP.SPC@vago.com"/>
    <s v="christiane.garcia@cslbehring.com"/>
    <x v="0"/>
    <n v="15"/>
  </r>
  <r>
    <x v="0"/>
    <x v="0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110"/>
  </r>
  <r>
    <x v="0"/>
    <x v="0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12"/>
  </r>
  <r>
    <x v="0"/>
    <x v="0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0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1"/>
  </r>
  <r>
    <x v="0"/>
    <x v="0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14"/>
  </r>
  <r>
    <x v="0"/>
    <x v="0"/>
    <n v="62"/>
    <x v="2"/>
    <n v="60884855000316"/>
    <x v="12"/>
    <s v="SÃO PAULO"/>
    <s v="SP"/>
    <s v="PRIVADO"/>
    <s v="representante-ESP-SP@csl"/>
    <s v="tathiana.ponce@cslbehring.com"/>
    <s v="christiane.garcia@cslbehring.com"/>
    <x v="0"/>
    <n v="20"/>
  </r>
  <r>
    <x v="0"/>
    <x v="0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726502000711"/>
    <x v="14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70"/>
  </r>
  <r>
    <x v="0"/>
    <x v="0"/>
    <n v="62"/>
    <x v="2"/>
    <n v="61213674000240"/>
    <x v="15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120"/>
  </r>
  <r>
    <x v="0"/>
    <x v="0"/>
    <n v="62"/>
    <x v="2"/>
    <n v="60922168000771"/>
    <x v="22"/>
    <s v="SÃO PAULO"/>
    <s v="SP"/>
    <s v="PRIVADO"/>
    <s v="representante-ESP-SP@csl"/>
    <s v="tathiana.ponce@cslbehring.com"/>
    <s v="christiane.garcia@cslbehring.com"/>
    <x v="0"/>
    <n v="5"/>
  </r>
  <r>
    <x v="0"/>
    <x v="0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137"/>
  </r>
  <r>
    <x v="0"/>
    <x v="0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30"/>
  </r>
  <r>
    <x v="0"/>
    <x v="1"/>
    <n v="64"/>
    <x v="0"/>
    <n v="21371777000132"/>
    <x v="2"/>
    <s v="SÃO PAULO"/>
    <s v="SP"/>
    <s v="PRIVADO"/>
    <s v="janaina.palmiro@cslbehring.com"/>
    <s v="tathiana.ponce@cslbehring.com"/>
    <s v="representante-EMH-SP@csl"/>
    <x v="0"/>
    <n v="7"/>
  </r>
  <r>
    <x v="0"/>
    <x v="1"/>
    <n v="64"/>
    <x v="0"/>
    <n v="51722957012512"/>
    <x v="3"/>
    <s v="SÃO PAULO"/>
    <s v="SP"/>
    <s v="PRIVADO"/>
    <s v="janaina.palmiro@cslbehring.com"/>
    <s v="tathiana.ponce@cslbehring.com"/>
    <s v="representante-EMH-SP@csl"/>
    <x v="0"/>
    <n v="5"/>
  </r>
  <r>
    <x v="0"/>
    <x v="1"/>
    <n v="64"/>
    <x v="0"/>
    <n v="62106505000192"/>
    <x v="23"/>
    <s v="SÃO PAULO"/>
    <s v="SP"/>
    <s v="PRIVADO"/>
    <s v="janaina.palmiro@cslbehring.com"/>
    <s v="antonio.tunes@cslbehring.com"/>
    <s v="representante-EMH-SP@csl"/>
    <x v="0"/>
    <n v="40"/>
  </r>
  <r>
    <x v="0"/>
    <x v="1"/>
    <n v="64"/>
    <x v="0"/>
    <n v="60544244000167"/>
    <x v="24"/>
    <s v="SÃO PAULO"/>
    <s v="SP"/>
    <s v="PRIVADO"/>
    <s v="janaina.palmiro@cslbehring.com"/>
    <s v="antonio.tunes@cslbehring.com"/>
    <s v="representante-EMH-SP@csl"/>
    <x v="0"/>
    <n v="18"/>
  </r>
  <r>
    <x v="0"/>
    <x v="1"/>
    <n v="64"/>
    <x v="0"/>
    <n v="60975737005110"/>
    <x v="25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975737001204"/>
    <x v="9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0"/>
    <n v="6047087000210"/>
    <x v="4"/>
    <s v="SÃO PAULO"/>
    <s v="SP"/>
    <s v="PRIVADO"/>
    <s v="janaina.palmiro@cslbehring.com"/>
    <s v="antonio.tunes@cslbehring.com"/>
    <s v="representante-EMH-SP@csl"/>
    <x v="0"/>
    <n v="60"/>
  </r>
  <r>
    <x v="0"/>
    <x v="1"/>
    <n v="64"/>
    <x v="0"/>
    <n v="28290788000137"/>
    <x v="5"/>
    <s v="SÃO PAULO"/>
    <s v="SP"/>
    <s v="PRIVADO"/>
    <s v="janaina.palmiro@cslbehring.com"/>
    <s v="antonio.tunes@cslbehring.com"/>
    <s v="representante-EMH-SP@csl"/>
    <x v="0"/>
    <n v="11"/>
  </r>
  <r>
    <x v="0"/>
    <x v="1"/>
    <n v="64"/>
    <x v="0"/>
    <n v="62779145000190"/>
    <x v="6"/>
    <s v="SÃO PAULO"/>
    <s v="SP"/>
    <s v="PRIVADO"/>
    <s v="janaina.palmiro@cslbehring.com"/>
    <s v="vago.HSP.SPC@vago.com"/>
    <s v="christiane.garcia@cslbehring.com"/>
    <x v="0"/>
    <n v="6"/>
  </r>
  <r>
    <x v="0"/>
    <x v="1"/>
    <n v="64"/>
    <x v="0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2"/>
    <x v="2"/>
    <n v="21371777000132"/>
    <x v="2"/>
    <s v="SÃO PAULO"/>
    <s v="SP"/>
    <s v="PRIVADO"/>
    <s v="janaina.palmiro@cslbehring.com"/>
    <s v="tathiana.ponce@cslbehring.com"/>
    <s v="representante-EMH-SP@csl"/>
    <x v="0"/>
    <n v="6"/>
  </r>
  <r>
    <x v="0"/>
    <x v="1"/>
    <n v="62"/>
    <x v="2"/>
    <n v="60678604000113"/>
    <x v="1"/>
    <s v="SÃO PAULO"/>
    <s v="SP"/>
    <s v="PRIVADO"/>
    <s v="janaina.palmiro@cslbehring.com"/>
    <s v="antonio.tunes@cslbehring.com"/>
    <s v="representante-EMH-SP@csl"/>
    <x v="0"/>
    <n v="40"/>
  </r>
  <r>
    <x v="0"/>
    <x v="1"/>
    <n v="62"/>
    <x v="2"/>
    <n v="62106505000192"/>
    <x v="23"/>
    <s v="SÃO PAULO"/>
    <s v="SP"/>
    <s v="PRIVADO"/>
    <s v="janaina.palmiro@cslbehring.com"/>
    <s v="antonio.tunes@cslbehring.com"/>
    <s v="representante-EMH-SP@csl"/>
    <x v="0"/>
    <n v="1"/>
  </r>
  <r>
    <x v="0"/>
    <x v="1"/>
    <n v="62"/>
    <x v="2"/>
    <n v="19056055000141"/>
    <x v="8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2"/>
    <n v="60975737005110"/>
    <x v="25"/>
    <s v="SÃO PAULO"/>
    <s v="SP"/>
    <s v="PRIVADO"/>
    <s v="janaina.palmiro@cslbehring.com"/>
    <s v="vago.HSP.SPC@vago.com"/>
    <s v="christiane.garcia@cslbehring.com"/>
    <x v="0"/>
    <n v="13"/>
  </r>
  <r>
    <x v="0"/>
    <x v="1"/>
    <n v="62"/>
    <x v="2"/>
    <n v="6047087000210"/>
    <x v="4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2"/>
    <n v="60961422000155"/>
    <x v="7"/>
    <s v="SÃO PAULO"/>
    <s v="SP"/>
    <s v="PRIVADO"/>
    <s v="janaina.palmiro@cslbehring.com"/>
    <s v="antonio.tunes@cslbehring.com"/>
    <s v="representante-EMH-SP@csl"/>
    <x v="0"/>
    <n v="10"/>
  </r>
  <r>
    <x v="0"/>
    <x v="1"/>
    <n v="64"/>
    <x v="0"/>
    <n v="29435005009932"/>
    <x v="20"/>
    <s v="SÃO PAULO"/>
    <s v="SP"/>
    <s v="PRIVADO"/>
    <s v="representante-ESP-SP@csl"/>
    <s v="antonio.tunes@cslbehring.com"/>
    <s v="christiane.garcia@cslbehring.com"/>
    <x v="0"/>
    <n v="18"/>
  </r>
  <r>
    <x v="0"/>
    <x v="1"/>
    <n v="64"/>
    <x v="0"/>
    <n v="60884855000316"/>
    <x v="12"/>
    <s v="SÃO PAULO"/>
    <s v="SP"/>
    <s v="PRIVADO"/>
    <s v="representante-ESP-SP@csl"/>
    <s v="tathiana.ponce@cslbehring.com"/>
    <s v="christiane.garcia@cslbehring.com"/>
    <x v="0"/>
    <n v="80"/>
  </r>
  <r>
    <x v="0"/>
    <x v="1"/>
    <n v="64"/>
    <x v="0"/>
    <n v="60726502000126"/>
    <x v="13"/>
    <s v="SÃO PAULO"/>
    <s v="SP"/>
    <s v="PRIVADO"/>
    <s v="representante-ESP-SP@csl"/>
    <s v="tathiana.ponce@cslbehring.com"/>
    <s v="christiane.garcia@cslbehring.com"/>
    <x v="0"/>
    <n v="10"/>
  </r>
  <r>
    <x v="0"/>
    <x v="1"/>
    <n v="64"/>
    <x v="0"/>
    <n v="60726502000711"/>
    <x v="14"/>
    <s v="SÃO PAULO"/>
    <s v="SP"/>
    <s v="PRIVADO"/>
    <s v="representante-ESP-SP@csl"/>
    <s v="tathiana.ponce@cslbehring.com"/>
    <s v="christiane.garcia@cslbehring.com"/>
    <x v="0"/>
    <n v="4"/>
  </r>
  <r>
    <x v="0"/>
    <x v="1"/>
    <n v="64"/>
    <x v="0"/>
    <n v="60453024000390"/>
    <x v="21"/>
    <s v="SÃO PAULO"/>
    <s v="SP"/>
    <s v="PRIVADO"/>
    <s v="representante-ESP-SP@csl"/>
    <s v="tathiana.ponce@cslbehring.com"/>
    <s v="christiane.garcia@cslbehring.com"/>
    <x v="0"/>
    <n v="35"/>
  </r>
  <r>
    <x v="0"/>
    <x v="1"/>
    <n v="64"/>
    <x v="0"/>
    <n v="61213674000240"/>
    <x v="15"/>
    <s v="SÃO PAULO"/>
    <s v="SP"/>
    <s v="PRIVADO"/>
    <s v="representante-ESP-SP@csl"/>
    <s v="antonio.tunes@cslbehring.com"/>
    <s v="christiane.garcia@cslbehring.com"/>
    <x v="0"/>
    <n v="3"/>
  </r>
  <r>
    <x v="0"/>
    <x v="1"/>
    <n v="64"/>
    <x v="0"/>
    <n v="461479009462"/>
    <x v="26"/>
    <s v="SÃO PAULO"/>
    <s v="SP"/>
    <s v="PRIVADO"/>
    <s v="representante-ESP-SP@csl"/>
    <s v="tathiana.ponce@cslbehring.com"/>
    <s v="christiane.garcia@cslbehring.com"/>
    <x v="0"/>
    <n v="5"/>
  </r>
  <r>
    <x v="0"/>
    <x v="1"/>
    <n v="64"/>
    <x v="0"/>
    <n v="61599908000158"/>
    <x v="17"/>
    <s v="SÃO PAULO"/>
    <s v="SP"/>
    <s v="PRIVADO"/>
    <s v="representante-ESP-SP@csl"/>
    <s v="tathiana.ponce@cslbehring.com"/>
    <s v="christiane.garcia@cslbehring.com"/>
    <x v="0"/>
    <n v="70"/>
  </r>
  <r>
    <x v="0"/>
    <x v="1"/>
    <n v="64"/>
    <x v="0"/>
    <n v="61590410000124"/>
    <x v="18"/>
    <s v="SÃO PAULO"/>
    <s v="SP"/>
    <s v="PRIVADO"/>
    <s v="representante-ESP-SP@csl"/>
    <s v="vago.HSP.SPC@vago.com"/>
    <s v="christiane.garcia@cslbehring.com"/>
    <x v="0"/>
    <n v="43"/>
  </r>
  <r>
    <x v="0"/>
    <x v="1"/>
    <n v="62"/>
    <x v="2"/>
    <n v="60961968000106"/>
    <x v="19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2"/>
    <n v="60992427000650"/>
    <x v="11"/>
    <s v="SÃO PAULO"/>
    <s v="SP"/>
    <s v="PRIVADO"/>
    <s v="representante-ESP-SP@csl"/>
    <s v="tathiana.ponce@cslbehring.com"/>
    <s v="christiane.garcia@cslbehring.com"/>
    <x v="0"/>
    <n v="1"/>
  </r>
  <r>
    <x v="0"/>
    <x v="1"/>
    <n v="62"/>
    <x v="2"/>
    <n v="29435005009932"/>
    <x v="20"/>
    <s v="SÃO PAULO"/>
    <s v="SP"/>
    <s v="PRIVADO"/>
    <s v="representante-ESP-SP@csl"/>
    <s v="antonio.tunes@cslbehring.com"/>
    <s v="christiane.garcia@cslbehring.com"/>
    <x v="0"/>
    <n v="8"/>
  </r>
  <r>
    <x v="0"/>
    <x v="1"/>
    <n v="62"/>
    <x v="2"/>
    <n v="60726502000126"/>
    <x v="13"/>
    <s v="SÃO PAULO"/>
    <s v="SP"/>
    <s v="PRIVADO"/>
    <s v="representante-ESP-SP@csl"/>
    <s v="tathiana.ponce@cslbehring.com"/>
    <s v="christiane.garcia@cslbehring.com"/>
    <x v="0"/>
    <n v="23"/>
  </r>
  <r>
    <x v="0"/>
    <x v="1"/>
    <n v="62"/>
    <x v="2"/>
    <n v="60453024000390"/>
    <x v="21"/>
    <s v="SÃO PAULO"/>
    <s v="SP"/>
    <s v="PRIVADO"/>
    <s v="representante-ESP-SP@csl"/>
    <s v="tathiana.ponce@cslbehring.com"/>
    <s v="christiane.garcia@cslbehring.com"/>
    <x v="0"/>
    <n v="52"/>
  </r>
  <r>
    <x v="0"/>
    <x v="1"/>
    <n v="62"/>
    <x v="2"/>
    <n v="60765823000130"/>
    <x v="10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2"/>
    <n v="61599908000158"/>
    <x v="17"/>
    <s v="SÃO PAULO"/>
    <s v="SP"/>
    <s v="PRIVADO"/>
    <s v="representante-ESP-SP@csl"/>
    <s v="tathiana.ponce@cslbehring.com"/>
    <s v="christiane.garcia@cslbehring.com"/>
    <x v="0"/>
    <n v="65"/>
  </r>
  <r>
    <x v="0"/>
    <x v="1"/>
    <n v="62"/>
    <x v="2"/>
    <n v="61590410000124"/>
    <x v="18"/>
    <s v="SÃO PAULO"/>
    <s v="SP"/>
    <s v="PRIVADO"/>
    <s v="representante-ESP-SP@csl"/>
    <s v="vago.HSP.SPC@vago.com"/>
    <s v="christiane.garcia@cslbehring.com"/>
    <x v="0"/>
    <n v="78"/>
  </r>
  <r>
    <x v="0"/>
    <x v="0"/>
    <n v="66"/>
    <x v="1"/>
    <n v="46009718000140"/>
    <x v="27"/>
    <s v="CAMPINAS"/>
    <s v="SP"/>
    <s v="PRIVADO"/>
    <s v="bruna.claro@cslbehring.com"/>
    <s v="artur.junior@cslbehring.com"/>
    <s v="representante-EMH-SP@csl"/>
    <x v="0"/>
    <n v="3"/>
  </r>
  <r>
    <x v="0"/>
    <x v="0"/>
    <n v="64"/>
    <x v="0"/>
    <n v="60003761000129"/>
    <x v="28"/>
    <s v="SÃO JOSÉ DO RIO PRETO"/>
    <s v="SP"/>
    <s v="PRIVADO"/>
    <s v="bruna.claro@cslbehring.com"/>
    <s v="artur.junior@cslbehring.com"/>
    <s v="representante-EMH-SP@csl"/>
    <x v="0"/>
    <n v="30"/>
  </r>
  <r>
    <x v="0"/>
    <x v="0"/>
    <n v="62"/>
    <x v="2"/>
    <n v="44456036000311"/>
    <x v="29"/>
    <s v="BAURU"/>
    <s v="SP"/>
    <s v="PRIVADO"/>
    <s v="bruna.claro@cslbehring.com"/>
    <s v="artur.junior@cslbehring.com"/>
    <s v="representante-EMH-SP@csl"/>
    <x v="0"/>
    <n v="3"/>
  </r>
  <r>
    <x v="0"/>
    <x v="0"/>
    <n v="62"/>
    <x v="2"/>
    <n v="60003761000129"/>
    <x v="28"/>
    <s v="SÃO JOSÉ DO RIO PRETO"/>
    <s v="SP"/>
    <s v="PRIVADO"/>
    <s v="bruna.claro@cslbehring.com"/>
    <s v="artur.junior@cslbehring.com"/>
    <s v="representante-EMH-SP@csl"/>
    <x v="0"/>
    <n v="13"/>
  </r>
  <r>
    <x v="0"/>
    <x v="0"/>
    <n v="64"/>
    <x v="0"/>
    <n v="44649812027176"/>
    <x v="30"/>
    <s v="MOJI DAS CRUZES"/>
    <s v="SP"/>
    <s v="PRIVADO"/>
    <s v="janaina.palmiro@cslbehring.com"/>
    <s v="tathiana.ponce@cslbehring.com"/>
    <s v="representante-EMH-SP@csl"/>
    <x v="0"/>
    <n v="26"/>
  </r>
  <r>
    <x v="0"/>
    <x v="0"/>
    <n v="62"/>
    <x v="2"/>
    <n v="57571275001760"/>
    <x v="31"/>
    <s v="SÃO BERNARDO DO CAMPO"/>
    <s v="SP"/>
    <s v="PRIVADO"/>
    <s v="representante-ESP-SP@csl"/>
    <s v="antonio.tunes@cslbehring.com"/>
    <s v="christiane.garcia@cslbehring.com"/>
    <x v="0"/>
    <n v="15"/>
  </r>
  <r>
    <x v="0"/>
    <x v="1"/>
    <n v="64"/>
    <x v="0"/>
    <n v="51427540000359"/>
    <x v="32"/>
    <s v="OURINHOS"/>
    <s v="SP"/>
    <s v="PRIVADO"/>
    <s v="bruna.claro@cslbehring.com"/>
    <s v="artur.junior@cslbehring.com"/>
    <s v="representante-EMH-SP@csl"/>
    <x v="0"/>
    <n v="4"/>
  </r>
  <r>
    <x v="0"/>
    <x v="1"/>
    <n v="64"/>
    <x v="0"/>
    <n v="55980148000121"/>
    <x v="33"/>
    <s v="RIBEIRÃO PRETO"/>
    <s v="SP"/>
    <s v="PRIVADO"/>
    <s v="bruna.claro@cslbehring.com"/>
    <s v="artur.junior@cslbehring.com"/>
    <s v="representante-EMH-SP@csl"/>
    <x v="0"/>
    <n v="22"/>
  </r>
  <r>
    <x v="0"/>
    <x v="1"/>
    <n v="64"/>
    <x v="0"/>
    <n v="60003761000129"/>
    <x v="28"/>
    <s v="SÃO JOSÉ DO RIO PRETO"/>
    <s v="SP"/>
    <s v="PRIVADO"/>
    <s v="bruna.claro@cslbehring.com"/>
    <s v="artur.junior@cslbehring.com"/>
    <s v="representante-EMH-SP@csl"/>
    <x v="0"/>
    <n v="45"/>
  </r>
  <r>
    <x v="0"/>
    <x v="1"/>
    <n v="62"/>
    <x v="2"/>
    <n v="45272366001553"/>
    <x v="34"/>
    <s v="ARARAQUARA"/>
    <s v="SP"/>
    <s v="PRIVADO"/>
    <s v="bruna.claro@cslbehring.com"/>
    <s v="artur.junior@cslbehring.com"/>
    <s v="representante-EMH-SP@csl"/>
    <x v="0"/>
    <n v="31"/>
  </r>
  <r>
    <x v="0"/>
    <x v="1"/>
    <n v="62"/>
    <x v="2"/>
    <n v="44456036000745"/>
    <x v="35"/>
    <s v="BAURU"/>
    <s v="SP"/>
    <s v="PRIVADO"/>
    <s v="bruna.claro@cslbehring.com"/>
    <s v="artur.junior@cslbehring.com"/>
    <s v="representante-EMH-SP@csl"/>
    <x v="0"/>
    <n v="15"/>
  </r>
  <r>
    <x v="0"/>
    <x v="1"/>
    <n v="62"/>
    <x v="2"/>
    <n v="44456036000311"/>
    <x v="29"/>
    <s v="BAURU"/>
    <s v="SP"/>
    <s v="PRIVADO"/>
    <s v="bruna.claro@cslbehring.com"/>
    <s v="artur.junior@cslbehring.com"/>
    <s v="representante-EMH-SP@csl"/>
    <x v="0"/>
    <n v="16"/>
  </r>
  <r>
    <x v="0"/>
    <x v="1"/>
    <n v="62"/>
    <x v="2"/>
    <n v="60003761000129"/>
    <x v="28"/>
    <s v="SÃO JOSÉ DO RIO PRETO"/>
    <s v="SP"/>
    <s v="PRIVADO"/>
    <s v="bruna.claro@cslbehring.com"/>
    <s v="artur.junior@cslbehring.com"/>
    <s v="representante-EMH-SP@csl"/>
    <x v="0"/>
    <n v="14"/>
  </r>
  <r>
    <x v="0"/>
    <x v="1"/>
    <n v="62"/>
    <x v="2"/>
    <n v="61699567007871"/>
    <x v="36"/>
    <s v="SOROCABA"/>
    <s v="SP"/>
    <s v="PRIVADO"/>
    <s v="bruna.claro@cslbehring.com"/>
    <s v="tathiana.ponce@cslbehring.com"/>
    <s v="representante-EMH-SP@csl"/>
    <x v="0"/>
    <n v="1"/>
  </r>
  <r>
    <x v="0"/>
    <x v="1"/>
    <n v="66"/>
    <x v="1"/>
    <n v="6047087003073"/>
    <x v="37"/>
    <s v="SÃO JOSÉ DOS CAMPOS"/>
    <s v="SP"/>
    <s v="PRIVADO"/>
    <s v="janaina.palmiro@cslbehring.com"/>
    <s v="tathiana.ponce@cslbehring.com"/>
    <s v="representante-EMH-SP@csl"/>
    <x v="0"/>
    <n v="16"/>
  </r>
  <r>
    <x v="0"/>
    <x v="1"/>
    <n v="64"/>
    <x v="0"/>
    <n v="49770076000195"/>
    <x v="38"/>
    <s v="CARAPICUÍBA"/>
    <s v="SP"/>
    <s v="PRIVADO"/>
    <s v="janaina.palmiro@cslbehring.com"/>
    <s v="tathiana.ponce@cslbehring.com"/>
    <s v="representante-EMH-SP@csl"/>
    <x v="0"/>
    <n v="4"/>
  </r>
  <r>
    <x v="0"/>
    <x v="1"/>
    <n v="64"/>
    <x v="0"/>
    <n v="61699567000435"/>
    <x v="39"/>
    <s v="TABOÃO DA SERRA"/>
    <s v="SP"/>
    <s v="PRIVADO"/>
    <s v="representante-ESP-SP@csl"/>
    <s v="tathiana.ponce@cslbehring.com"/>
    <s v="representante-EMH-SP@csl"/>
    <x v="0"/>
    <n v="2"/>
  </r>
  <r>
    <x v="0"/>
    <x v="1"/>
    <n v="62"/>
    <x v="2"/>
    <n v="61699567000435"/>
    <x v="39"/>
    <s v="TABOÃO DA SERRA"/>
    <s v="SP"/>
    <s v="PRIVADO"/>
    <s v="representante-ESP-SP@csl"/>
    <s v="tathiana.ponce@cslbehring.com"/>
    <s v="representante-EMH-SP@csl"/>
    <x v="0"/>
    <n v="1"/>
  </r>
  <r>
    <x v="0"/>
    <x v="0"/>
    <n v="64"/>
    <x v="0"/>
    <n v="8562523000133"/>
    <x v="40"/>
    <s v="DUQUE DE CAXIAS"/>
    <s v="RJ"/>
    <s v="PRIVADO"/>
    <s v="eveline.goulart@cslbehring.com"/>
    <s v="marcus.bastos@cslbehring.com"/>
    <s v="representante-EMH-SUL@csl"/>
    <x v="1"/>
    <n v="3"/>
  </r>
  <r>
    <x v="0"/>
    <x v="0"/>
    <n v="64"/>
    <x v="0"/>
    <n v="6047087001372"/>
    <x v="41"/>
    <s v="DUQUE DE CAXIAS"/>
    <s v="RJ"/>
    <s v="PRIVADO"/>
    <s v="eveline.goulart@cslbehring.com"/>
    <s v="romeu.soares@cslbehring.com"/>
    <s v="representante-EMH-SUL@csl"/>
    <x v="1"/>
    <n v="2"/>
  </r>
  <r>
    <x v="0"/>
    <x v="0"/>
    <n v="64"/>
    <x v="0"/>
    <n v="33575127000600"/>
    <x v="42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922168000348"/>
    <x v="43"/>
    <s v="RIO DE JANEIRO"/>
    <s v="RJ"/>
    <s v="PRIVADO"/>
    <s v="eveline.goulart@cslbehring.com"/>
    <s v="romeu.soares@cslbehring.com"/>
    <s v="representante-EMH-SUL@csl"/>
    <x v="1"/>
    <n v="11"/>
  </r>
  <r>
    <x v="0"/>
    <x v="0"/>
    <n v="64"/>
    <x v="0"/>
    <n v="29435005005279"/>
    <x v="44"/>
    <s v="RIO DE JANEIRO"/>
    <s v="RJ"/>
    <s v="PRIVADO"/>
    <s v="eveline.goulart@cslbehring.com"/>
    <s v="romeu.soares@cslbehring.com"/>
    <s v="representante-EMH-SUL@csl"/>
    <x v="1"/>
    <n v="9"/>
  </r>
  <r>
    <x v="0"/>
    <x v="0"/>
    <n v="64"/>
    <x v="0"/>
    <n v="29435005005198"/>
    <x v="45"/>
    <s v="RIO DE JANEIRO"/>
    <s v="RJ"/>
    <s v="PRIVADO"/>
    <s v="eveline.goulart@cslbehring.com"/>
    <s v="romeu.soares@cslbehring.com"/>
    <s v="representante-EMH-SUL@csl"/>
    <x v="1"/>
    <n v="15"/>
  </r>
  <r>
    <x v="0"/>
    <x v="0"/>
    <n v="64"/>
    <x v="0"/>
    <n v="29435005006160"/>
    <x v="46"/>
    <s v="RIO DE JANEIRO"/>
    <s v="RJ"/>
    <s v="PRIVADO"/>
    <s v="eveline.goulart@cslbehring.com"/>
    <s v="romeu.soares@cslbehring.com"/>
    <s v="representante-EMH-SUL@csl"/>
    <x v="1"/>
    <n v="24"/>
  </r>
  <r>
    <x v="0"/>
    <x v="0"/>
    <n v="64"/>
    <x v="0"/>
    <n v="73696718000219"/>
    <x v="47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0"/>
    <n v="6047087000996"/>
    <x v="48"/>
    <s v="RIO DE JANEIRO"/>
    <s v="RJ"/>
    <s v="PRIVADO"/>
    <s v="eveline.goulart@cslbehring.com"/>
    <s v="romeu.soares@cslbehring.com"/>
    <s v="representante-EMH-SUL@csl"/>
    <x v="1"/>
    <n v="109"/>
  </r>
  <r>
    <x v="0"/>
    <x v="0"/>
    <n v="64"/>
    <x v="0"/>
    <n v="9578217000158"/>
    <x v="49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0"/>
    <n v="6047087001020"/>
    <x v="50"/>
    <s v="RIO DE JANEIRO"/>
    <s v="RJ"/>
    <s v="PRIVADO"/>
    <s v="eveline.goulart@cslbehring.com"/>
    <s v="romeu.soares@cslbehring.com"/>
    <s v="representante-EMH-SUL@csl"/>
    <x v="1"/>
    <n v="21"/>
  </r>
  <r>
    <x v="0"/>
    <x v="0"/>
    <n v="64"/>
    <x v="0"/>
    <n v="29259736000403"/>
    <x v="51"/>
    <s v="RIO DE JANEIRO"/>
    <s v="RJ"/>
    <s v="PRIVADO"/>
    <s v="eveline.goulart@cslbehring.com"/>
    <s v="romeu.soares@cslbehring.com"/>
    <s v="representante-EMH-SUL@csl"/>
    <x v="1"/>
    <n v="1"/>
  </r>
  <r>
    <x v="0"/>
    <x v="0"/>
    <n v="64"/>
    <x v="0"/>
    <n v="8100676002102"/>
    <x v="52"/>
    <s v="RIO DE JANEIRO"/>
    <s v="RJ"/>
    <s v="PRIVADO"/>
    <s v="eveline.goulart@cslbehring.com"/>
    <s v="romeu.soares@cslbehring.com"/>
    <s v="representante-EMH-SUL@csl"/>
    <x v="1"/>
    <n v="10"/>
  </r>
  <r>
    <x v="0"/>
    <x v="0"/>
    <n v="64"/>
    <x v="0"/>
    <n v="9219138000584"/>
    <x v="53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60884855001207"/>
    <x v="54"/>
    <s v="NITERÓI"/>
    <s v="RJ"/>
    <s v="PRIVADO"/>
    <s v="eveline.goulart@cslbehring.com"/>
    <s v="romeu.soares@cslbehring.com"/>
    <s v="representante-EMH-SUL@csl"/>
    <x v="1"/>
    <n v="12"/>
  </r>
  <r>
    <x v="0"/>
    <x v="0"/>
    <n v="62"/>
    <x v="2"/>
    <n v="60922168000348"/>
    <x v="43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29435005005198"/>
    <x v="45"/>
    <s v="RIO DE JANEIRO"/>
    <s v="RJ"/>
    <s v="PRIVADO"/>
    <s v="eveline.goulart@cslbehring.com"/>
    <s v="romeu.soares@cslbehring.com"/>
    <s v="representante-EMH-SUL@csl"/>
    <x v="1"/>
    <n v="5"/>
  </r>
  <r>
    <x v="0"/>
    <x v="0"/>
    <n v="62"/>
    <x v="2"/>
    <n v="31635857000454"/>
    <x v="55"/>
    <s v="RIO DE JANEIRO"/>
    <s v="RJ"/>
    <s v="PRIVADO"/>
    <s v="eveline.goulart@cslbehring.com"/>
    <s v="romeu.soares@cslbehring.com"/>
    <s v="representante-EMH-SUL@csl"/>
    <x v="1"/>
    <n v="7"/>
  </r>
  <r>
    <x v="0"/>
    <x v="0"/>
    <n v="62"/>
    <x v="2"/>
    <n v="73696718000219"/>
    <x v="47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42297507000107"/>
    <x v="56"/>
    <s v="RIO DE JANEIRO"/>
    <s v="RJ"/>
    <s v="PRIVADO"/>
    <s v="eveline.goulart@cslbehring.com"/>
    <s v="romeu.soares@cslbehring.com"/>
    <s v="representante-EMH-SUL@csl"/>
    <x v="1"/>
    <n v="4"/>
  </r>
  <r>
    <x v="0"/>
    <x v="0"/>
    <n v="62"/>
    <x v="2"/>
    <n v="24217779000160"/>
    <x v="57"/>
    <s v="RIO DE JANEIRO"/>
    <s v="RJ"/>
    <s v="PRIVADO"/>
    <s v="eveline.goulart@cslbehring.com"/>
    <s v="marcus.bastos@cslbehring.com"/>
    <s v="representante-EMH-SUL@csl"/>
    <x v="1"/>
    <n v="2"/>
  </r>
  <r>
    <x v="0"/>
    <x v="0"/>
    <n v="62"/>
    <x v="2"/>
    <n v="6047087002697"/>
    <x v="58"/>
    <s v="RIO DE JANEIRO"/>
    <s v="RJ"/>
    <s v="PRIVADO"/>
    <s v="eveline.goulart@cslbehring.com"/>
    <s v="romeu.soares@cslbehring.com"/>
    <s v="representante-EMH-SUL@csl"/>
    <x v="1"/>
    <n v="20"/>
  </r>
  <r>
    <x v="0"/>
    <x v="0"/>
    <n v="62"/>
    <x v="2"/>
    <n v="6047087001020"/>
    <x v="50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8752137000104"/>
    <x v="59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8100676002102"/>
    <x v="52"/>
    <s v="RIO DE JANEIRO"/>
    <s v="RJ"/>
    <s v="PRIVADO"/>
    <s v="eveline.goulart@cslbehring.com"/>
    <s v="romeu.soares@cslbehring.com"/>
    <s v="representante-EMH-SUL@csl"/>
    <x v="1"/>
    <n v="15"/>
  </r>
  <r>
    <x v="0"/>
    <x v="0"/>
    <n v="62"/>
    <x v="2"/>
    <n v="60884855001630"/>
    <x v="60"/>
    <s v="RIO DE JANEIRO"/>
    <s v="RJ"/>
    <s v="PRIVADO"/>
    <s v="eveline.goulart@cslbehring.com"/>
    <s v="marcus.bastos@cslbehring.com"/>
    <s v="representante-EMH-SUL@csl"/>
    <x v="1"/>
    <n v="23"/>
  </r>
  <r>
    <x v="0"/>
    <x v="0"/>
    <n v="62"/>
    <x v="2"/>
    <n v="33419482000259"/>
    <x v="61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9219138000584"/>
    <x v="53"/>
    <s v="RIO DE JANEIRO"/>
    <s v="RJ"/>
    <s v="PRIVADO"/>
    <s v="eveline.goulart@cslbehring.com"/>
    <s v="marcus.bastos@cslbehring.com"/>
    <s v="representante-EMH-SUL@csl"/>
    <x v="1"/>
    <n v="13"/>
  </r>
  <r>
    <x v="0"/>
    <x v="1"/>
    <n v="64"/>
    <x v="0"/>
    <n v="8562523000133"/>
    <x v="40"/>
    <s v="DUQUE DE CAXIAS"/>
    <s v="RJ"/>
    <s v="PRIVADO"/>
    <s v="eveline.goulart@cslbehring.com"/>
    <s v="marcus.bastos@cslbehring.com"/>
    <s v="representante-EMH-SUL@csl"/>
    <x v="1"/>
    <n v="10"/>
  </r>
  <r>
    <x v="0"/>
    <x v="1"/>
    <n v="64"/>
    <x v="0"/>
    <n v="6047087001372"/>
    <x v="41"/>
    <s v="DUQUE DE CAXIAS"/>
    <s v="RJ"/>
    <s v="PRIVADO"/>
    <s v="eveline.goulart@cslbehring.com"/>
    <s v="romeu.soares@cslbehring.com"/>
    <s v="representante-EMH-SUL@csl"/>
    <x v="1"/>
    <n v="12"/>
  </r>
  <r>
    <x v="0"/>
    <x v="1"/>
    <n v="64"/>
    <x v="0"/>
    <n v="30079461000162"/>
    <x v="62"/>
    <s v="NITERÓI"/>
    <s v="RJ"/>
    <s v="PRIVADO"/>
    <s v="eveline.goulart@cslbehring.com"/>
    <s v="romeu.soares@cslbehring.com"/>
    <s v="representante-EMH-SUL@csl"/>
    <x v="1"/>
    <n v="4"/>
  </r>
  <r>
    <x v="0"/>
    <x v="1"/>
    <n v="64"/>
    <x v="0"/>
    <n v="60884855001207"/>
    <x v="54"/>
    <s v="NITERÓI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29072642000188"/>
    <x v="63"/>
    <s v="RESENDE"/>
    <s v="RJ"/>
    <s v="PRIVADO"/>
    <s v="eveline.goulart@cslbehring.com"/>
    <s v="marcus.bastos@cslbehring.com"/>
    <s v="representante-EMH-SUL@csl"/>
    <x v="1"/>
    <n v="19"/>
  </r>
  <r>
    <x v="0"/>
    <x v="1"/>
    <n v="64"/>
    <x v="0"/>
    <n v="60922168000348"/>
    <x v="43"/>
    <s v="RIO DE JANEIRO"/>
    <s v="RJ"/>
    <s v="PRIVADO"/>
    <s v="eveline.goulart@cslbehring.com"/>
    <s v="romeu.soares@cslbehring.com"/>
    <s v="representante-EMH-SUL@csl"/>
    <x v="1"/>
    <n v="9"/>
  </r>
  <r>
    <x v="0"/>
    <x v="1"/>
    <n v="64"/>
    <x v="0"/>
    <n v="29435005005279"/>
    <x v="44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29435005005198"/>
    <x v="45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31635857000292"/>
    <x v="64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2284062000521"/>
    <x v="65"/>
    <s v="RIO DE JANEIRO"/>
    <s v="RJ"/>
    <s v="PRIVADO"/>
    <s v="eveline.goulart@cslbehring.com"/>
    <s v="marcus.bastos@cslbehring.com"/>
    <s v="representante-EMH-SUL@csl"/>
    <x v="1"/>
    <n v="15"/>
  </r>
  <r>
    <x v="0"/>
    <x v="1"/>
    <n v="64"/>
    <x v="0"/>
    <n v="6047087002697"/>
    <x v="58"/>
    <s v="RIO DE JANEIRO"/>
    <s v="RJ"/>
    <s v="PRIVADO"/>
    <s v="eveline.goulart@cslbehring.com"/>
    <s v="romeu.soares@cslbehring.com"/>
    <s v="representante-EMH-SUL@csl"/>
    <x v="1"/>
    <n v="10"/>
  </r>
  <r>
    <x v="0"/>
    <x v="1"/>
    <n v="64"/>
    <x v="0"/>
    <n v="9578217000158"/>
    <x v="49"/>
    <s v="RIO DE JANEIRO"/>
    <s v="RJ"/>
    <s v="PRIVADO"/>
    <s v="eveline.goulart@cslbehring.com"/>
    <s v="romeu.soares@cslbehring.com"/>
    <s v="representante-EMH-SUL@csl"/>
    <x v="1"/>
    <n v="1"/>
  </r>
  <r>
    <x v="0"/>
    <x v="1"/>
    <n v="64"/>
    <x v="0"/>
    <n v="6047087003316"/>
    <x v="66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0"/>
    <n v="6047087001020"/>
    <x v="50"/>
    <s v="RIO DE JANEIRO"/>
    <s v="RJ"/>
    <s v="PRIVADO"/>
    <s v="eveline.goulart@cslbehring.com"/>
    <s v="romeu.soares@cslbehring.com"/>
    <s v="representante-EMH-SUL@csl"/>
    <x v="1"/>
    <n v="24"/>
  </r>
  <r>
    <x v="0"/>
    <x v="1"/>
    <n v="64"/>
    <x v="0"/>
    <n v="29259736000403"/>
    <x v="51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0"/>
    <n v="8100676002102"/>
    <x v="52"/>
    <s v="RIO DE JANEIRO"/>
    <s v="RJ"/>
    <s v="PRIVADO"/>
    <s v="eveline.goulart@cslbehring.com"/>
    <s v="romeu.soares@cslbehring.com"/>
    <s v="representante-EMH-SUL@csl"/>
    <x v="1"/>
    <n v="5"/>
  </r>
  <r>
    <x v="0"/>
    <x v="1"/>
    <n v="64"/>
    <x v="0"/>
    <n v="60884855001630"/>
    <x v="60"/>
    <s v="RIO DE JANEIRO"/>
    <s v="RJ"/>
    <s v="PRIVADO"/>
    <s v="eveline.goulart@cslbehring.com"/>
    <s v="marcus.bastos@cslbehring.com"/>
    <s v="representante-EMH-SUL@csl"/>
    <x v="1"/>
    <n v="20"/>
  </r>
  <r>
    <x v="0"/>
    <x v="1"/>
    <n v="64"/>
    <x v="0"/>
    <n v="8850962000222"/>
    <x v="67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0"/>
    <n v="9219138000584"/>
    <x v="53"/>
    <s v="RIO DE JANEIRO"/>
    <s v="RJ"/>
    <s v="PRIVADO"/>
    <s v="eveline.goulart@cslbehring.com"/>
    <s v="marcus.bastos@cslbehring.com"/>
    <s v="representante-EMH-SUL@csl"/>
    <x v="1"/>
    <n v="25"/>
  </r>
  <r>
    <x v="0"/>
    <x v="1"/>
    <n v="64"/>
    <x v="0"/>
    <n v="31671480000146"/>
    <x v="68"/>
    <s v="SÃO GONÇAL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372"/>
    <x v="41"/>
    <s v="DUQUE DE CAXIAS"/>
    <s v="RJ"/>
    <s v="PRIVADO"/>
    <s v="eveline.goulart@cslbehring.com"/>
    <s v="romeu.soares@cslbehring.com"/>
    <s v="representante-EMH-SUL@csl"/>
    <x v="1"/>
    <n v="2"/>
  </r>
  <r>
    <x v="0"/>
    <x v="1"/>
    <n v="62"/>
    <x v="2"/>
    <n v="30079461000162"/>
    <x v="62"/>
    <s v="NITERÓI"/>
    <s v="RJ"/>
    <s v="PRIVADO"/>
    <s v="eveline.goulart@cslbehring.com"/>
    <s v="romeu.soares@cslbehring.com"/>
    <s v="representante-EMH-SUL@csl"/>
    <x v="1"/>
    <n v="3"/>
  </r>
  <r>
    <x v="0"/>
    <x v="1"/>
    <n v="62"/>
    <x v="2"/>
    <n v="60884855001207"/>
    <x v="54"/>
    <s v="NITERÓI"/>
    <s v="RJ"/>
    <s v="PRIVADO"/>
    <s v="eveline.goulart@cslbehring.com"/>
    <s v="romeu.soares@cslbehring.com"/>
    <s v="representante-EMH-SUL@csl"/>
    <x v="1"/>
    <n v="2"/>
  </r>
  <r>
    <x v="0"/>
    <x v="1"/>
    <n v="62"/>
    <x v="2"/>
    <n v="60922168000348"/>
    <x v="43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9435005005198"/>
    <x v="45"/>
    <s v="RIO DE JANEIRO"/>
    <s v="RJ"/>
    <s v="PRIVADO"/>
    <s v="eveline.goulart@cslbehring.com"/>
    <s v="romeu.soares@cslbehring.com"/>
    <s v="representante-EMH-SUL@csl"/>
    <x v="1"/>
    <n v="5"/>
  </r>
  <r>
    <x v="0"/>
    <x v="1"/>
    <n v="62"/>
    <x v="2"/>
    <n v="31635857000292"/>
    <x v="64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73696718000219"/>
    <x v="47"/>
    <s v="RIO DE JANEIRO"/>
    <s v="RJ"/>
    <s v="PRIVADO"/>
    <s v="eveline.goulart@cslbehring.com"/>
    <s v="marcus.bastos@cslbehring.com"/>
    <s v="representante-EMH-SUL@csl"/>
    <x v="1"/>
    <n v="1"/>
  </r>
  <r>
    <x v="0"/>
    <x v="1"/>
    <n v="62"/>
    <x v="2"/>
    <n v="42297507000107"/>
    <x v="56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284062000521"/>
    <x v="65"/>
    <s v="RIO DE JANEIRO"/>
    <s v="RJ"/>
    <s v="PRIVADO"/>
    <s v="eveline.goulart@cslbehring.com"/>
    <s v="marcus.bastos@cslbehring.com"/>
    <s v="representante-EMH-SUL@csl"/>
    <x v="1"/>
    <n v="27"/>
  </r>
  <r>
    <x v="0"/>
    <x v="1"/>
    <n v="62"/>
    <x v="2"/>
    <n v="24217779000160"/>
    <x v="57"/>
    <s v="RIO DE JANEIRO"/>
    <s v="RJ"/>
    <s v="PRIVADO"/>
    <s v="eveline.goulart@cslbehring.com"/>
    <s v="marcus.bastos@cslbehring.com"/>
    <s v="representante-EMH-SUL@csl"/>
    <x v="1"/>
    <n v="39"/>
  </r>
  <r>
    <x v="0"/>
    <x v="1"/>
    <n v="62"/>
    <x v="2"/>
    <n v="6047087000996"/>
    <x v="48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34058123000103"/>
    <x v="69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6047087001020"/>
    <x v="50"/>
    <s v="RIO DE JANEIRO"/>
    <s v="RJ"/>
    <s v="PRIVADO"/>
    <s v="eveline.goulart@cslbehring.com"/>
    <s v="romeu.soares@cslbehring.com"/>
    <s v="representante-EMH-SUL@csl"/>
    <x v="1"/>
    <n v="18"/>
  </r>
  <r>
    <x v="0"/>
    <x v="1"/>
    <n v="62"/>
    <x v="2"/>
    <n v="60884855001630"/>
    <x v="60"/>
    <s v="RIO DE JANEIRO"/>
    <s v="RJ"/>
    <s v="PRIVADO"/>
    <s v="eveline.goulart@cslbehring.com"/>
    <s v="marcus.bastos@cslbehring.com"/>
    <s v="representante-EMH-SUL@csl"/>
    <x v="1"/>
    <n v="5"/>
  </r>
  <r>
    <x v="0"/>
    <x v="1"/>
    <n v="62"/>
    <x v="2"/>
    <n v="33419482000259"/>
    <x v="61"/>
    <s v="RIO DE JANEIRO"/>
    <s v="RJ"/>
    <s v="PRIVADO"/>
    <s v="eveline.goulart@cslbehring.com"/>
    <s v="romeu.soares@cslbehring.com"/>
    <s v="representante-EMH-SUL@csl"/>
    <x v="1"/>
    <n v="7"/>
  </r>
  <r>
    <x v="0"/>
    <x v="1"/>
    <n v="62"/>
    <x v="2"/>
    <n v="9219138000584"/>
    <x v="53"/>
    <s v="RIO DE JANEIRO"/>
    <s v="RJ"/>
    <s v="PRIVADO"/>
    <s v="eveline.goulart@cslbehring.com"/>
    <s v="marcus.bastos@cslbehring.com"/>
    <s v="representante-EMH-SUL@csl"/>
    <x v="1"/>
    <n v="11"/>
  </r>
  <r>
    <x v="0"/>
    <x v="0"/>
    <n v="66"/>
    <x v="1"/>
    <n v="85241339000809"/>
    <x v="70"/>
    <s v="TUBARÃO"/>
    <s v="SC"/>
    <s v="PRIVADO"/>
    <s v="michele.moraes@cslbehring.com"/>
    <s v="fernanda.bornhausen@cslbehring.com"/>
    <s v="representante-EMH-SUL@csl"/>
    <x v="1"/>
    <n v="6"/>
  </r>
  <r>
    <x v="0"/>
    <x v="0"/>
    <n v="64"/>
    <x v="0"/>
    <n v="76613835000189"/>
    <x v="71"/>
    <s v="CURITIBA"/>
    <s v="PR"/>
    <s v="PRIVADO"/>
    <s v="michele.moraes@cslbehring.com"/>
    <s v="fernanda.bornhausen@cslbehring.com"/>
    <s v="representante-EMH-SUL@csl"/>
    <x v="1"/>
    <n v="2"/>
  </r>
  <r>
    <x v="0"/>
    <x v="0"/>
    <n v="64"/>
    <x v="0"/>
    <n v="87547444000120"/>
    <x v="72"/>
    <s v="BENTO GONÇALVES"/>
    <s v="RS"/>
    <s v="PRIVADO"/>
    <s v="michele.moraes@cslbehring.com"/>
    <s v="aline.fonseca@cslbehring.com"/>
    <s v="representante-EMH-SUL@csl"/>
    <x v="1"/>
    <n v="6"/>
  </r>
  <r>
    <x v="0"/>
    <x v="0"/>
    <n v="64"/>
    <x v="0"/>
    <n v="92898550000198"/>
    <x v="73"/>
    <s v="PORTO ALEGRE"/>
    <s v="RS"/>
    <s v="PRIVADO"/>
    <s v="michele.moraes@cslbehring.com"/>
    <s v="aline.fonseca@cslbehring.com"/>
    <s v="representante-EMH-SUL@csl"/>
    <x v="1"/>
    <n v="2"/>
  </r>
  <r>
    <x v="0"/>
    <x v="0"/>
    <n v="64"/>
    <x v="0"/>
    <n v="87317764001084"/>
    <x v="74"/>
    <s v="PORTO ALEGRE"/>
    <s v="RS"/>
    <s v="PRIVADO"/>
    <s v="michele.moraes@cslbehring.com"/>
    <s v="aline.fonseca@cslbehring.com"/>
    <s v="representante-EMH-SUL@csl"/>
    <x v="1"/>
    <n v="3"/>
  </r>
  <r>
    <x v="0"/>
    <x v="0"/>
    <n v="64"/>
    <x v="0"/>
    <n v="92815000000168"/>
    <x v="75"/>
    <s v="PORTO ALEGRE"/>
    <s v="RS"/>
    <s v="PRIVADO"/>
    <s v="michele.moraes@cslbehring.com"/>
    <s v="aline.fonseca@cslbehring.com"/>
    <s v="representante-EMH-SUL@csl"/>
    <x v="1"/>
    <n v="24"/>
  </r>
  <r>
    <x v="0"/>
    <x v="0"/>
    <n v="64"/>
    <x v="0"/>
    <n v="95610887000146"/>
    <x v="76"/>
    <s v="SANTA MARIA"/>
    <s v="RS"/>
    <s v="PRIVADO"/>
    <s v="michele.moraes@cslbehring.com"/>
    <s v="aline.fonseca@cslbehring.com"/>
    <s v="representante-EMH-SUL@csl"/>
    <x v="1"/>
    <n v="3"/>
  </r>
  <r>
    <x v="0"/>
    <x v="0"/>
    <n v="64"/>
    <x v="0"/>
    <n v="60922168005226"/>
    <x v="77"/>
    <s v="BLUMENAU"/>
    <s v="SC"/>
    <s v="PRIVADO"/>
    <s v="michele.moraes@cslbehring.com"/>
    <s v="fernanda.bornhausen@cslbehring.com"/>
    <s v="representante-EMH-SUL@csl"/>
    <x v="1"/>
    <n v="3"/>
  </r>
  <r>
    <x v="0"/>
    <x v="0"/>
    <n v="62"/>
    <x v="2"/>
    <n v="92685833000151"/>
    <x v="78"/>
    <s v="PORTO ALEGRE"/>
    <s v="RS"/>
    <s v="PRIVADO"/>
    <s v="michele.moraes@cslbehring.com"/>
    <s v="aline.fonseca@cslbehring.com"/>
    <s v="representante-EMH-SUL@csl"/>
    <x v="1"/>
    <n v="24"/>
  </r>
  <r>
    <x v="0"/>
    <x v="0"/>
    <n v="62"/>
    <x v="2"/>
    <n v="92898550000198"/>
    <x v="73"/>
    <s v="PORTO ALEGRE"/>
    <s v="RS"/>
    <s v="PRIVADO"/>
    <s v="michele.moraes@cslbehring.com"/>
    <s v="aline.fonseca@cslbehring.com"/>
    <s v="representante-EMH-SUL@csl"/>
    <x v="1"/>
    <n v="2"/>
  </r>
  <r>
    <x v="0"/>
    <x v="0"/>
    <n v="62"/>
    <x v="2"/>
    <n v="92741016000254"/>
    <x v="79"/>
    <s v="PORTO ALEGRE"/>
    <s v="RS"/>
    <s v="PRIVADO"/>
    <s v="michele.moraes@cslbehring.com"/>
    <s v="aline.fonseca@cslbehring.com"/>
    <s v="representante-EMH-SUL@csl"/>
    <x v="1"/>
    <n v="9"/>
  </r>
  <r>
    <x v="0"/>
    <x v="0"/>
    <n v="62"/>
    <x v="2"/>
    <n v="92815000000168"/>
    <x v="75"/>
    <s v="PORTO ALEGRE"/>
    <s v="RS"/>
    <s v="PRIVADO"/>
    <s v="michele.moraes@cslbehring.com"/>
    <s v="aline.fonseca@cslbehring.com"/>
    <s v="representante-EMH-SUL@csl"/>
    <x v="1"/>
    <n v="82"/>
  </r>
  <r>
    <x v="0"/>
    <x v="0"/>
    <n v="62"/>
    <x v="2"/>
    <n v="60922168005226"/>
    <x v="77"/>
    <s v="BLUMENAU"/>
    <s v="SC"/>
    <s v="PRIVADO"/>
    <s v="michele.moraes@cslbehring.com"/>
    <s v="fernanda.bornhausen@cslbehring.com"/>
    <s v="representante-EMH-SUL@csl"/>
    <x v="1"/>
    <n v="2"/>
  </r>
  <r>
    <x v="0"/>
    <x v="0"/>
    <n v="64"/>
    <x v="0"/>
    <n v="4159778000107"/>
    <x v="80"/>
    <s v="MANAUS"/>
    <s v="AM"/>
    <s v="PRIVADO"/>
    <s v="representante-ESP-NO@csl"/>
    <s v="representante-HSP-NO@csl"/>
    <s v="wladimir.campelo@cslbehring.com"/>
    <x v="2"/>
    <n v="10"/>
  </r>
  <r>
    <x v="0"/>
    <x v="0"/>
    <n v="64"/>
    <x v="0"/>
    <n v="29435005004620"/>
    <x v="81"/>
    <s v="BRASÍLIA"/>
    <s v="DF"/>
    <s v="PRIVADO"/>
    <s v="representante-ESP-NO@csl"/>
    <s v="karen.rosa@cslbehring.com"/>
    <s v="wladimir.campelo@cslbehring.com"/>
    <x v="2"/>
    <n v="10"/>
  </r>
  <r>
    <x v="0"/>
    <x v="0"/>
    <n v="64"/>
    <x v="0"/>
    <n v="60884855002289"/>
    <x v="82"/>
    <s v="BRASÍLIA"/>
    <s v="DF"/>
    <s v="PRIVADO"/>
    <s v="representante-ESP-NO@csl"/>
    <s v="karen.rosa@cslbehring.com"/>
    <s v="wladimir.campelo@cslbehring.com"/>
    <x v="2"/>
    <n v="49"/>
  </r>
  <r>
    <x v="0"/>
    <x v="0"/>
    <n v="64"/>
    <x v="0"/>
    <n v="6047087004207"/>
    <x v="83"/>
    <s v="BRASÍLIA"/>
    <s v="DF"/>
    <s v="PRIVADO"/>
    <s v="representante-ESP-NO@csl"/>
    <s v="karen.rosa@cslbehring.com"/>
    <s v="wladimir.campelo@cslbehring.com"/>
    <x v="2"/>
    <n v="30"/>
  </r>
  <r>
    <x v="0"/>
    <x v="0"/>
    <n v="64"/>
    <x v="0"/>
    <n v="49791000144"/>
    <x v="84"/>
    <s v="BRASÍLIA"/>
    <s v="DF"/>
    <s v="PRIVADO"/>
    <s v="representante-ESP-NO@csl"/>
    <s v="karen.rosa@cslbehring.com"/>
    <s v="wladimir.campelo@cslbehring.com"/>
    <x v="2"/>
    <n v="12"/>
  </r>
  <r>
    <x v="0"/>
    <x v="0"/>
    <n v="64"/>
    <x v="0"/>
    <n v="6047087004126"/>
    <x v="85"/>
    <s v="BRASÍLIA"/>
    <s v="DF"/>
    <s v="PRIVADO"/>
    <s v="representante-ESP-NO@csl"/>
    <s v="karen.rosa@cslbehring.com"/>
    <s v="wladimir.campelo@cslbehring.com"/>
    <x v="2"/>
    <n v="15"/>
  </r>
  <r>
    <x v="0"/>
    <x v="0"/>
    <n v="64"/>
    <x v="0"/>
    <n v="610980000144"/>
    <x v="86"/>
    <s v="BRASÍLIA"/>
    <s v="DF"/>
    <s v="PRIVADO"/>
    <s v="representante-ESP-NO@csl"/>
    <s v="karen.rosa@cslbehring.com"/>
    <s v="wladimir.campelo@cslbehring.com"/>
    <x v="2"/>
    <n v="14"/>
  </r>
  <r>
    <x v="0"/>
    <x v="0"/>
    <n v="64"/>
    <x v="0"/>
    <n v="2284062001170"/>
    <x v="87"/>
    <s v="SÃO LUÍS"/>
    <s v="MA"/>
    <s v="PRIVADO"/>
    <s v="representante-ESP-NO@csl"/>
    <s v="kleber.silva@cslbehring.com"/>
    <s v="wladimir.campelo@cslbehring.com"/>
    <x v="2"/>
    <n v="8"/>
  </r>
  <r>
    <x v="0"/>
    <x v="0"/>
    <n v="62"/>
    <x v="2"/>
    <n v="84537141000138"/>
    <x v="88"/>
    <s v="MANAUS"/>
    <s v="AM"/>
    <s v="PRIVADO"/>
    <s v="representante-ESP-NO@csl"/>
    <s v="representante-HSP-NO@csl"/>
    <s v="wladimir.campelo@cslbehring.com"/>
    <x v="2"/>
    <n v="8"/>
  </r>
  <r>
    <x v="0"/>
    <x v="0"/>
    <n v="62"/>
    <x v="2"/>
    <n v="29435005004620"/>
    <x v="81"/>
    <s v="BRASÍLIA"/>
    <s v="DF"/>
    <s v="PRIVADO"/>
    <s v="representante-ESP-NO@csl"/>
    <s v="karen.rosa@cslbehring.com"/>
    <s v="wladimir.campelo@cslbehring.com"/>
    <x v="2"/>
    <n v="6"/>
  </r>
  <r>
    <x v="0"/>
    <x v="0"/>
    <n v="62"/>
    <x v="2"/>
    <n v="37108388000159"/>
    <x v="89"/>
    <s v="BRASÍLIA"/>
    <s v="DF"/>
    <s v="PRIVADO"/>
    <s v="representante-ESP-NO@csl"/>
    <s v="karen.rosa@cslbehring.com"/>
    <s v="wladimir.campelo@cslbehring.com"/>
    <x v="2"/>
    <n v="10"/>
  </r>
  <r>
    <x v="0"/>
    <x v="0"/>
    <n v="62"/>
    <x v="2"/>
    <n v="2560878000107"/>
    <x v="90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60884855002289"/>
    <x v="82"/>
    <s v="BRASÍLIA"/>
    <s v="DF"/>
    <s v="PRIVADO"/>
    <s v="representante-ESP-NO@csl"/>
    <s v="karen.rosa@cslbehring.com"/>
    <s v="wladimir.campelo@cslbehring.com"/>
    <x v="2"/>
    <n v="31"/>
  </r>
  <r>
    <x v="0"/>
    <x v="0"/>
    <n v="62"/>
    <x v="2"/>
    <n v="6047087004207"/>
    <x v="83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49791000144"/>
    <x v="84"/>
    <s v="BRASÍLIA"/>
    <s v="DF"/>
    <s v="PRIVADO"/>
    <s v="representante-ESP-NO@csl"/>
    <s v="karen.rosa@cslbehring.com"/>
    <s v="wladimir.campelo@cslbehring.com"/>
    <x v="2"/>
    <n v="5"/>
  </r>
  <r>
    <x v="0"/>
    <x v="0"/>
    <n v="62"/>
    <x v="2"/>
    <n v="610980000144"/>
    <x v="86"/>
    <s v="BRASÍLIA"/>
    <s v="DF"/>
    <s v="PRIVADO"/>
    <s v="representante-ESP-NO@csl"/>
    <s v="karen.rosa@cslbehring.com"/>
    <s v="wladimir.campelo@cslbehring.com"/>
    <x v="2"/>
    <n v="4"/>
  </r>
  <r>
    <x v="0"/>
    <x v="0"/>
    <n v="62"/>
    <x v="2"/>
    <n v="25841000153"/>
    <x v="91"/>
    <s v="BRASÍLIA"/>
    <s v="DF"/>
    <s v="PRIVADO"/>
    <s v="representante-ESP-NO@csl"/>
    <s v="karen.rosa@cslbehring.com"/>
    <s v="wladimir.campelo@cslbehring.com"/>
    <x v="2"/>
    <n v="3"/>
  </r>
  <r>
    <x v="0"/>
    <x v="0"/>
    <n v="62"/>
    <x v="2"/>
    <n v="2284062001170"/>
    <x v="87"/>
    <s v="SÃO LUÍS"/>
    <s v="MA"/>
    <s v="PRIVADO"/>
    <s v="representante-ESP-NO@csl"/>
    <s v="kleber.silva@cslbehring.com"/>
    <s v="wladimir.campelo@cslbehring.com"/>
    <x v="2"/>
    <n v="0"/>
  </r>
  <r>
    <x v="0"/>
    <x v="0"/>
    <n v="62"/>
    <x v="2"/>
    <n v="17214149000176"/>
    <x v="92"/>
    <s v="BELO HORIZONTE"/>
    <s v="MG"/>
    <s v="PRIVADO"/>
    <s v="representante-ESP-SUL@csl"/>
    <s v="representante-HSP-SUL@csl"/>
    <s v="iwens.silva@cslbehring.com"/>
    <x v="1"/>
    <n v="38"/>
  </r>
  <r>
    <x v="0"/>
    <x v="0"/>
    <n v="62"/>
    <x v="2"/>
    <n v="25415993000193"/>
    <x v="93"/>
    <s v="JUIZ DE FORA"/>
    <s v="MG"/>
    <s v="PRIVADO"/>
    <s v="representante-ESP-SUL@csl"/>
    <s v="representante-HSP-SUL@csl"/>
    <s v="iwens.silva@cslbehring.com"/>
    <x v="1"/>
    <n v="2"/>
  </r>
  <r>
    <x v="0"/>
    <x v="0"/>
    <n v="62"/>
    <x v="2"/>
    <n v="17087591000189"/>
    <x v="94"/>
    <s v="UBERLÂNDIA"/>
    <s v="MG"/>
    <s v="PRIVADO"/>
    <s v="representante-ESP-SUL@csl"/>
    <s v="representante-HSP-SUL@csl"/>
    <s v="iwens.silva@cslbehring.com"/>
    <x v="1"/>
    <n v="10"/>
  </r>
  <r>
    <x v="0"/>
    <x v="1"/>
    <n v="66"/>
    <x v="1"/>
    <n v="85241339000809"/>
    <x v="70"/>
    <s v="TUBARÃO"/>
    <s v="SC"/>
    <s v="PRIVADO"/>
    <s v="michele.moraes@cslbehring.com"/>
    <s v="fernanda.bornhausen@cslbehring.com"/>
    <s v="representante-EMH-SUL@csl"/>
    <x v="1"/>
    <n v="8"/>
  </r>
  <r>
    <x v="0"/>
    <x v="1"/>
    <n v="64"/>
    <x v="0"/>
    <n v="91681361000368"/>
    <x v="95"/>
    <s v="NOVO HAMBURGO"/>
    <s v="RS"/>
    <s v="PRIVADO"/>
    <s v="michele.moraes@cslbehring.com"/>
    <s v="aline.fonseca@cslbehring.com"/>
    <s v="representante-EMH-SUL@csl"/>
    <x v="1"/>
    <n v="8"/>
  </r>
  <r>
    <x v="0"/>
    <x v="1"/>
    <n v="64"/>
    <x v="0"/>
    <n v="92685833000151"/>
    <x v="78"/>
    <s v="PORTO ALEGRE"/>
    <s v="RS"/>
    <s v="PRIVADO"/>
    <s v="michele.moraes@cslbehring.com"/>
    <s v="aline.fonseca@cslbehring.com"/>
    <s v="representante-EMH-SUL@csl"/>
    <x v="1"/>
    <n v="4"/>
  </r>
  <r>
    <x v="0"/>
    <x v="1"/>
    <n v="64"/>
    <x v="0"/>
    <n v="92741016000254"/>
    <x v="79"/>
    <s v="PORTO ALEGRE"/>
    <s v="RS"/>
    <s v="PRIVADO"/>
    <s v="michele.moraes@cslbehring.com"/>
    <s v="aline.fonseca@cslbehring.com"/>
    <s v="representante-EMH-SUL@csl"/>
    <x v="1"/>
    <n v="14"/>
  </r>
  <r>
    <x v="0"/>
    <x v="1"/>
    <n v="64"/>
    <x v="0"/>
    <n v="88625686002443"/>
    <x v="96"/>
    <s v="PORTO ALEGRE"/>
    <s v="RS"/>
    <s v="PRIVADO"/>
    <s v="michele.moraes@cslbehring.com"/>
    <s v="aline.fonseca@cslbehring.com"/>
    <s v="representante-EMH-SUL@csl"/>
    <x v="1"/>
    <n v="5"/>
  </r>
  <r>
    <x v="0"/>
    <x v="1"/>
    <n v="64"/>
    <x v="0"/>
    <n v="95610887000146"/>
    <x v="76"/>
    <s v="SANTA MARIA"/>
    <s v="RS"/>
    <s v="PRIVADO"/>
    <s v="michele.moraes@cslbehring.com"/>
    <s v="aline.fonseca@cslbehring.com"/>
    <s v="representante-EMH-SUL@csl"/>
    <x v="1"/>
    <n v="3"/>
  </r>
  <r>
    <x v="0"/>
    <x v="1"/>
    <n v="64"/>
    <x v="0"/>
    <n v="77858611001414"/>
    <x v="97"/>
    <s v="SÃO JOSÉ"/>
    <s v="SC"/>
    <s v="PRIVADO"/>
    <s v="michele.moraes@cslbehring.com"/>
    <s v="fernanda.bornhausen@cslbehring.com"/>
    <s v="representante-EMH-SUL@csl"/>
    <x v="1"/>
    <n v="3"/>
  </r>
  <r>
    <x v="0"/>
    <x v="1"/>
    <n v="62"/>
    <x v="2"/>
    <n v="76591569000130"/>
    <x v="98"/>
    <s v="CURITIBA"/>
    <s v="PR"/>
    <s v="PRIVADO"/>
    <s v="michele.moraes@cslbehring.com"/>
    <s v="fernanda.bornhausen@cslbehring.com"/>
    <s v="representante-EMH-SUL@csl"/>
    <x v="1"/>
    <n v="2"/>
  </r>
  <r>
    <x v="0"/>
    <x v="1"/>
    <n v="62"/>
    <x v="2"/>
    <n v="87317764001084"/>
    <x v="74"/>
    <s v="PORTO ALEGRE"/>
    <s v="RS"/>
    <s v="PRIVADO"/>
    <s v="michele.moraes@cslbehring.com"/>
    <s v="aline.fonseca@cslbehring.com"/>
    <s v="representante-EMH-SUL@csl"/>
    <x v="1"/>
    <n v="3"/>
  </r>
  <r>
    <x v="0"/>
    <x v="1"/>
    <n v="62"/>
    <x v="2"/>
    <n v="92741016000254"/>
    <x v="79"/>
    <s v="PORTO ALEGRE"/>
    <s v="RS"/>
    <s v="PRIVADO"/>
    <s v="michele.moraes@cslbehring.com"/>
    <s v="aline.fonseca@cslbehring.com"/>
    <s v="representante-EMH-SUL@csl"/>
    <x v="1"/>
    <n v="7"/>
  </r>
  <r>
    <x v="0"/>
    <x v="1"/>
    <n v="62"/>
    <x v="2"/>
    <n v="88625686002443"/>
    <x v="96"/>
    <s v="PORTO ALEGRE"/>
    <s v="RS"/>
    <s v="PRIVADO"/>
    <s v="michele.moraes@cslbehring.com"/>
    <s v="aline.fonseca@cslbehring.com"/>
    <s v="representante-EMH-SUL@csl"/>
    <x v="1"/>
    <n v="2"/>
  </r>
  <r>
    <x v="0"/>
    <x v="1"/>
    <n v="62"/>
    <x v="2"/>
    <n v="88630413000796"/>
    <x v="99"/>
    <s v="PORTO ALEGRE"/>
    <s v="RS"/>
    <s v="PRIVADO"/>
    <s v="michele.moraes@cslbehring.com"/>
    <s v="aline.fonseca@cslbehring.com"/>
    <s v="representante-EMH-SUL@csl"/>
    <x v="1"/>
    <n v="9"/>
  </r>
  <r>
    <x v="0"/>
    <x v="1"/>
    <n v="62"/>
    <x v="2"/>
    <n v="92815000000168"/>
    <x v="75"/>
    <s v="PORTO ALEGRE"/>
    <s v="RS"/>
    <s v="PRIVADO"/>
    <s v="michele.moraes@cslbehring.com"/>
    <s v="aline.fonseca@cslbehring.com"/>
    <s v="representante-EMH-SUL@csl"/>
    <x v="1"/>
    <n v="29"/>
  </r>
  <r>
    <x v="0"/>
    <x v="1"/>
    <n v="62"/>
    <x v="2"/>
    <n v="95610887000146"/>
    <x v="76"/>
    <s v="SANTA MARIA"/>
    <s v="RS"/>
    <s v="PRIVADO"/>
    <s v="michele.moraes@cslbehring.com"/>
    <s v="aline.fonseca@cslbehring.com"/>
    <s v="representante-EMH-SUL@csl"/>
    <x v="1"/>
    <n v="31"/>
  </r>
  <r>
    <x v="0"/>
    <x v="1"/>
    <n v="64"/>
    <x v="0"/>
    <n v="84537141000138"/>
    <x v="88"/>
    <s v="MANAUS"/>
    <s v="AM"/>
    <s v="PRIVADO"/>
    <s v="representante-ESP-NO@csl"/>
    <s v="representante-HSP-NO@csl"/>
    <s v="wladimir.campelo@cslbehring.com"/>
    <x v="2"/>
    <n v="6"/>
  </r>
  <r>
    <x v="0"/>
    <x v="1"/>
    <n v="64"/>
    <x v="0"/>
    <n v="60884855002289"/>
    <x v="82"/>
    <s v="BRASÍLIA"/>
    <s v="DF"/>
    <s v="PRIVADO"/>
    <s v="representante-ESP-NO@csl"/>
    <s v="karen.rosa@cslbehring.com"/>
    <s v="wladimir.campelo@cslbehring.com"/>
    <x v="2"/>
    <n v="20"/>
  </r>
  <r>
    <x v="0"/>
    <x v="1"/>
    <n v="64"/>
    <x v="0"/>
    <n v="382069000127"/>
    <x v="100"/>
    <s v="BRASÍLIA"/>
    <s v="DF"/>
    <s v="PRIVADO"/>
    <s v="representante-ESP-NO@csl"/>
    <s v="karen.rosa@cslbehring.com"/>
    <s v="wladimir.campelo@cslbehring.com"/>
    <x v="2"/>
    <n v="2"/>
  </r>
  <r>
    <x v="0"/>
    <x v="1"/>
    <n v="64"/>
    <x v="0"/>
    <n v="6047087004207"/>
    <x v="83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49791000144"/>
    <x v="84"/>
    <s v="BRASÍLIA"/>
    <s v="DF"/>
    <s v="PRIVADO"/>
    <s v="representante-ESP-NO@csl"/>
    <s v="karen.rosa@cslbehring.com"/>
    <s v="wladimir.campelo@cslbehring.com"/>
    <x v="2"/>
    <n v="10"/>
  </r>
  <r>
    <x v="0"/>
    <x v="1"/>
    <n v="64"/>
    <x v="0"/>
    <n v="6047087004126"/>
    <x v="85"/>
    <s v="BRASÍLIA"/>
    <s v="DF"/>
    <s v="PRIVADO"/>
    <s v="representante-ESP-NO@csl"/>
    <s v="karen.rosa@cslbehring.com"/>
    <s v="wladimir.campelo@cslbehring.com"/>
    <x v="2"/>
    <n v="15"/>
  </r>
  <r>
    <x v="0"/>
    <x v="1"/>
    <n v="64"/>
    <x v="0"/>
    <n v="610980000144"/>
    <x v="86"/>
    <s v="BRASÍLIA"/>
    <s v="DF"/>
    <s v="PRIVADO"/>
    <s v="representante-ESP-NO@csl"/>
    <s v="karen.rosa@cslbehring.com"/>
    <s v="wladimir.campelo@cslbehring.com"/>
    <x v="2"/>
    <n v="8"/>
  </r>
  <r>
    <x v="0"/>
    <x v="1"/>
    <n v="64"/>
    <x v="0"/>
    <n v="61590410001287"/>
    <x v="101"/>
    <s v="BRASÍLIA"/>
    <s v="DF"/>
    <s v="PRIVADO"/>
    <s v="representante-ESP-NO@csl"/>
    <s v="karen.rosa@cslbehring.com"/>
    <s v="wladimir.campelo@cslbehring.com"/>
    <x v="2"/>
    <n v="20"/>
  </r>
  <r>
    <x v="0"/>
    <x v="1"/>
    <n v="62"/>
    <x v="2"/>
    <n v="84537141000138"/>
    <x v="88"/>
    <s v="MANAUS"/>
    <s v="AM"/>
    <s v="PRIVADO"/>
    <s v="representante-ESP-NO@csl"/>
    <s v="representante-HSP-NO@csl"/>
    <s v="wladimir.campelo@cslbehring.com"/>
    <x v="2"/>
    <n v="1"/>
  </r>
  <r>
    <x v="0"/>
    <x v="1"/>
    <n v="62"/>
    <x v="2"/>
    <n v="60884855002289"/>
    <x v="82"/>
    <s v="BRASÍLIA"/>
    <s v="DF"/>
    <s v="PRIVADO"/>
    <s v="representante-ESP-NO@csl"/>
    <s v="karen.rosa@cslbehring.com"/>
    <s v="wladimir.campelo@cslbehring.com"/>
    <x v="2"/>
    <n v="17"/>
  </r>
  <r>
    <x v="0"/>
    <x v="1"/>
    <n v="62"/>
    <x v="2"/>
    <n v="610980000144"/>
    <x v="86"/>
    <s v="BRASÍLIA"/>
    <s v="DF"/>
    <s v="PRIVADO"/>
    <s v="representante-ESP-NO@csl"/>
    <s v="karen.rosa@cslbehring.com"/>
    <s v="wladimir.campelo@cslbehring.com"/>
    <x v="2"/>
    <n v="3"/>
  </r>
  <r>
    <x v="0"/>
    <x v="1"/>
    <n v="64"/>
    <x v="0"/>
    <n v="32384285000106"/>
    <x v="102"/>
    <s v="BELO HORIZONTE"/>
    <s v="MG"/>
    <s v="PRIVADO"/>
    <s v="representante-ESP-SUL@csl"/>
    <s v="representante-HSP-SUL@csl"/>
    <s v="iwens.silva@cslbehring.com"/>
    <x v="1"/>
    <n v="6"/>
  </r>
  <r>
    <x v="0"/>
    <x v="1"/>
    <n v="62"/>
    <x v="2"/>
    <n v="17214149000176"/>
    <x v="92"/>
    <s v="BELO HORIZONTE"/>
    <s v="MG"/>
    <s v="PRIVADO"/>
    <s v="representante-ESP-SUL@csl"/>
    <s v="representante-HSP-SUL@csl"/>
    <s v="iwens.silva@cslbehring.com"/>
    <x v="1"/>
    <n v="33"/>
  </r>
  <r>
    <x v="0"/>
    <x v="1"/>
    <n v="62"/>
    <x v="2"/>
    <n v="25761040000187"/>
    <x v="103"/>
    <s v="UBERLÂNDIA"/>
    <s v="MG"/>
    <s v="PRIVADO"/>
    <s v="representante-ESP-SUL@csl"/>
    <s v="representante-HSP-SUL@csl"/>
    <s v="iwens.silva@cslbehring.com"/>
    <x v="1"/>
    <n v="1"/>
  </r>
  <r>
    <x v="0"/>
    <x v="0"/>
    <n v="64"/>
    <x v="0"/>
    <n v="11344038001501"/>
    <x v="104"/>
    <s v="GOIÂNIA"/>
    <s v="GO"/>
    <s v="PRIVADO"/>
    <s v="representante-ESP-NO@csl"/>
    <s v="karen.rosa@cslbehring.com"/>
    <s v="representante-EMH-NO@csl"/>
    <x v="2"/>
    <n v="3"/>
  </r>
  <r>
    <x v="0"/>
    <x v="0"/>
    <n v="64"/>
    <x v="0"/>
    <n v="15016827000160"/>
    <x v="105"/>
    <s v="CUIABÁ"/>
    <s v="MT"/>
    <s v="PRIVADO"/>
    <s v="representante-ESP-NO@csl"/>
    <s v="karen.rosa@cslbehring.com"/>
    <s v="representante-EMH-NO@csl"/>
    <x v="2"/>
    <n v="4"/>
  </r>
  <r>
    <x v="0"/>
    <x v="0"/>
    <n v="64"/>
    <x v="0"/>
    <n v="3925419000142"/>
    <x v="106"/>
    <s v="CUIABÁ"/>
    <s v="MT"/>
    <s v="PRIVADO"/>
    <s v="representante-ESP-NO@csl"/>
    <s v="karen.rosa@cslbehring.com"/>
    <s v="representante-EMH-NO@csl"/>
    <x v="2"/>
    <n v="6"/>
  </r>
  <r>
    <x v="0"/>
    <x v="0"/>
    <n v="62"/>
    <x v="2"/>
    <n v="15016827000160"/>
    <x v="105"/>
    <s v="CUIABÁ"/>
    <s v="MT"/>
    <s v="PRIVADO"/>
    <s v="representante-ESP-NO@csl"/>
    <s v="karen.rosa@cslbehring.com"/>
    <s v="representante-EMH-NO@csl"/>
    <x v="2"/>
    <n v="2"/>
  </r>
  <r>
    <x v="0"/>
    <x v="1"/>
    <n v="64"/>
    <x v="0"/>
    <n v="3925419000142"/>
    <x v="106"/>
    <s v="CUIABÁ"/>
    <s v="MT"/>
    <s v="PRIVADO"/>
    <s v="representante-ESP-NO@csl"/>
    <s v="karen.rosa@cslbehring.com"/>
    <s v="representante-EMH-NO@csl"/>
    <x v="2"/>
    <n v="12"/>
  </r>
  <r>
    <x v="0"/>
    <x v="1"/>
    <n v="64"/>
    <x v="0"/>
    <n v="70524145000177"/>
    <x v="107"/>
    <s v="CUIABÁ"/>
    <s v="MT"/>
    <s v="PRIVADO"/>
    <s v="representante-ESP-NO@csl"/>
    <s v="karen.rosa@cslbehring.com"/>
    <s v="representante-EMH-NO@csl"/>
    <x v="2"/>
    <n v="8"/>
  </r>
  <r>
    <x v="0"/>
    <x v="1"/>
    <n v="64"/>
    <x v="0"/>
    <n v="14702257000795"/>
    <x v="108"/>
    <s v="ARAGOMINAS"/>
    <s v="TO"/>
    <s v="PRIVADO"/>
    <s v="representante-ESP-NO@csl"/>
    <s v="karen.rosa@cslbehring.com"/>
    <s v="representante-EMH-NO@csl"/>
    <x v="2"/>
    <n v="1"/>
  </r>
  <r>
    <x v="0"/>
    <x v="1"/>
    <n v="62"/>
    <x v="2"/>
    <n v="70524145000177"/>
    <x v="107"/>
    <s v="CUIABÁ"/>
    <s v="MT"/>
    <s v="PRIVADO"/>
    <s v="representante-ESP-NO@csl"/>
    <s v="karen.rosa@cslbehring.com"/>
    <s v="representante-EMH-NO@csl"/>
    <x v="2"/>
    <n v="3"/>
  </r>
  <r>
    <x v="0"/>
    <x v="0"/>
    <n v="64"/>
    <x v="0"/>
    <n v="1454407000151"/>
    <x v="109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722424000122"/>
    <x v="110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0"/>
    <n v="13952064000134"/>
    <x v="111"/>
    <s v="SALVADOR"/>
    <s v="BA"/>
    <s v="PRIVADO"/>
    <s v="valeria.braga@cslbehring.com"/>
    <s v="lais.magalhaes@cslbehring.com"/>
    <s v="representante-EMH-NO@csl"/>
    <x v="2"/>
    <n v="4"/>
  </r>
  <r>
    <x v="0"/>
    <x v="0"/>
    <n v="64"/>
    <x v="0"/>
    <n v="5469172000122"/>
    <x v="112"/>
    <s v="SALVADOR"/>
    <s v="BA"/>
    <s v="PRIVADO"/>
    <s v="valeria.braga@cslbehring.com"/>
    <s v="lais.magalhaes@cslbehring.com"/>
    <s v="representante-EMH-NO@csl"/>
    <x v="2"/>
    <n v="8"/>
  </r>
  <r>
    <x v="0"/>
    <x v="0"/>
    <n v="64"/>
    <x v="0"/>
    <n v="13016092000140"/>
    <x v="113"/>
    <s v="SALVADOR"/>
    <s v="BA"/>
    <s v="PRIVADO"/>
    <s v="valeria.braga@cslbehring.com"/>
    <s v="lais.magalhaes@cslbehring.com"/>
    <s v="representante-EMH-NO@csl"/>
    <x v="2"/>
    <n v="10"/>
  </r>
  <r>
    <x v="0"/>
    <x v="0"/>
    <n v="64"/>
    <x v="0"/>
    <n v="15166416000151"/>
    <x v="114"/>
    <s v="SALVADOR"/>
    <s v="BA"/>
    <s v="PRIVADO"/>
    <s v="valeria.braga@cslbehring.com"/>
    <s v="lais.magalhaes@cslbehring.com"/>
    <s v="representante-EMH-NO@csl"/>
    <x v="2"/>
    <n v="6"/>
  </r>
  <r>
    <x v="0"/>
    <x v="0"/>
    <n v="64"/>
    <x v="0"/>
    <n v="11858570000133"/>
    <x v="115"/>
    <s v="SALVADOR"/>
    <s v="BA"/>
    <s v="PRIVADO"/>
    <s v="valeria.braga@cslbehring.com"/>
    <s v="lais.magalhaes@cslbehring.com"/>
    <s v="representante-EMH-NO@csl"/>
    <x v="2"/>
    <n v="11"/>
  </r>
  <r>
    <x v="0"/>
    <x v="0"/>
    <n v="64"/>
    <x v="0"/>
    <n v="15170723000106"/>
    <x v="116"/>
    <s v="SALVADOR"/>
    <s v="BA"/>
    <s v="PRIVADO"/>
    <s v="valeria.braga@cslbehring.com"/>
    <s v="lais.magalhaes@cslbehring.com"/>
    <s v="representante-EMH-NO@csl"/>
    <x v="2"/>
    <n v="2"/>
  </r>
  <r>
    <x v="0"/>
    <x v="0"/>
    <n v="64"/>
    <x v="0"/>
    <n v="13808803000119"/>
    <x v="117"/>
    <s v="SALVADOR"/>
    <s v="BA"/>
    <s v="PRIVADO"/>
    <s v="valeria.braga@cslbehring.com"/>
    <s v="lais.magalhaes@cslbehring.com"/>
    <s v="representante-EMH-NO@csl"/>
    <x v="2"/>
    <n v="18"/>
  </r>
  <r>
    <x v="0"/>
    <x v="0"/>
    <n v="64"/>
    <x v="0"/>
    <n v="5652543000107"/>
    <x v="118"/>
    <s v="SANTO ANTÔNIO DE JESUS"/>
    <s v="BA"/>
    <s v="PRIVADO"/>
    <s v="valeria.braga@cslbehring.com"/>
    <s v="lais.magalhaes@cslbehring.com"/>
    <s v="representante-EMH-NO@csl"/>
    <x v="2"/>
    <n v="6"/>
  </r>
  <r>
    <x v="0"/>
    <x v="0"/>
    <n v="64"/>
    <x v="0"/>
    <n v="7245269000187"/>
    <x v="119"/>
    <s v="FORTALEZA"/>
    <s v="CE"/>
    <s v="PRIVADO"/>
    <s v="valeria.braga@cslbehring.com"/>
    <s v="kleber.silva@cslbehring.com"/>
    <s v="representante-EMH-NO@csl"/>
    <x v="2"/>
    <n v="3"/>
  </r>
  <r>
    <x v="0"/>
    <x v="0"/>
    <n v="64"/>
    <x v="0"/>
    <n v="29435005007484"/>
    <x v="120"/>
    <s v="FORTALEZA"/>
    <s v="CE"/>
    <s v="PRIVADO"/>
    <s v="valeria.braga@cslbehring.com"/>
    <s v="kleber.silva@cslbehring.com"/>
    <s v="representante-EMH-NO@csl"/>
    <x v="2"/>
    <n v="24"/>
  </r>
  <r>
    <x v="0"/>
    <x v="0"/>
    <n v="64"/>
    <x v="0"/>
    <n v="23443518000103"/>
    <x v="121"/>
    <s v="FORTALEZA"/>
    <s v="CE"/>
    <s v="PRIVADO"/>
    <s v="valeria.braga@cslbehring.com"/>
    <s v="kleber.silva@cslbehring.com"/>
    <s v="representante-EMH-NO@csl"/>
    <x v="2"/>
    <n v="10"/>
  </r>
  <r>
    <x v="0"/>
    <x v="0"/>
    <n v="64"/>
    <x v="0"/>
    <n v="5868278000280"/>
    <x v="122"/>
    <s v="FORTALEZA"/>
    <s v="CE"/>
    <s v="PRIVADO"/>
    <s v="valeria.braga@cslbehring.com"/>
    <s v="kleber.silva@cslbehring.com"/>
    <s v="representante-EMH-NO@csl"/>
    <x v="2"/>
    <n v="15"/>
  </r>
  <r>
    <x v="0"/>
    <x v="0"/>
    <n v="64"/>
    <x v="0"/>
    <n v="11794674000121"/>
    <x v="123"/>
    <s v="FORTALEZA"/>
    <s v="CE"/>
    <s v="PRIVADO"/>
    <s v="valeria.braga@cslbehring.com"/>
    <s v="kleber.silva@cslbehring.com"/>
    <s v="representante-EMH-NO@csl"/>
    <x v="2"/>
    <n v="1"/>
  </r>
  <r>
    <x v="0"/>
    <x v="0"/>
    <n v="64"/>
    <x v="0"/>
    <n v="10892164000124"/>
    <x v="124"/>
    <s v="RECIFE"/>
    <s v="PE"/>
    <s v="PRIVADO"/>
    <s v="valeria.braga@cslbehring.com"/>
    <s v="lenilson.silva@cslbehring.com"/>
    <s v="representante-EMH-NO@csl"/>
    <x v="2"/>
    <n v="24"/>
  </r>
  <r>
    <x v="0"/>
    <x v="0"/>
    <n v="64"/>
    <x v="0"/>
    <n v="2284062000440"/>
    <x v="125"/>
    <s v="RECIFE"/>
    <s v="PE"/>
    <s v="PRIVADO"/>
    <s v="valeria.braga@cslbehring.com"/>
    <s v="lenilson.silva@cslbehring.com"/>
    <s v="representante-EMH-NO@csl"/>
    <x v="2"/>
    <n v="30"/>
  </r>
  <r>
    <x v="0"/>
    <x v="0"/>
    <n v="64"/>
    <x v="0"/>
    <n v="29435005009851"/>
    <x v="126"/>
    <s v="NATAL"/>
    <s v="RN"/>
    <s v="PRIVADO"/>
    <s v="valeria.braga@cslbehring.com"/>
    <s v="lenilson.silva@cslbehring.com"/>
    <s v="representante-EMH-NO@csl"/>
    <x v="2"/>
    <n v="31"/>
  </r>
  <r>
    <x v="0"/>
    <x v="0"/>
    <n v="64"/>
    <x v="0"/>
    <n v="820737000150"/>
    <x v="127"/>
    <s v="NATAL"/>
    <s v="RN"/>
    <s v="PRIVADO"/>
    <s v="valeria.braga@cslbehring.com"/>
    <s v="lenilson.silva@cslbehring.com"/>
    <s v="representante-EMH-NO@csl"/>
    <x v="2"/>
    <n v="20"/>
  </r>
  <r>
    <x v="0"/>
    <x v="0"/>
    <n v="64"/>
    <x v="0"/>
    <n v="1507901000137"/>
    <x v="128"/>
    <s v="NATAL"/>
    <s v="RN"/>
    <s v="PRIVADO"/>
    <s v="valeria.braga@cslbehring.com"/>
    <s v="lenilson.silva@cslbehring.com"/>
    <s v="representante-EMH-NO@csl"/>
    <x v="2"/>
    <n v="20"/>
  </r>
  <r>
    <x v="0"/>
    <x v="0"/>
    <n v="62"/>
    <x v="2"/>
    <n v="1454407000151"/>
    <x v="109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1722424000122"/>
    <x v="110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3866223000124"/>
    <x v="129"/>
    <s v="MACEIÓ"/>
    <s v="AL"/>
    <s v="PRIVADO"/>
    <s v="valeria.braga@cslbehring.com"/>
    <s v="lais.magalhaes@cslbehring.com"/>
    <s v="representante-EMH-NO@csl"/>
    <x v="2"/>
    <n v="4"/>
  </r>
  <r>
    <x v="0"/>
    <x v="0"/>
    <n v="62"/>
    <x v="2"/>
    <n v="15166416001204"/>
    <x v="130"/>
    <s v="EUCLIDES DA CUNHA"/>
    <s v="BA"/>
    <s v="PRIVADO"/>
    <s v="valeria.braga@cslbehring.com"/>
    <s v="lais.magalhaes@cslbehring.com"/>
    <s v="representante-EMH-NO@csl"/>
    <x v="2"/>
    <n v="2"/>
  </r>
  <r>
    <x v="0"/>
    <x v="0"/>
    <n v="62"/>
    <x v="2"/>
    <n v="5469172000122"/>
    <x v="112"/>
    <s v="SALVADOR"/>
    <s v="BA"/>
    <s v="PRIVADO"/>
    <s v="valeria.braga@cslbehring.com"/>
    <s v="lais.magalhaes@cslbehring.com"/>
    <s v="representante-EMH-NO@csl"/>
    <x v="2"/>
    <n v="2"/>
  </r>
  <r>
    <x v="0"/>
    <x v="0"/>
    <n v="62"/>
    <x v="2"/>
    <n v="15166416000151"/>
    <x v="114"/>
    <s v="SALVADOR"/>
    <s v="BA"/>
    <s v="PRIVADO"/>
    <s v="valeria.braga@cslbehring.com"/>
    <s v="lais.magalhaes@cslbehring.com"/>
    <s v="representante-EMH-NO@csl"/>
    <x v="2"/>
    <n v="20"/>
  </r>
  <r>
    <x v="0"/>
    <x v="0"/>
    <n v="62"/>
    <x v="2"/>
    <n v="15153745000249"/>
    <x v="131"/>
    <s v="SALVADOR"/>
    <s v="BA"/>
    <s v="PRIVADO"/>
    <s v="valeria.braga@cslbehring.com"/>
    <s v="lais.magalhaes@cslbehring.com"/>
    <s v="representante-EMH-NO@csl"/>
    <x v="2"/>
    <n v="6"/>
  </r>
  <r>
    <x v="0"/>
    <x v="0"/>
    <n v="62"/>
    <x v="2"/>
    <n v="5652543000107"/>
    <x v="118"/>
    <s v="SANTO ANTÔNIO DE JESUS"/>
    <s v="BA"/>
    <s v="PRIVADO"/>
    <s v="valeria.braga@cslbehring.com"/>
    <s v="lais.magalhaes@cslbehring.com"/>
    <s v="representante-EMH-NO@csl"/>
    <x v="2"/>
    <n v="2"/>
  </r>
  <r>
    <x v="0"/>
    <x v="0"/>
    <n v="62"/>
    <x v="2"/>
    <n v="29435005007484"/>
    <x v="120"/>
    <s v="FORTALEZA"/>
    <s v="CE"/>
    <s v="PRIVADO"/>
    <s v="valeria.braga@cslbehring.com"/>
    <s v="kleber.silva@cslbehring.com"/>
    <s v="representante-EMH-NO@csl"/>
    <x v="2"/>
    <n v="3"/>
  </r>
  <r>
    <x v="0"/>
    <x v="0"/>
    <n v="62"/>
    <x v="2"/>
    <n v="23443518000103"/>
    <x v="121"/>
    <s v="FORTALEZA"/>
    <s v="CE"/>
    <s v="PRIVADO"/>
    <s v="valeria.braga@cslbehring.com"/>
    <s v="kleber.silva@cslbehring.com"/>
    <s v="representante-EMH-NO@csl"/>
    <x v="2"/>
    <n v="4"/>
  </r>
  <r>
    <x v="0"/>
    <x v="0"/>
    <n v="62"/>
    <x v="2"/>
    <n v="5868278000280"/>
    <x v="122"/>
    <s v="FORTALEZA"/>
    <s v="CE"/>
    <s v="PRIVADO"/>
    <s v="valeria.braga@cslbehring.com"/>
    <s v="kleber.silva@cslbehring.com"/>
    <s v="representante-EMH-NO@csl"/>
    <x v="2"/>
    <n v="23"/>
  </r>
  <r>
    <x v="0"/>
    <x v="0"/>
    <n v="62"/>
    <x v="2"/>
    <n v="10892164000124"/>
    <x v="124"/>
    <s v="RECIFE"/>
    <s v="PE"/>
    <s v="PRIVADO"/>
    <s v="valeria.braga@cslbehring.com"/>
    <s v="lenilson.silva@cslbehring.com"/>
    <s v="representante-EMH-NO@csl"/>
    <x v="2"/>
    <n v="55"/>
  </r>
  <r>
    <x v="0"/>
    <x v="0"/>
    <n v="62"/>
    <x v="2"/>
    <n v="29435005009851"/>
    <x v="126"/>
    <s v="NATAL"/>
    <s v="RN"/>
    <s v="PRIVADO"/>
    <s v="valeria.braga@cslbehring.com"/>
    <s v="lenilson.silva@cslbehring.com"/>
    <s v="representante-EMH-NO@csl"/>
    <x v="2"/>
    <n v="13"/>
  </r>
  <r>
    <x v="0"/>
    <x v="0"/>
    <n v="62"/>
    <x v="2"/>
    <n v="13131370000100"/>
    <x v="132"/>
    <s v="ARACAJU"/>
    <s v="SE"/>
    <s v="PRIVADO"/>
    <s v="valeria.braga@cslbehring.com"/>
    <s v="lais.magalhaes@cslbehring.com"/>
    <s v="representante-EMH-NO@csl"/>
    <x v="2"/>
    <n v="8"/>
  </r>
  <r>
    <x v="0"/>
    <x v="1"/>
    <n v="64"/>
    <x v="0"/>
    <n v="4602792000125"/>
    <x v="133"/>
    <s v="LAURO DE FREITAS"/>
    <s v="BA"/>
    <s v="PRIVADO"/>
    <s v="valeria.braga@cslbehring.com"/>
    <s v="lais.magalhaes@cslbehring.com"/>
    <s v="representante-EMH-NO@csl"/>
    <x v="2"/>
    <n v="10"/>
  </r>
  <r>
    <x v="0"/>
    <x v="1"/>
    <n v="64"/>
    <x v="0"/>
    <n v="15194004000125"/>
    <x v="134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3016092000140"/>
    <x v="113"/>
    <s v="SALVADOR"/>
    <s v="BA"/>
    <s v="PRIVADO"/>
    <s v="valeria.braga@cslbehring.com"/>
    <s v="lais.magalhaes@cslbehring.com"/>
    <s v="representante-EMH-NO@csl"/>
    <x v="2"/>
    <n v="3"/>
  </r>
  <r>
    <x v="0"/>
    <x v="1"/>
    <n v="64"/>
    <x v="0"/>
    <n v="15166416000151"/>
    <x v="114"/>
    <s v="SALVADOR"/>
    <s v="BA"/>
    <s v="PRIVADO"/>
    <s v="valeria.braga@cslbehring.com"/>
    <s v="lais.magalhaes@cslbehring.com"/>
    <s v="representante-EMH-NO@csl"/>
    <x v="2"/>
    <n v="6"/>
  </r>
  <r>
    <x v="0"/>
    <x v="1"/>
    <n v="64"/>
    <x v="0"/>
    <n v="11858570000133"/>
    <x v="115"/>
    <s v="SALVADOR"/>
    <s v="BA"/>
    <s v="PRIVADO"/>
    <s v="valeria.braga@cslbehring.com"/>
    <s v="lais.magalhaes@cslbehring.com"/>
    <s v="representante-EMH-NO@csl"/>
    <x v="2"/>
    <n v="4"/>
  </r>
  <r>
    <x v="0"/>
    <x v="1"/>
    <n v="64"/>
    <x v="0"/>
    <n v="7245269000187"/>
    <x v="119"/>
    <s v="FORTALEZA"/>
    <s v="CE"/>
    <s v="PRIVADO"/>
    <s v="valeria.braga@cslbehring.com"/>
    <s v="kleber.silva@cslbehring.com"/>
    <s v="representante-EMH-NO@csl"/>
    <x v="2"/>
    <n v="3"/>
  </r>
  <r>
    <x v="0"/>
    <x v="1"/>
    <n v="64"/>
    <x v="0"/>
    <n v="23443518000103"/>
    <x v="121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5868278000280"/>
    <x v="122"/>
    <s v="FORTALEZA"/>
    <s v="CE"/>
    <s v="PRIVADO"/>
    <s v="valeria.braga@cslbehring.com"/>
    <s v="kleber.silva@cslbehring.com"/>
    <s v="representante-EMH-NO@csl"/>
    <x v="2"/>
    <n v="19"/>
  </r>
  <r>
    <x v="0"/>
    <x v="1"/>
    <n v="64"/>
    <x v="0"/>
    <n v="11794674000121"/>
    <x v="123"/>
    <s v="FORTALEZA"/>
    <s v="CE"/>
    <s v="PRIVADO"/>
    <s v="valeria.braga@cslbehring.com"/>
    <s v="kleber.silva@cslbehring.com"/>
    <s v="representante-EMH-NO@csl"/>
    <x v="2"/>
    <n v="4"/>
  </r>
  <r>
    <x v="0"/>
    <x v="1"/>
    <n v="64"/>
    <x v="0"/>
    <n v="10892164000124"/>
    <x v="124"/>
    <s v="RECIFE"/>
    <s v="PE"/>
    <s v="PRIVADO"/>
    <s v="valeria.braga@cslbehring.com"/>
    <s v="lenilson.silva@cslbehring.com"/>
    <s v="representante-EMH-NO@csl"/>
    <x v="2"/>
    <n v="10"/>
  </r>
  <r>
    <x v="0"/>
    <x v="1"/>
    <n v="64"/>
    <x v="0"/>
    <n v="2284062000440"/>
    <x v="125"/>
    <s v="RECIFE"/>
    <s v="PE"/>
    <s v="PRIVADO"/>
    <s v="valeria.braga@cslbehring.com"/>
    <s v="lenilson.silva@cslbehring.com"/>
    <s v="representante-EMH-NO@csl"/>
    <x v="2"/>
    <n v="78"/>
  </r>
  <r>
    <x v="0"/>
    <x v="1"/>
    <n v="64"/>
    <x v="0"/>
    <n v="29435005009851"/>
    <x v="126"/>
    <s v="NATAL"/>
    <s v="RN"/>
    <s v="PRIVADO"/>
    <s v="valeria.braga@cslbehring.com"/>
    <s v="lenilson.silva@cslbehring.com"/>
    <s v="representante-EMH-NO@csl"/>
    <x v="2"/>
    <n v="45"/>
  </r>
  <r>
    <x v="0"/>
    <x v="1"/>
    <n v="64"/>
    <x v="0"/>
    <n v="1507901000137"/>
    <x v="128"/>
    <s v="NATAL"/>
    <s v="RN"/>
    <s v="PRIVADO"/>
    <s v="valeria.braga@cslbehring.com"/>
    <s v="lenilson.silva@cslbehring.com"/>
    <s v="representante-EMH-NO@csl"/>
    <x v="2"/>
    <n v="14"/>
  </r>
  <r>
    <x v="0"/>
    <x v="1"/>
    <n v="62"/>
    <x v="2"/>
    <n v="13952064000134"/>
    <x v="111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2361267014739"/>
    <x v="135"/>
    <s v="SALVADOR"/>
    <s v="BA"/>
    <s v="PRIVADO"/>
    <s v="valeria.braga@cslbehring.com"/>
    <s v="lais.magalhaes@cslbehring.com"/>
    <s v="representante-EMH-NO@csl"/>
    <x v="2"/>
    <n v="12"/>
  </r>
  <r>
    <x v="0"/>
    <x v="1"/>
    <n v="62"/>
    <x v="2"/>
    <n v="5469172000122"/>
    <x v="112"/>
    <s v="SALVADOR"/>
    <s v="BA"/>
    <s v="PRIVADO"/>
    <s v="valeria.braga@cslbehring.com"/>
    <s v="lais.magalhaes@cslbehring.com"/>
    <s v="representante-EMH-NO@csl"/>
    <x v="2"/>
    <n v="20"/>
  </r>
  <r>
    <x v="0"/>
    <x v="1"/>
    <n v="62"/>
    <x v="2"/>
    <n v="13016092000140"/>
    <x v="113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15166416000151"/>
    <x v="114"/>
    <s v="SALVADOR"/>
    <s v="BA"/>
    <s v="PRIVADO"/>
    <s v="valeria.braga@cslbehring.com"/>
    <s v="lais.magalhaes@cslbehring.com"/>
    <s v="representante-EMH-NO@csl"/>
    <x v="2"/>
    <n v="19"/>
  </r>
  <r>
    <x v="0"/>
    <x v="1"/>
    <n v="62"/>
    <x v="2"/>
    <n v="27372066000169"/>
    <x v="136"/>
    <s v="SALVADOR"/>
    <s v="BA"/>
    <s v="PRIVADO"/>
    <s v="valeria.braga@cslbehring.com"/>
    <s v="lais.magalhaes@cslbehring.com"/>
    <s v="representante-EMH-NO@csl"/>
    <x v="2"/>
    <n v="17"/>
  </r>
  <r>
    <x v="0"/>
    <x v="1"/>
    <n v="62"/>
    <x v="2"/>
    <n v="5874946000281"/>
    <x v="137"/>
    <s v="FORTALEZA"/>
    <s v="CE"/>
    <s v="PRIVADO"/>
    <s v="valeria.braga@cslbehring.com"/>
    <s v="kleber.silva@cslbehring.com"/>
    <s v="representante-EMH-NO@csl"/>
    <x v="2"/>
    <n v="3"/>
  </r>
  <r>
    <x v="0"/>
    <x v="1"/>
    <n v="62"/>
    <x v="2"/>
    <n v="29435005007484"/>
    <x v="120"/>
    <s v="FORTALEZA"/>
    <s v="CE"/>
    <s v="PRIVADO"/>
    <s v="valeria.braga@cslbehring.com"/>
    <s v="kleber.silva@cslbehring.com"/>
    <s v="representante-EMH-NO@csl"/>
    <x v="2"/>
    <n v="2"/>
  </r>
  <r>
    <x v="0"/>
    <x v="1"/>
    <n v="62"/>
    <x v="2"/>
    <n v="23443518000103"/>
    <x v="121"/>
    <s v="FORTALEZA"/>
    <s v="CE"/>
    <s v="PRIVADO"/>
    <s v="valeria.braga@cslbehring.com"/>
    <s v="kleber.silva@cslbehring.com"/>
    <s v="representante-EMH-NO@csl"/>
    <x v="2"/>
    <n v="8"/>
  </r>
  <r>
    <x v="0"/>
    <x v="1"/>
    <n v="62"/>
    <x v="2"/>
    <n v="5868278000280"/>
    <x v="122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11794674000121"/>
    <x v="123"/>
    <s v="FORTALEZA"/>
    <s v="CE"/>
    <s v="PRIVADO"/>
    <s v="valeria.braga@cslbehring.com"/>
    <s v="kleber.silva@cslbehring.com"/>
    <s v="representante-EMH-NO@csl"/>
    <x v="2"/>
    <n v="6"/>
  </r>
  <r>
    <x v="0"/>
    <x v="1"/>
    <n v="62"/>
    <x v="2"/>
    <n v="8319329000121"/>
    <x v="138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29435005009851"/>
    <x v="126"/>
    <s v="NATAL"/>
    <s v="RN"/>
    <s v="PRIVADO"/>
    <s v="valeria.braga@cslbehring.com"/>
    <s v="lenilson.silva@cslbehring.com"/>
    <s v="representante-EMH-NO@csl"/>
    <x v="2"/>
    <n v="5"/>
  </r>
  <r>
    <x v="0"/>
    <x v="1"/>
    <n v="62"/>
    <x v="2"/>
    <n v="820737000150"/>
    <x v="127"/>
    <s v="NATAL"/>
    <s v="RN"/>
    <s v="PRIVADO"/>
    <s v="valeria.braga@cslbehring.com"/>
    <s v="lenilson.silva@cslbehring.com"/>
    <s v="representante-EMH-NO@csl"/>
    <x v="2"/>
    <n v="4"/>
  </r>
  <r>
    <x v="0"/>
    <x v="1"/>
    <n v="62"/>
    <x v="2"/>
    <n v="1507901000137"/>
    <x v="128"/>
    <s v="NATAL"/>
    <s v="RN"/>
    <s v="PRIVADO"/>
    <s v="valeria.braga@cslbehring.com"/>
    <s v="lenilson.silva@cslbehring.com"/>
    <s v="representante-EMH-NO@csl"/>
    <x v="2"/>
    <n v="3"/>
  </r>
  <r>
    <x v="0"/>
    <x v="1"/>
    <n v="62"/>
    <x v="2"/>
    <n v="12361267000517"/>
    <x v="139"/>
    <s v="ARACAJU"/>
    <s v="SE"/>
    <s v="PRIVADO"/>
    <s v="valeria.braga@cslbehring.com"/>
    <s v="lais.magalhaes@cslbehring.com"/>
    <s v="representante-EMH-NO@csl"/>
    <x v="2"/>
    <n v="2"/>
  </r>
  <r>
    <x v="0"/>
    <x v="1"/>
    <n v="62"/>
    <x v="2"/>
    <n v="13016332000106"/>
    <x v="140"/>
    <s v="ARACAJU"/>
    <s v="SE"/>
    <s v="PRIVADO"/>
    <s v="valeria.braga@cslbehring.com"/>
    <s v="lais.magalhaes@cslbehring.com"/>
    <s v="representante-EMH-NO@csl"/>
    <x v="2"/>
    <n v="4"/>
  </r>
  <r>
    <x v="0"/>
    <x v="0"/>
    <n v="62"/>
    <x v="2"/>
    <n v="12474705000120"/>
    <x v="141"/>
    <s v="BOTUCATU"/>
    <s v="SP"/>
    <s v="PUBLICO"/>
    <s v="bruna.claro@cslbehring.com"/>
    <s v="artur.junior@cslbehring.com"/>
    <s v="representante-EMH-SP@csl"/>
    <x v="0"/>
    <n v="4"/>
  </r>
  <r>
    <x v="0"/>
    <x v="0"/>
    <n v="64"/>
    <x v="0"/>
    <n v="9609235000230"/>
    <x v="142"/>
    <s v="RIO DE JANEIRO"/>
    <s v="RJ"/>
    <s v="PUBLICO"/>
    <s v="eveline.goulart@cslbehring.com"/>
    <s v="marcus.bastos@cslbehring.com"/>
    <s v="representante-EMH-SUL@csl"/>
    <x v="1"/>
    <n v="20"/>
  </r>
  <r>
    <x v="0"/>
    <x v="0"/>
    <n v="64"/>
    <x v="0"/>
    <n v="394544017150"/>
    <x v="143"/>
    <s v="RIO DE JANEIRO"/>
    <s v="RJ"/>
    <s v="PUBLICO"/>
    <s v="eveline.goulart@cslbehring.com"/>
    <s v="marcus.bastos@cslbehring.com"/>
    <s v="representante-EMH-SUL@csl"/>
    <x v="1"/>
    <n v="20"/>
  </r>
  <r>
    <x v="0"/>
    <x v="0"/>
    <n v="66"/>
    <x v="1"/>
    <n v="80673411000187"/>
    <x v="144"/>
    <s v="FLORIANÓPOLIS"/>
    <s v="SC"/>
    <s v="PUBLICO"/>
    <s v="michele.moraes@cslbehring.com"/>
    <s v="fernanda.bornhausen@cslbehring.com"/>
    <s v="representante-EMH-SUL@csl"/>
    <x v="1"/>
    <n v="82"/>
  </r>
  <r>
    <x v="0"/>
    <x v="0"/>
    <n v="64"/>
    <x v="0"/>
    <n v="92787118000391"/>
    <x v="145"/>
    <s v="PORTO ALEGRE"/>
    <s v="RS"/>
    <s v="PUBLICO"/>
    <s v="michele.moraes@cslbehring.com"/>
    <s v="aline.fonseca@cslbehring.com"/>
    <s v="representante-EMH-SUL@csl"/>
    <x v="1"/>
    <n v="12"/>
  </r>
  <r>
    <x v="0"/>
    <x v="0"/>
    <n v="64"/>
    <x v="0"/>
    <n v="92787118000120"/>
    <x v="146"/>
    <s v="PORTO ALEGRE"/>
    <s v="RS"/>
    <s v="PUBLICO"/>
    <s v="michele.moraes@cslbehring.com"/>
    <s v="aline.fonseca@cslbehring.com"/>
    <s v="representante-EMH-SUL@csl"/>
    <x v="1"/>
    <n v="5"/>
  </r>
  <r>
    <x v="0"/>
    <x v="0"/>
    <n v="62"/>
    <x v="2"/>
    <n v="87020517000120"/>
    <x v="147"/>
    <s v="PORTO ALEGRE"/>
    <s v="RS"/>
    <s v="PUBLICO"/>
    <s v="michele.moraes@cslbehring.com"/>
    <s v="aline.fonseca@cslbehring.com"/>
    <s v="representante-EMH-SUL@csl"/>
    <x v="1"/>
    <n v="17"/>
  </r>
  <r>
    <x v="0"/>
    <x v="0"/>
    <n v="62"/>
    <x v="2"/>
    <n v="15126437001972"/>
    <x v="148"/>
    <s v="SANTA MARIA"/>
    <s v="RS"/>
    <s v="PUBLICO"/>
    <s v="michele.moraes@cslbehring.com"/>
    <s v="aline.fonseca@cslbehring.com"/>
    <s v="representante-EMH-SUL@csl"/>
    <x v="1"/>
    <n v="20"/>
  </r>
  <r>
    <x v="0"/>
    <x v="0"/>
    <n v="66"/>
    <x v="1"/>
    <n v="544963000156"/>
    <x v="149"/>
    <s v="GOIÂNIA"/>
    <s v="GO"/>
    <s v="PUBLICO"/>
    <s v="representante-ESP-NO@csl"/>
    <s v="karen.rosa@cslbehring.com"/>
    <s v="representante-EMH-NO@csl"/>
    <x v="2"/>
    <n v="78"/>
  </r>
  <r>
    <x v="0"/>
    <x v="0"/>
    <n v="66"/>
    <x v="1"/>
    <n v="6190522000180"/>
    <x v="150"/>
    <s v="RIO VERDE"/>
    <s v="GO"/>
    <s v="PUBLICO"/>
    <s v="representante-ESP-NO@csl"/>
    <s v="karen.rosa@cslbehring.com"/>
    <s v="representante-EMH-NO@csl"/>
    <x v="2"/>
    <n v="24"/>
  </r>
  <r>
    <x v="0"/>
    <x v="0"/>
    <n v="62"/>
    <x v="2"/>
    <n v="15126437000496"/>
    <x v="151"/>
    <s v="SÃO LUÍS"/>
    <s v="MA"/>
    <s v="PUBLICO"/>
    <s v="representante-ESP-NO@csl"/>
    <s v="kleber.silva@cslbehring.com"/>
    <s v="wladimir.campelo@cslbehring.com"/>
    <x v="2"/>
    <n v="7"/>
  </r>
  <r>
    <x v="0"/>
    <x v="0"/>
    <n v="66"/>
    <x v="1"/>
    <n v="46374500026231"/>
    <x v="152"/>
    <s v="SÃO PAULO"/>
    <s v="SP"/>
    <s v="PUBLICO"/>
    <s v="representante-ESP-SP@csl"/>
    <s v="vago.HSP.SPC@vago.com"/>
    <s v="christiane.garcia@cslbehring.com"/>
    <x v="0"/>
    <n v="28"/>
  </r>
  <r>
    <x v="0"/>
    <x v="0"/>
    <n v="64"/>
    <x v="0"/>
    <n v="60448040000122"/>
    <x v="153"/>
    <s v="SÃO PAULO"/>
    <s v="SP"/>
    <s v="PUBLICO"/>
    <s v="representante-ESP-SP@csl"/>
    <s v="vago.HSP.SPC@vago.com"/>
    <s v="christiane.garcia@cslbehring.com"/>
    <x v="0"/>
    <n v="85"/>
  </r>
  <r>
    <x v="0"/>
    <x v="0"/>
    <n v="66"/>
    <x v="1"/>
    <n v="24464109000229"/>
    <x v="154"/>
    <s v="MACEIÓ"/>
    <s v="AL"/>
    <s v="PUBLICO"/>
    <s v="valeria.braga@cslbehring.com"/>
    <s v="lais.magalhaes@cslbehring.com"/>
    <s v="representante-EMH-NO@csl"/>
    <x v="2"/>
    <n v="30"/>
  </r>
  <r>
    <x v="0"/>
    <x v="0"/>
    <n v="66"/>
    <x v="1"/>
    <n v="5909890492"/>
    <x v="155"/>
    <s v="MACEIÓ"/>
    <s v="AL"/>
    <s v="PESSOA FISICA"/>
    <s v="valeria.braga@cslbehring.com"/>
    <s v="lais.magalhaes@cslbehring.com"/>
    <s v="representante-EMH-NO@csl"/>
    <x v="2"/>
    <n v="18"/>
  </r>
  <r>
    <x v="0"/>
    <x v="0"/>
    <n v="62"/>
    <x v="2"/>
    <n v="5816630000152"/>
    <x v="156"/>
    <s v="SALVADOR"/>
    <s v="BA"/>
    <s v="PUBLICO"/>
    <s v="valeria.braga@cslbehring.com"/>
    <s v="lais.magalhaes@cslbehring.com"/>
    <s v="representante-EMH-NO@csl"/>
    <x v="2"/>
    <n v="13"/>
  </r>
  <r>
    <x v="0"/>
    <x v="0"/>
    <n v="62"/>
    <x v="2"/>
    <n v="15180714000520"/>
    <x v="157"/>
    <s v="SALVADOR"/>
    <s v="BA"/>
    <s v="PUBLICO"/>
    <s v="valeria.braga@cslbehring.com"/>
    <s v="lais.magalhaes@cslbehring.com"/>
    <s v="representante-EMH-NO@csl"/>
    <x v="2"/>
    <n v="10"/>
  </r>
  <r>
    <x v="0"/>
    <x v="0"/>
    <n v="62"/>
    <x v="2"/>
    <n v="74031865000151"/>
    <x v="158"/>
    <s v="FORTALEZA"/>
    <s v="CE"/>
    <s v="PUBLICO"/>
    <s v="valeria.braga@cslbehring.com"/>
    <s v="kleber.silva@cslbehring.com"/>
    <s v="representante-EMH-NO@csl"/>
    <x v="2"/>
    <n v="30"/>
  </r>
  <r>
    <x v="0"/>
    <x v="1"/>
    <n v="62"/>
    <x v="2"/>
    <n v="12474705000120"/>
    <x v="141"/>
    <s v="BOTUCATU"/>
    <s v="SP"/>
    <s v="PUBLICO"/>
    <s v="bruna.claro@cslbehring.com"/>
    <s v="artur.junior@cslbehring.com"/>
    <s v="representante-EMH-SP@csl"/>
    <x v="0"/>
    <n v="2"/>
  </r>
  <r>
    <x v="0"/>
    <x v="1"/>
    <n v="66"/>
    <x v="1"/>
    <n v="15126437003673"/>
    <x v="159"/>
    <s v="NITERÓI"/>
    <s v="RJ"/>
    <s v="PUBLICO"/>
    <s v="eveline.goulart@cslbehring.com"/>
    <s v="romeu.soares@cslbehring.com"/>
    <s v="representante-EMH-SUL@csl"/>
    <x v="1"/>
    <n v="3"/>
  </r>
  <r>
    <x v="0"/>
    <x v="1"/>
    <n v="64"/>
    <x v="0"/>
    <n v="10834118000179"/>
    <x v="160"/>
    <s v="RIO DE JANEIRO"/>
    <s v="RJ"/>
    <s v="PUBLICO"/>
    <s v="eveline.goulart@cslbehring.com"/>
    <s v="romeu.soares@cslbehring.com"/>
    <s v="representante-EMH-SUL@csl"/>
    <x v="1"/>
    <n v="35"/>
  </r>
  <r>
    <x v="0"/>
    <x v="1"/>
    <n v="62"/>
    <x v="2"/>
    <n v="394544021182"/>
    <x v="161"/>
    <s v="RIO DE JANEIRO"/>
    <s v="RJ"/>
    <s v="PUBLICO"/>
    <s v="eveline.goulart@cslbehring.com"/>
    <s v="romeu.soares@cslbehring.com"/>
    <s v="representante-EMH-SUL@csl"/>
    <x v="1"/>
    <n v="18"/>
  </r>
  <r>
    <x v="0"/>
    <x v="1"/>
    <n v="66"/>
    <x v="1"/>
    <n v="27378871869"/>
    <x v="162"/>
    <s v="SÃO PAULO"/>
    <s v="SP"/>
    <s v="PESSOA FISICA"/>
    <s v="janaina.palmiro@cslbehring.com"/>
    <s v="antonio.tunes@cslbehring.com"/>
    <s v="representante-EMH-SP@csl"/>
    <x v="0"/>
    <n v="8"/>
  </r>
  <r>
    <x v="0"/>
    <x v="1"/>
    <n v="66"/>
    <x v="1"/>
    <n v="4326445041"/>
    <x v="163"/>
    <s v="PORTO ALEGRE"/>
    <s v="RS"/>
    <s v="PESSOA FISICA"/>
    <s v="michele.moraes@cslbehring.com"/>
    <s v="aline.fonseca@cslbehring.com"/>
    <s v="representante-EMH-SUL@csl"/>
    <x v="1"/>
    <n v="40"/>
  </r>
  <r>
    <x v="0"/>
    <x v="1"/>
    <n v="64"/>
    <x v="0"/>
    <n v="92787118000391"/>
    <x v="145"/>
    <s v="PORTO ALEGRE"/>
    <s v="RS"/>
    <s v="PUBLICO"/>
    <s v="michele.moraes@cslbehring.com"/>
    <s v="aline.fonseca@cslbehring.com"/>
    <s v="representante-EMH-SUL@csl"/>
    <x v="1"/>
    <n v="30"/>
  </r>
  <r>
    <x v="0"/>
    <x v="1"/>
    <n v="64"/>
    <x v="0"/>
    <n v="87020517000120"/>
    <x v="147"/>
    <s v="PORTO ALEGRE"/>
    <s v="RS"/>
    <s v="PUBLICO"/>
    <s v="michele.moraes@cslbehring.com"/>
    <s v="aline.fonseca@cslbehring.com"/>
    <s v="representante-EMH-SUL@csl"/>
    <x v="1"/>
    <n v="50"/>
  </r>
  <r>
    <x v="0"/>
    <x v="1"/>
    <n v="62"/>
    <x v="2"/>
    <n v="87020517000120"/>
    <x v="147"/>
    <s v="PORTO ALEGRE"/>
    <s v="RS"/>
    <s v="PUBLICO"/>
    <s v="michele.moraes@cslbehring.com"/>
    <s v="aline.fonseca@cslbehring.com"/>
    <s v="representante-EMH-SUL@csl"/>
    <x v="1"/>
    <n v="52"/>
  </r>
  <r>
    <x v="0"/>
    <x v="1"/>
    <n v="62"/>
    <x v="2"/>
    <n v="15126437001972"/>
    <x v="148"/>
    <s v="SANTA MARIA"/>
    <s v="RS"/>
    <s v="PUBLICO"/>
    <s v="michele.moraes@cslbehring.com"/>
    <s v="aline.fonseca@cslbehring.com"/>
    <s v="representante-EMH-SUL@csl"/>
    <x v="1"/>
    <n v="46"/>
  </r>
  <r>
    <x v="0"/>
    <x v="1"/>
    <n v="64"/>
    <x v="0"/>
    <n v="15126437000496"/>
    <x v="151"/>
    <s v="SÃO LUÍS"/>
    <s v="MA"/>
    <s v="PUBLICO"/>
    <s v="representante-ESP-NO@csl"/>
    <s v="kleber.silva@cslbehring.com"/>
    <s v="wladimir.campelo@cslbehring.com"/>
    <x v="2"/>
    <n v="2"/>
  </r>
  <r>
    <x v="0"/>
    <x v="1"/>
    <n v="64"/>
    <x v="0"/>
    <n v="60448040000122"/>
    <x v="153"/>
    <s v="SÃO PAULO"/>
    <s v="SP"/>
    <s v="PUBLICO"/>
    <s v="representante-ESP-SP@csl"/>
    <s v="vago.HSP.SPC@vago.com"/>
    <s v="christiane.garcia@cslbehring.com"/>
    <x v="0"/>
    <n v="111"/>
  </r>
  <r>
    <x v="0"/>
    <x v="1"/>
    <n v="62"/>
    <x v="2"/>
    <n v="60448040000122"/>
    <x v="153"/>
    <s v="SÃO PAULO"/>
    <s v="SP"/>
    <s v="PUBLICO"/>
    <s v="representante-ESP-SP@csl"/>
    <s v="vago.HSP.SPC@vago.com"/>
    <s v="christiane.garcia@cslbehring.com"/>
    <x v="0"/>
    <n v="102"/>
  </r>
  <r>
    <x v="0"/>
    <x v="1"/>
    <n v="64"/>
    <x v="0"/>
    <n v="15126437000224"/>
    <x v="164"/>
    <s v="TERESINA"/>
    <s v="PI"/>
    <s v="PUBLICO"/>
    <s v="valeria.braga@cslbehring.com"/>
    <s v="kleber.silva@cslbehring.com"/>
    <s v="representante-EMH-NO@csl"/>
    <x v="2"/>
    <n v="30"/>
  </r>
  <r>
    <x v="0"/>
    <x v="1"/>
    <n v="62"/>
    <x v="2"/>
    <n v="15126437001468"/>
    <x v="165"/>
    <s v="FORTALEZA"/>
    <s v="CE"/>
    <s v="PUBLICO"/>
    <s v="valeria.braga@cslbehring.com"/>
    <s v="kleber.silva@cslbehring.com"/>
    <s v="representante-EMH-NO@csl"/>
    <x v="2"/>
    <n v="40"/>
  </r>
  <r>
    <x v="0"/>
    <x v="1"/>
    <n v="62"/>
    <x v="2"/>
    <n v="74031865000151"/>
    <x v="158"/>
    <s v="FORTALEZA"/>
    <s v="CE"/>
    <s v="PUBLICO"/>
    <s v="valeria.braga@cslbehring.com"/>
    <s v="kleber.silva@cslbehring.com"/>
    <s v="representante-EMH-NO@csl"/>
    <x v="2"/>
    <n v="3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3">
  <r>
    <s v="GERENTES"/>
    <x v="0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0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0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999.48"/>
    <n v="10"/>
    <n v="999.47919999999999"/>
    <s v=""/>
    <s v=""/>
    <s v=""/>
    <n v="8.0000000002655725E-4"/>
  </r>
  <r>
    <s v="GERENTES"/>
    <x v="1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1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1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0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n v="0"/>
    <s v=""/>
    <s v=""/>
    <s v=""/>
    <n v="0"/>
  </r>
  <r>
    <s v="GERENTES"/>
    <x v="0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n v="0"/>
    <s v=""/>
    <s v=""/>
    <s v=""/>
    <n v="0"/>
  </r>
  <r>
    <s v="GERENTES"/>
    <x v="0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n v="0"/>
    <s v=""/>
    <s v=""/>
    <s v=""/>
    <n v="0"/>
  </r>
  <r>
    <s v="GERENTES"/>
    <x v="2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2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2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2155.21"/>
    <n v="9"/>
    <n v="2155.2112999999999"/>
    <s v=""/>
    <s v=""/>
    <s v=""/>
    <n v="-1.299999999901047E-3"/>
  </r>
  <r>
    <s v="GERENTES"/>
    <x v="0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0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0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2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n v="0"/>
    <s v=""/>
    <s v=""/>
    <s v=""/>
    <n v="0"/>
  </r>
  <r>
    <s v="GERENTES"/>
    <x v="2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n v="0"/>
    <s v=""/>
    <s v=""/>
    <s v=""/>
    <n v="0"/>
  </r>
  <r>
    <s v="GERENTES"/>
    <x v="2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n v="0"/>
    <s v=""/>
    <s v=""/>
    <s v=""/>
    <n v="0"/>
  </r>
  <r>
    <s v="GERENTES"/>
    <x v="1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n v="0"/>
    <s v=""/>
    <s v=""/>
    <s v=""/>
    <n v="0"/>
  </r>
  <r>
    <s v="GERENTES"/>
    <x v="1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n v="0"/>
    <s v=""/>
    <s v=""/>
    <s v=""/>
    <n v="0"/>
  </r>
  <r>
    <s v="GERENTES"/>
    <x v="1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n v="0"/>
    <s v=""/>
    <s v=""/>
    <s v=""/>
    <n v="0"/>
  </r>
  <r>
    <s v="GERENTES"/>
    <x v="1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1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1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619.82"/>
    <n v="11"/>
    <n v="1619.8221000000001"/>
    <s v=""/>
    <s v=""/>
    <s v=""/>
    <n v="-2.1000000001549779E-3"/>
  </r>
  <r>
    <s v="GERENTES"/>
    <x v="2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2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2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242.86"/>
    <n v="9"/>
    <n v="242.8552"/>
    <s v=""/>
    <s v=""/>
    <s v=""/>
    <n v="4.8000000000172349E-3"/>
  </r>
  <r>
    <s v="GERENTES"/>
    <x v="3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370"/>
    <n v="607"/>
    <n v="1.641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280"/>
    <n v="279"/>
    <n v="0.996"/>
    <n v="421.4"/>
    <n v="6"/>
    <n v="421.40030000000002"/>
    <s v=""/>
    <s v=""/>
    <s v=""/>
    <n v="-3.0000000003838068E-4"/>
  </r>
  <r>
    <s v="GERENTES"/>
    <x v="3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350"/>
    <n v="338"/>
    <n v="0.96599999999999997"/>
    <n v="408.71"/>
    <n v="6"/>
    <n v="408.70749999999998"/>
    <s v=""/>
    <s v=""/>
    <s v=""/>
    <n v="2.4999999999977263E-3"/>
  </r>
  <r>
    <s v="GERENTES"/>
    <x v="4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384"/>
    <n v="430"/>
    <n v="1.1200000000000001"/>
    <n v="1213.0899999999999"/>
    <n v="5"/>
    <n v="1213.0880999999999"/>
    <s v=""/>
    <s v=""/>
    <s v=""/>
    <n v="1.8999999999778083E-3"/>
  </r>
  <r>
    <s v="GERENTES"/>
    <x v="4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480"/>
    <n v="406"/>
    <n v="0.84599999999999997"/>
    <n v="238.62"/>
    <n v="5"/>
    <n v="238.6242"/>
    <s v=""/>
    <s v=""/>
    <s v=""/>
    <n v="-4.199999999997317E-3"/>
  </r>
  <r>
    <s v="GERENTES"/>
    <x v="4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336"/>
    <n v="316"/>
    <n v="0.94"/>
    <n v="397.71"/>
    <n v="5"/>
    <n v="397.70710000000003"/>
    <s v=""/>
    <s v=""/>
    <s v=""/>
    <n v="2.8999999999541615E-3"/>
  </r>
  <r>
    <s v="GERENTES"/>
    <x v="5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50"/>
    <n v="40"/>
    <n v="0.26700000000000002"/>
    <n v="0"/>
    <n v="4"/>
    <n v="0"/>
    <s v=""/>
    <s v=""/>
    <s v=""/>
    <n v="0"/>
  </r>
  <r>
    <s v="GERENTES"/>
    <x v="5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225"/>
    <n v="150"/>
    <n v="0.66700000000000004"/>
    <n v="0"/>
    <n v="4"/>
    <n v="0"/>
    <s v=""/>
    <s v=""/>
    <s v=""/>
    <n v="0"/>
  </r>
  <r>
    <s v="GERENTES"/>
    <x v="5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375"/>
    <n v="88"/>
    <n v="0.23499999999999999"/>
    <n v="0"/>
    <n v="4"/>
    <n v="0"/>
    <s v=""/>
    <s v=""/>
    <s v=""/>
    <n v="0"/>
  </r>
  <r>
    <s v="GERENTES"/>
    <x v="3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370"/>
    <n v="562"/>
    <n v="1.5189999999999999"/>
    <n v="2155.21"/>
    <n v="6"/>
    <n v="2155.2112999999999"/>
    <s v=""/>
    <s v=""/>
    <s v=""/>
    <n v="-1.299999999901047E-3"/>
  </r>
  <r>
    <s v="GERENTES"/>
    <x v="3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280"/>
    <n v="493"/>
    <n v="1.7609999999999999"/>
    <n v="2155.21"/>
    <n v="6"/>
    <n v="2155.2112999999999"/>
    <s v=""/>
    <s v=""/>
    <s v=""/>
    <n v="-1.299999999901047E-3"/>
  </r>
  <r>
    <s v="GERENTES"/>
    <x v="3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350"/>
    <n v="376"/>
    <n v="1.0740000000000001"/>
    <n v="732.41"/>
    <n v="6"/>
    <n v="732.40940000000001"/>
    <s v=""/>
    <s v=""/>
    <s v=""/>
    <n v="5.9999999996307452E-4"/>
  </r>
  <r>
    <s v="GERENTES"/>
    <x v="4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416"/>
    <n v="617"/>
    <n v="1.4830000000000001"/>
    <n v="2117.4699999999998"/>
    <n v="5"/>
    <n v="2117.4681"/>
    <s v=""/>
    <s v=""/>
    <s v=""/>
    <n v="1.8999999997504347E-3"/>
  </r>
  <r>
    <s v="GERENTES"/>
    <x v="4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520"/>
    <n v="347"/>
    <n v="0.66700000000000004"/>
    <n v="0"/>
    <n v="5"/>
    <n v="0"/>
    <s v=""/>
    <s v=""/>
    <s v=""/>
    <n v="0"/>
  </r>
  <r>
    <s v="GERENTES"/>
    <x v="4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364"/>
    <n v="350"/>
    <n v="0.96199999999999997"/>
    <n v="407.02"/>
    <n v="5"/>
    <n v="407.01510000000002"/>
    <s v=""/>
    <s v=""/>
    <s v=""/>
    <n v="4.8999999999637112E-3"/>
  </r>
  <r>
    <s v="GERENTES"/>
    <x v="5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50"/>
    <n v="24"/>
    <n v="0.16"/>
    <n v="0"/>
    <n v="4"/>
    <n v="0"/>
    <s v=""/>
    <s v=""/>
    <s v=""/>
    <n v="0"/>
  </r>
  <r>
    <s v="GERENTES"/>
    <x v="5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375"/>
    <n v="51"/>
    <n v="0.13600000000000001"/>
    <n v="0"/>
    <n v="4"/>
    <n v="0"/>
    <s v=""/>
    <s v=""/>
    <s v=""/>
    <n v="0"/>
  </r>
  <r>
    <s v="GERENTES"/>
    <x v="3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370"/>
    <n v="0"/>
    <n v="0"/>
    <n v="0"/>
    <n v="6"/>
    <n v="0"/>
    <s v=""/>
    <s v=""/>
    <s v=""/>
    <n v="0"/>
  </r>
  <r>
    <s v="GERENTES"/>
    <x v="3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280"/>
    <n v="0"/>
    <n v="0"/>
    <n v="0"/>
    <n v="6"/>
    <n v="0"/>
    <s v=""/>
    <s v=""/>
    <s v=""/>
    <n v="0"/>
  </r>
  <r>
    <s v="GERENTES"/>
    <x v="3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350"/>
    <n v="0"/>
    <n v="0"/>
    <n v="0"/>
    <n v="6"/>
    <n v="0"/>
    <s v=""/>
    <s v=""/>
    <s v=""/>
    <n v="0"/>
  </r>
  <r>
    <s v="GERENTES"/>
    <x v="4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416"/>
    <n v="0"/>
    <n v="0"/>
    <n v="0"/>
    <n v="5"/>
    <n v="0"/>
    <s v=""/>
    <s v=""/>
    <s v=""/>
    <n v="0"/>
  </r>
  <r>
    <s v="GERENTES"/>
    <x v="4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520"/>
    <n v="0"/>
    <n v="0"/>
    <n v="0"/>
    <n v="5"/>
    <n v="0"/>
    <s v=""/>
    <s v=""/>
    <s v=""/>
    <n v="0"/>
  </r>
  <r>
    <s v="GERENTES"/>
    <x v="4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364"/>
    <n v="0"/>
    <n v="0"/>
    <n v="0"/>
    <n v="5"/>
    <n v="0"/>
    <s v=""/>
    <s v=""/>
    <s v=""/>
    <n v="0"/>
  </r>
  <r>
    <s v="GERENTES"/>
    <x v="5"/>
    <s v="claudia.bueno@cslbehring.com"/>
    <x v="0"/>
    <n v="0"/>
    <x v="0"/>
    <s v="2020 - 4º Tri - Dez"/>
    <n v="2020"/>
    <n v="4"/>
    <x v="0"/>
    <n v="12"/>
    <s v="Dez"/>
    <x v="2"/>
    <s v="2020-2021"/>
    <n v="2"/>
    <x v="0"/>
    <n v="6"/>
    <s v="06-Dez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0 - 4º Tri - Dez"/>
    <n v="2020"/>
    <n v="4"/>
    <x v="0"/>
    <n v="12"/>
    <s v="Dez"/>
    <x v="2"/>
    <s v="2020-2021"/>
    <n v="2"/>
    <x v="0"/>
    <n v="6"/>
    <s v="06-Dez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0 - 4º Tri - Dez"/>
    <n v="2020"/>
    <n v="4"/>
    <x v="0"/>
    <n v="12"/>
    <s v="Dez"/>
    <x v="2"/>
    <s v="2020-2021"/>
    <n v="2"/>
    <x v="0"/>
    <n v="6"/>
    <s v="06-Dez"/>
    <b v="0"/>
    <n v="375"/>
    <n v="0"/>
    <n v="0"/>
    <n v="0"/>
    <n v="4"/>
    <n v="0"/>
    <s v=""/>
    <s v=""/>
    <s v=""/>
    <n v="0"/>
  </r>
  <r>
    <s v="GERENTES"/>
    <x v="6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504"/>
    <n v="585"/>
    <n v="1.16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500"/>
    <n v="623"/>
    <n v="1.246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588"/>
    <n v="728"/>
    <n v="1.238"/>
    <n v="564.12"/>
    <n v="12"/>
    <n v="564.12350000000004"/>
    <s v=""/>
    <s v=""/>
    <s v=""/>
    <n v="-3.5000000000309228E-3"/>
  </r>
  <r>
    <s v="GERENTES"/>
    <x v="6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460"/>
    <n v="566"/>
    <n v="1.23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480"/>
    <n v="556"/>
    <n v="1.1579999999999999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532"/>
    <n v="614"/>
    <n v="1.1539999999999999"/>
    <n v="564.12"/>
    <n v="12"/>
    <n v="564.12350000000004"/>
    <s v=""/>
    <s v=""/>
    <s v=""/>
    <n v="-3.5000000000309228E-3"/>
  </r>
  <r>
    <s v="GERENTES"/>
    <x v="7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0.9617"/>
    <n v="0.96199999999999997"/>
    <n v="203.51"/>
    <n v="13"/>
    <n v="203.5076"/>
    <s v=""/>
    <s v=""/>
    <s v=""/>
    <n v="2.3999999999944066E-3"/>
  </r>
  <r>
    <s v="GERENTES"/>
    <x v="7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0.97499999999999998"/>
    <n v="0.97499999999999998"/>
    <n v="206.26"/>
    <n v="13"/>
    <n v="206.2577"/>
    <s v=""/>
    <s v=""/>
    <s v=""/>
    <n v="2.299999999991087E-3"/>
  </r>
  <r>
    <s v="GERENTES"/>
    <x v="7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205.2"/>
    <n v="13"/>
    <n v="205.19990000000001"/>
    <s v=""/>
    <s v=""/>
    <s v=""/>
    <n v="9.9999999974897946E-5"/>
  </r>
  <r>
    <s v="GERENTES"/>
    <x v="7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0.9667"/>
    <n v="0.96699999999999997"/>
    <n v="204.57"/>
    <n v="13"/>
    <n v="204.56530000000001"/>
    <s v=""/>
    <s v=""/>
    <s v=""/>
    <n v="4.6999999999854936E-3"/>
  </r>
  <r>
    <s v="GERENTES"/>
    <x v="7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0.95830000000000004"/>
    <n v="0.95799999999999996"/>
    <n v="202.66"/>
    <n v="13"/>
    <n v="202.66139999999999"/>
    <s v=""/>
    <s v=""/>
    <s v=""/>
    <n v="-1.3999999999896318E-3"/>
  </r>
  <r>
    <s v="GERENTES"/>
    <x v="7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0.97860000000000003"/>
    <n v="0.97899999999999998"/>
    <n v="207.1"/>
    <n v="13"/>
    <n v="207.10380000000001"/>
    <s v=""/>
    <s v=""/>
    <s v=""/>
    <n v="-3.8000000000124601E-3"/>
  </r>
  <r>
    <s v="GERENTES"/>
    <x v="8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claudia.bueno@cslbehring.com"/>
    <x v="0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282.06"/>
    <n v="15"/>
    <n v="282.06169999999997"/>
    <s v=""/>
    <s v=""/>
    <s v=""/>
    <n v="-1.699999999971169E-3"/>
  </r>
  <r>
    <s v="REPRESENTANTES"/>
    <x v="0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0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n v="608.03219999999999"/>
    <s v=""/>
    <n v="-2.200000000016189E-3"/>
  </r>
  <r>
    <s v="REPRESENTANTES"/>
    <x v="0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n v="608.03219999999999"/>
    <s v=""/>
    <s v=""/>
    <n v="-2.200000000016189E-3"/>
  </r>
  <r>
    <s v="REPRESENTANTES"/>
    <x v="0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2355351.0699999998"/>
    <n v="3298284.97"/>
    <n v="1.4"/>
    <n v="608.03"/>
    <n v="10"/>
    <s v=""/>
    <s v=""/>
    <s v=""/>
    <n v="608.03219999999999"/>
    <n v="-2.200000000016189E-3"/>
  </r>
  <r>
    <s v="REPRESENTANTES"/>
    <x v="1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1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1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0"/>
    <s v="aline.fonseca@cslbehring.com"/>
    <x v="3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antonio.tunes@cslbehring.com"/>
    <x v="4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artur.junior@cslbehring.com"/>
    <x v="5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bruna.claro@cslbehring.com"/>
    <x v="6"/>
    <n v="10"/>
    <x v="2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n v="0"/>
    <s v=""/>
    <s v=""/>
    <n v="0"/>
  </r>
  <r>
    <s v="REPRESENTANTES"/>
    <x v="0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s v=""/>
    <n v="0"/>
    <n v="0"/>
  </r>
  <r>
    <s v="REPRESENTANTES"/>
    <x v="0"/>
    <s v="eveline.goulart@cslbehring.com"/>
    <x v="8"/>
    <n v="10"/>
    <x v="2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n v="0"/>
    <s v=""/>
    <s v=""/>
    <n v="0"/>
  </r>
  <r>
    <s v="REPRESENTANTES"/>
    <x v="0"/>
    <s v="fernanda.bornhausen@cslbehring.com"/>
    <x v="9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s v=""/>
    <n v="0"/>
    <n v="0"/>
  </r>
  <r>
    <s v="REPRESENTANTES"/>
    <x v="0"/>
    <s v="janaina.palmiro@cslbehring.com"/>
    <x v="11"/>
    <n v="10"/>
    <x v="2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n v="0"/>
    <s v=""/>
    <s v=""/>
    <n v="0"/>
  </r>
  <r>
    <s v="REPRESENTANTES"/>
    <x v="0"/>
    <s v="karen.rosa@cslbehring.com"/>
    <x v="12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kleber.silva@cslbehring.com"/>
    <x v="13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lais.magalhaes@cslbehring.com"/>
    <x v="14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lenilson.silva@cslbehring.com"/>
    <x v="15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marcus.bastos@cslbehring.com"/>
    <x v="16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michele.moraes@cslbehring.com"/>
    <x v="17"/>
    <n v="10"/>
    <x v="2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n v="0"/>
    <s v=""/>
    <s v=""/>
    <n v="0"/>
  </r>
  <r>
    <s v="REPRESENTANTES"/>
    <x v="0"/>
    <s v="romeu.soares@cslbehring.com"/>
    <x v="18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tathiana.ponce@cslbehring.com"/>
    <x v="19"/>
    <n v="20"/>
    <x v="1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n v="0"/>
    <s v=""/>
    <n v="0"/>
  </r>
  <r>
    <s v="REPRESENTANTES"/>
    <x v="0"/>
    <s v="valeria.braga@cslbehring.com"/>
    <x v="20"/>
    <n v="10"/>
    <x v="2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n v="0"/>
    <s v=""/>
    <s v=""/>
    <n v="0"/>
  </r>
  <r>
    <s v="REPRESENTANTES"/>
    <x v="0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2355351.0699999998"/>
    <n v="0"/>
    <n v="0"/>
    <n v="0"/>
    <n v="10"/>
    <s v=""/>
    <s v=""/>
    <s v=""/>
    <n v="0"/>
    <n v="0"/>
  </r>
  <r>
    <s v="REPRESENTANTES"/>
    <x v="2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2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2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0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0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0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0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2"/>
    <s v="aline.fonseca@cslbehring.com"/>
    <x v="3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antonio.tunes@cslbehring.com"/>
    <x v="4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artur.junior@cslbehring.com"/>
    <x v="5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bruna.claro@cslbehring.com"/>
    <x v="6"/>
    <n v="10"/>
    <x v="2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n v="0"/>
    <s v=""/>
    <s v=""/>
    <n v="0"/>
  </r>
  <r>
    <s v="REPRESENTANTES"/>
    <x v="2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s v=""/>
    <n v="0"/>
    <n v="0"/>
  </r>
  <r>
    <s v="REPRESENTANTES"/>
    <x v="2"/>
    <s v="eveline.goulart@cslbehring.com"/>
    <x v="8"/>
    <n v="10"/>
    <x v="2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n v="0"/>
    <s v=""/>
    <s v=""/>
    <n v="0"/>
  </r>
  <r>
    <s v="REPRESENTANTES"/>
    <x v="2"/>
    <s v="fernanda.bornhausen@cslbehring.com"/>
    <x v="9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s v=""/>
    <n v="0"/>
    <n v="0"/>
  </r>
  <r>
    <s v="REPRESENTANTES"/>
    <x v="2"/>
    <s v="janaina.palmiro@cslbehring.com"/>
    <x v="11"/>
    <n v="10"/>
    <x v="2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n v="0"/>
    <s v=""/>
    <s v=""/>
    <n v="0"/>
  </r>
  <r>
    <s v="REPRESENTANTES"/>
    <x v="2"/>
    <s v="karen.rosa@cslbehring.com"/>
    <x v="12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kleber.silva@cslbehring.com"/>
    <x v="13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lais.magalhaes@cslbehring.com"/>
    <x v="14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lenilson.silva@cslbehring.com"/>
    <x v="15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marcus.bastos@cslbehring.com"/>
    <x v="16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michele.moraes@cslbehring.com"/>
    <x v="17"/>
    <n v="10"/>
    <x v="2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n v="0"/>
    <s v=""/>
    <s v=""/>
    <n v="0"/>
  </r>
  <r>
    <s v="REPRESENTANTES"/>
    <x v="2"/>
    <s v="romeu.soares@cslbehring.com"/>
    <x v="18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tathiana.ponce@cslbehring.com"/>
    <x v="19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n v="0"/>
    <s v=""/>
    <n v="0"/>
  </r>
  <r>
    <s v="REPRESENTANTES"/>
    <x v="2"/>
    <s v="valeria.braga@cslbehring.com"/>
    <x v="20"/>
    <n v="10"/>
    <x v="2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n v="0"/>
    <s v=""/>
    <s v=""/>
    <n v="0"/>
  </r>
  <r>
    <s v="REPRESENTANTES"/>
    <x v="2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3982457.2"/>
    <n v="0"/>
    <n v="0"/>
    <n v="0"/>
    <n v="9"/>
    <s v=""/>
    <s v=""/>
    <s v=""/>
    <n v="0"/>
    <n v="0"/>
  </r>
  <r>
    <s v="REPRESENTANTES"/>
    <x v="1"/>
    <s v="aline.fonseca@cslbehring.com"/>
    <x v="3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antonio.tunes@cslbehring.com"/>
    <x v="4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artur.junior@cslbehring.com"/>
    <x v="5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bruna.claro@cslbehring.com"/>
    <x v="6"/>
    <n v="10"/>
    <x v="2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n v="0"/>
    <s v=""/>
    <s v=""/>
    <n v="0"/>
  </r>
  <r>
    <s v="REPRESENTANTES"/>
    <x v="1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s v=""/>
    <n v="0"/>
    <n v="0"/>
  </r>
  <r>
    <s v="REPRESENTANTES"/>
    <x v="1"/>
    <s v="eveline.goulart@cslbehring.com"/>
    <x v="8"/>
    <n v="10"/>
    <x v="2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n v="0"/>
    <s v=""/>
    <s v=""/>
    <n v="0"/>
  </r>
  <r>
    <s v="REPRESENTANTES"/>
    <x v="1"/>
    <s v="fernanda.bornhausen@cslbehring.com"/>
    <x v="9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s v=""/>
    <n v="0"/>
    <n v="0"/>
  </r>
  <r>
    <s v="REPRESENTANTES"/>
    <x v="1"/>
    <s v="janaina.palmiro@cslbehring.com"/>
    <x v="11"/>
    <n v="10"/>
    <x v="2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n v="0"/>
    <s v=""/>
    <s v=""/>
    <n v="0"/>
  </r>
  <r>
    <s v="REPRESENTANTES"/>
    <x v="1"/>
    <s v="karen.rosa@cslbehring.com"/>
    <x v="12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kleber.silva@cslbehring.com"/>
    <x v="13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lais.magalhaes@cslbehring.com"/>
    <x v="14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lenilson.silva@cslbehring.com"/>
    <x v="15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marcus.bastos@cslbehring.com"/>
    <x v="16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michele.moraes@cslbehring.com"/>
    <x v="17"/>
    <n v="10"/>
    <x v="2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n v="0"/>
    <s v=""/>
    <s v=""/>
    <n v="0"/>
  </r>
  <r>
    <s v="REPRESENTANTES"/>
    <x v="1"/>
    <s v="romeu.soares@cslbehring.com"/>
    <x v="18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tathiana.ponce@cslbehring.com"/>
    <x v="19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n v="0"/>
    <s v=""/>
    <n v="0"/>
  </r>
  <r>
    <s v="REPRESENTANTES"/>
    <x v="1"/>
    <s v="valeria.braga@cslbehring.com"/>
    <x v="20"/>
    <n v="10"/>
    <x v="2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n v="0"/>
    <s v=""/>
    <s v=""/>
    <n v="0"/>
  </r>
  <r>
    <s v="REPRESENTANTES"/>
    <x v="1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14251512.4"/>
    <n v="0"/>
    <n v="0"/>
    <n v="0"/>
    <n v="11"/>
    <s v=""/>
    <s v=""/>
    <s v=""/>
    <n v="0"/>
    <n v="0"/>
  </r>
  <r>
    <s v="REPRESENTANTES"/>
    <x v="1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1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n v="1060.9644000000001"/>
    <s v=""/>
    <n v="-4.400000000032378E-3"/>
  </r>
  <r>
    <s v="REPRESENTANTES"/>
    <x v="1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n v="1060.9644000000001"/>
    <s v=""/>
    <s v=""/>
    <n v="-4.400000000032378E-3"/>
  </r>
  <r>
    <s v="REPRESENTANTES"/>
    <x v="1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4251512.4"/>
    <n v="17623946.649999999"/>
    <n v="1.2370000000000001"/>
    <n v="1060.96"/>
    <n v="11"/>
    <s v=""/>
    <s v=""/>
    <s v=""/>
    <n v="1060.9644000000001"/>
    <n v="-4.400000000032378E-3"/>
  </r>
  <r>
    <s v="REPRESENTANTES"/>
    <x v="2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2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n v="161.9034"/>
    <s v=""/>
    <n v="-3.3999999999991815E-3"/>
  </r>
  <r>
    <s v="REPRESENTANTES"/>
    <x v="2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n v="161.9034"/>
    <s v=""/>
    <s v=""/>
    <n v="-3.3999999999991815E-3"/>
  </r>
  <r>
    <s v="REPRESENTANTES"/>
    <x v="2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3982457.2"/>
    <n v="3427515.25"/>
    <n v="0.86099999999999999"/>
    <n v="161.9"/>
    <n v="9"/>
    <s v=""/>
    <s v=""/>
    <s v=""/>
    <n v="161.9034"/>
    <n v="-3.3999999999991815E-3"/>
  </r>
  <r>
    <s v="REPRESENTANTES"/>
    <x v="3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00"/>
    <n v="154"/>
    <n v="1.54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30"/>
    <n v="271"/>
    <n v="2.085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40"/>
    <n v="20"/>
    <n v="0.5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20"/>
    <n v="49"/>
    <n v="0.40799999999999997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30"/>
    <n v="50"/>
    <n v="1.667"/>
    <n v="1311.12"/>
    <n v="6"/>
    <s v=""/>
    <s v=""/>
    <s v=""/>
    <n v="1311.1206999999999"/>
    <n v="-7.000000000516593E-4"/>
  </r>
  <r>
    <s v="REPRESENTANTES"/>
    <x v="3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50"/>
    <n v="65"/>
    <n v="1.3"/>
    <n v="1402.63"/>
    <n v="6"/>
    <s v=""/>
    <s v=""/>
    <n v="1402.626"/>
    <s v=""/>
    <n v="4.0000000001327862E-3"/>
  </r>
  <r>
    <s v="REPRESENTANTES"/>
    <x v="3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30"/>
    <n v="67"/>
    <n v="0.51500000000000001"/>
    <n v="0"/>
    <n v="6"/>
    <s v=""/>
    <s v=""/>
    <n v="0"/>
    <s v=""/>
    <n v="0"/>
  </r>
  <r>
    <s v="REPRESENTANTES"/>
    <x v="3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60"/>
    <n v="71"/>
    <n v="1.1830000000000001"/>
    <n v="1050.19"/>
    <n v="6"/>
    <s v=""/>
    <s v=""/>
    <n v="1050.1940999999999"/>
    <s v=""/>
    <n v="-4.0999999998803105E-3"/>
  </r>
  <r>
    <s v="REPRESENTANTES"/>
    <x v="3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30"/>
    <n v="68"/>
    <n v="2.2669999999999999"/>
    <n v="1638.9"/>
    <n v="6"/>
    <s v=""/>
    <s v=""/>
    <n v="1638.9009000000001"/>
    <s v=""/>
    <n v="-9.0000000000145519E-4"/>
  </r>
  <r>
    <s v="REPRESENTANTES"/>
    <x v="3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60"/>
    <n v="43"/>
    <n v="0.71699999999999997"/>
    <n v="0"/>
    <n v="6"/>
    <s v=""/>
    <s v=""/>
    <n v="0"/>
    <s v=""/>
    <n v="0"/>
  </r>
  <r>
    <s v="REPRESENTANTES"/>
    <x v="3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20"/>
    <n v="89"/>
    <n v="0.74199999999999999"/>
    <n v="0"/>
    <n v="6"/>
    <s v=""/>
    <s v=""/>
    <n v="0"/>
    <s v=""/>
    <n v="0"/>
  </r>
  <r>
    <s v="REPRESENTANTES"/>
    <x v="3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80"/>
    <n v="267"/>
    <n v="3.338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0"/>
    <n v="8"/>
    <n v="0.8"/>
    <n v="150.43"/>
    <n v="6"/>
    <s v=""/>
    <s v=""/>
    <s v=""/>
    <n v="150.43289999999999"/>
    <n v="-2.8999999999825832E-3"/>
  </r>
  <r>
    <s v="REPRESENTANTES"/>
    <x v="4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72"/>
    <n v="55"/>
    <n v="0.76400000000000001"/>
    <n v="0"/>
    <n v="5"/>
    <s v=""/>
    <s v=""/>
    <n v="0"/>
    <s v=""/>
    <n v="0"/>
  </r>
  <r>
    <s v="REPRESENTANTES"/>
    <x v="4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96"/>
    <n v="75"/>
    <n v="0.78100000000000003"/>
    <n v="0"/>
    <n v="5"/>
    <s v=""/>
    <s v=""/>
    <n v="0"/>
    <s v=""/>
    <n v="0"/>
  </r>
  <r>
    <s v="REPRESENTANTES"/>
    <x v="4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60"/>
    <n v="37"/>
    <n v="0.61699999999999999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08"/>
    <n v="118"/>
    <n v="1.093"/>
    <n v="492.8"/>
    <n v="5"/>
    <s v=""/>
    <s v=""/>
    <s v=""/>
    <n v="492.80419999999998"/>
    <n v="-4.1999999999688953E-3"/>
  </r>
  <r>
    <s v="REPRESENTANTES"/>
    <x v="4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36"/>
    <n v="5"/>
    <n v="0.13900000000000001"/>
    <n v="0"/>
    <n v="5"/>
    <s v=""/>
    <s v=""/>
    <n v="0"/>
    <s v=""/>
    <n v="0"/>
  </r>
  <r>
    <s v="REPRESENTANTES"/>
    <x v="4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36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32"/>
    <n v="143"/>
    <n v="1.083"/>
    <n v="610.37"/>
    <n v="5"/>
    <s v=""/>
    <s v=""/>
    <n v="610.36929999999995"/>
    <s v=""/>
    <n v="7.000000000516593E-4"/>
  </r>
  <r>
    <s v="REPRESENTANTES"/>
    <x v="4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60"/>
    <n v="61"/>
    <n v="1.0169999999999999"/>
    <n v="478.09"/>
    <n v="5"/>
    <s v=""/>
    <s v=""/>
    <n v="478.0942"/>
    <s v=""/>
    <n v="-4.2000000000257387E-3"/>
  </r>
  <r>
    <s v="REPRESENTANTES"/>
    <x v="4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96"/>
    <n v="67"/>
    <n v="0.6979999999999999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44"/>
    <n v="125"/>
    <n v="0.86799999999999999"/>
    <n v="204.02"/>
    <n v="5"/>
    <s v=""/>
    <s v=""/>
    <n v="204.0247"/>
    <s v=""/>
    <n v="-4.6999999999854936E-3"/>
  </r>
  <r>
    <s v="REPRESENTANTES"/>
    <x v="4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60"/>
    <n v="50"/>
    <n v="0.83299999999999996"/>
    <n v="195.8"/>
    <n v="5"/>
    <s v=""/>
    <s v=""/>
    <n v="195.7979"/>
    <s v=""/>
    <n v="2.1000000000128694E-3"/>
  </r>
  <r>
    <s v="REPRESENTANTES"/>
    <x v="4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32"/>
    <n v="206"/>
    <n v="1.5609999999999999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20"/>
    <n v="200"/>
    <n v="1.667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48"/>
    <n v="10"/>
    <n v="0.20799999999999999"/>
    <n v="0"/>
    <n v="5"/>
    <s v=""/>
    <s v=""/>
    <s v=""/>
    <n v="0"/>
    <n v="0"/>
  </r>
  <r>
    <s v="REPRESENTANTES"/>
    <x v="5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37.5"/>
    <n v="3"/>
    <n v="0.08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37.5"/>
    <n v="31"/>
    <n v="0.82699999999999996"/>
    <n v="77.760000000000005"/>
    <n v="4"/>
    <s v=""/>
    <s v=""/>
    <s v=""/>
    <n v="77.754999999999995"/>
    <n v="5.0000000000096634E-3"/>
  </r>
  <r>
    <s v="REPRESENTANTES"/>
    <x v="5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75"/>
    <n v="6"/>
    <n v="0.08"/>
    <n v="0"/>
    <n v="4"/>
    <s v=""/>
    <n v="0"/>
    <s v=""/>
    <s v=""/>
    <n v="0"/>
  </r>
  <r>
    <s v="REPRESENTANTES"/>
    <x v="5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300"/>
    <n v="88"/>
    <n v="0.29299999999999998"/>
    <n v="0"/>
    <n v="4"/>
    <s v=""/>
    <n v="0"/>
    <s v=""/>
    <s v=""/>
    <n v="0"/>
  </r>
  <r>
    <s v="REPRESENTANTES"/>
    <x v="5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87.5"/>
    <n v="48"/>
    <n v="0.25600000000000001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37.5"/>
    <n v="0"/>
    <n v="0"/>
    <n v="0"/>
    <n v="4"/>
    <s v=""/>
    <s v=""/>
    <s v=""/>
    <n v="0"/>
    <n v="0"/>
  </r>
  <r>
    <s v="REPRESENTANTES"/>
    <x v="3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00"/>
    <n v="179"/>
    <n v="1.79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30"/>
    <n v="129"/>
    <n v="0.99199999999999999"/>
    <n v="349.76"/>
    <n v="6"/>
    <s v=""/>
    <s v=""/>
    <n v="349.75659999999999"/>
    <s v=""/>
    <n v="3.3999999999991815E-3"/>
  </r>
  <r>
    <s v="REPRESENTANTES"/>
    <x v="3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40"/>
    <n v="78"/>
    <n v="1.95"/>
    <n v="1638.9"/>
    <n v="6"/>
    <s v=""/>
    <s v=""/>
    <n v="1638.9009000000001"/>
    <s v=""/>
    <n v="-9.0000000000145519E-4"/>
  </r>
  <r>
    <s v="REPRESENTANTES"/>
    <x v="3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20"/>
    <n v="206"/>
    <n v="1.7170000000000001"/>
    <n v="1311.12"/>
    <n v="6"/>
    <s v=""/>
    <s v=""/>
    <s v=""/>
    <n v="1311.1206999999999"/>
    <n v="-7.000000000516593E-4"/>
  </r>
  <r>
    <s v="REPRESENTANTES"/>
    <x v="3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30"/>
    <n v="34"/>
    <n v="1.133"/>
    <n v="804.65"/>
    <n v="6"/>
    <s v=""/>
    <s v=""/>
    <s v=""/>
    <n v="804.64570000000003"/>
    <n v="4.2999999999437932E-3"/>
  </r>
  <r>
    <s v="REPRESENTANTES"/>
    <x v="3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50"/>
    <n v="23"/>
    <n v="0.46"/>
    <n v="0"/>
    <n v="6"/>
    <s v=""/>
    <s v=""/>
    <n v="0"/>
    <s v=""/>
    <n v="0"/>
  </r>
  <r>
    <s v="REPRESENTANTES"/>
    <x v="3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30"/>
    <n v="365"/>
    <n v="2.8079999999999998"/>
    <n v="1638.9"/>
    <n v="6"/>
    <s v=""/>
    <s v=""/>
    <n v="1638.9009000000001"/>
    <s v=""/>
    <n v="-9.0000000000145519E-4"/>
  </r>
  <r>
    <s v="REPRESENTANTES"/>
    <x v="3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60"/>
    <n v="88"/>
    <n v="1.4670000000000001"/>
    <n v="1592.83"/>
    <n v="6"/>
    <s v=""/>
    <s v=""/>
    <n v="1592.8272999999999"/>
    <s v=""/>
    <n v="2.7000000000043656E-3"/>
  </r>
  <r>
    <s v="REPRESENTANTES"/>
    <x v="3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30"/>
    <n v="16"/>
    <n v="0.53300000000000003"/>
    <n v="0"/>
    <n v="6"/>
    <s v=""/>
    <s v=""/>
    <n v="0"/>
    <s v=""/>
    <n v="0"/>
  </r>
  <r>
    <s v="REPRESENTANTES"/>
    <x v="3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60"/>
    <n v="83"/>
    <n v="1.383"/>
    <n v="1492.18"/>
    <n v="6"/>
    <s v=""/>
    <s v=""/>
    <n v="1492.1783"/>
    <s v=""/>
    <n v="1.7000000000280124E-3"/>
  </r>
  <r>
    <s v="REPRESENTANTES"/>
    <x v="3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20"/>
    <n v="78"/>
    <n v="0.65"/>
    <n v="0"/>
    <n v="6"/>
    <s v=""/>
    <s v=""/>
    <n v="0"/>
    <s v=""/>
    <n v="0"/>
  </r>
  <r>
    <s v="REPRESENTANTES"/>
    <x v="3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149"/>
    <n v="1.863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0"/>
    <n v="1"/>
    <n v="0.1"/>
    <n v="0"/>
    <n v="6"/>
    <s v=""/>
    <s v=""/>
    <s v=""/>
    <n v="0"/>
    <n v="0"/>
  </r>
  <r>
    <s v="REPRESENTANTES"/>
    <x v="4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78"/>
    <n v="114"/>
    <n v="1.462"/>
    <n v="1587.4"/>
    <n v="5"/>
    <s v=""/>
    <s v=""/>
    <n v="1587.3985"/>
    <s v=""/>
    <n v="1.5000000000782165E-3"/>
  </r>
  <r>
    <s v="REPRESENTANTES"/>
    <x v="4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04"/>
    <n v="160"/>
    <n v="1.538"/>
    <n v="1638.9"/>
    <n v="5"/>
    <s v=""/>
    <s v=""/>
    <n v="1638.9009000000001"/>
    <s v=""/>
    <n v="-9.0000000000145519E-4"/>
  </r>
  <r>
    <s v="REPRESENTANTES"/>
    <x v="4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65"/>
    <n v="71"/>
    <n v="1.0920000000000001"/>
    <n v="615.44000000000005"/>
    <n v="5"/>
    <s v=""/>
    <s v=""/>
    <n v="615.44159999999999"/>
    <s v=""/>
    <n v="-1.5999999999394277E-3"/>
  </r>
  <r>
    <s v="REPRESENTANTES"/>
    <x v="4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17"/>
    <n v="222"/>
    <n v="1.897"/>
    <n v="1311.12"/>
    <n v="5"/>
    <s v=""/>
    <s v=""/>
    <s v=""/>
    <n v="1311.1206999999999"/>
    <n v="-7.000000000516593E-4"/>
  </r>
  <r>
    <s v="REPRESENTANTES"/>
    <x v="4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39"/>
    <n v="3"/>
    <n v="7.6999999999999999E-2"/>
    <n v="0"/>
    <n v="5"/>
    <s v=""/>
    <s v=""/>
    <n v="0"/>
    <s v=""/>
    <n v="0"/>
  </r>
  <r>
    <s v="REPRESENTANTES"/>
    <x v="4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39"/>
    <n v="6"/>
    <n v="0.154"/>
    <n v="0"/>
    <n v="5"/>
    <s v=""/>
    <s v=""/>
    <s v=""/>
    <n v="0"/>
    <n v="0"/>
  </r>
  <r>
    <s v="REPRESENTANTES"/>
    <x v="4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3"/>
    <n v="106"/>
    <n v="0.74099999999999999"/>
    <n v="0"/>
    <n v="5"/>
    <s v=""/>
    <s v=""/>
    <n v="0"/>
    <s v=""/>
    <n v="0"/>
  </r>
  <r>
    <s v="REPRESENTANTES"/>
    <x v="4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65"/>
    <n v="62"/>
    <n v="0.95399999999999996"/>
    <n v="336.36"/>
    <n v="5"/>
    <s v=""/>
    <s v=""/>
    <n v="336.35860000000002"/>
    <s v=""/>
    <n v="1.3999999999896318E-3"/>
  </r>
  <r>
    <s v="REPRESENTANTES"/>
    <x v="4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04"/>
    <n v="26"/>
    <n v="0.2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56"/>
    <n v="147"/>
    <n v="0.94199999999999995"/>
    <n v="332.13"/>
    <n v="5"/>
    <s v=""/>
    <s v=""/>
    <n v="332.1277"/>
    <s v=""/>
    <n v="2.299999999991087E-3"/>
  </r>
  <r>
    <s v="REPRESENTANTES"/>
    <x v="4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65"/>
    <n v="89"/>
    <n v="1.369"/>
    <n v="1477.07"/>
    <n v="5"/>
    <s v=""/>
    <s v=""/>
    <n v="1477.0731000000001"/>
    <s v=""/>
    <n v="-3.100000000131331E-3"/>
  </r>
  <r>
    <s v="REPRESENTANTES"/>
    <x v="4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43"/>
    <n v="138"/>
    <n v="0.96499999999999997"/>
    <n v="340.24"/>
    <n v="5"/>
    <s v=""/>
    <s v=""/>
    <n v="340.23700000000002"/>
    <s v=""/>
    <n v="2.9999999999859028E-3"/>
  </r>
  <r>
    <s v="REPRESENTANTES"/>
    <x v="4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30"/>
    <n v="222"/>
    <n v="1.708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52"/>
    <n v="6"/>
    <n v="0.115"/>
    <n v="0"/>
    <n v="5"/>
    <s v=""/>
    <s v=""/>
    <s v=""/>
    <n v="0"/>
    <n v="0"/>
  </r>
  <r>
    <s v="REPRESENTANTES"/>
    <x v="5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37.5"/>
    <n v="3"/>
    <n v="0.08"/>
    <n v="0"/>
    <n v="4"/>
    <s v=""/>
    <n v="0"/>
    <s v=""/>
    <s v=""/>
    <n v="0"/>
  </r>
  <r>
    <s v="REPRESENTANTES"/>
    <x v="5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75"/>
    <n v="24"/>
    <n v="0.32"/>
    <n v="0"/>
    <n v="4"/>
    <s v=""/>
    <n v="0"/>
    <s v=""/>
    <s v=""/>
    <n v="0"/>
  </r>
  <r>
    <s v="REPRESENTANTES"/>
    <x v="5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300"/>
    <n v="48"/>
    <n v="0.16"/>
    <n v="0"/>
    <n v="4"/>
    <s v=""/>
    <n v="0"/>
    <s v=""/>
    <s v=""/>
    <n v="0"/>
  </r>
  <r>
    <s v="REPRESENTANTES"/>
    <x v="5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37.5"/>
    <n v="0"/>
    <n v="0"/>
    <n v="0"/>
    <n v="4"/>
    <s v=""/>
    <s v=""/>
    <s v=""/>
    <n v="0"/>
    <n v="0"/>
  </r>
  <r>
    <s v="REPRESENTANTES"/>
    <x v="3"/>
    <s v="aline.fonseca@cslbehring.com"/>
    <x v="3"/>
    <n v="20"/>
    <x v="1"/>
    <s v="2020 - 4º Tri - Dez"/>
    <n v="2020"/>
    <n v="4"/>
    <x v="0"/>
    <n v="12"/>
    <s v="Dez"/>
    <x v="2"/>
    <s v="2020-2021"/>
    <n v="2"/>
    <x v="0"/>
    <n v="6"/>
    <s v="06-Dez"/>
    <b v="0"/>
    <n v="10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0 - 4º Tri - Dez"/>
    <n v="2020"/>
    <n v="4"/>
    <x v="0"/>
    <n v="12"/>
    <s v="Dez"/>
    <x v="2"/>
    <s v="2020-2021"/>
    <n v="2"/>
    <x v="0"/>
    <n v="6"/>
    <s v="06-Dez"/>
    <b v="0"/>
    <n v="130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0 - 4º Tri - Dez"/>
    <n v="2020"/>
    <n v="4"/>
    <x v="0"/>
    <n v="12"/>
    <s v="Dez"/>
    <x v="2"/>
    <s v="2020-2021"/>
    <n v="2"/>
    <x v="0"/>
    <n v="6"/>
    <s v="06-Dez"/>
    <b v="0"/>
    <n v="4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120"/>
    <n v="0"/>
    <n v="0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Dez"/>
    <n v="2020"/>
    <n v="4"/>
    <x v="0"/>
    <n v="12"/>
    <s v="Dez"/>
    <x v="2"/>
    <s v="2020-2021"/>
    <n v="2"/>
    <x v="0"/>
    <n v="6"/>
    <s v="06-Dez"/>
    <b v="0"/>
    <n v="4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30"/>
    <n v="0"/>
    <n v="0"/>
    <n v="0"/>
    <n v="6"/>
    <s v=""/>
    <s v=""/>
    <s v=""/>
    <n v="0"/>
    <n v="0"/>
  </r>
  <r>
    <s v="REPRESENTANTES"/>
    <x v="3"/>
    <s v="karen.rosa@cslbehring.com"/>
    <x v="12"/>
    <n v="20"/>
    <x v="1"/>
    <s v="2020 - 4º Tri - Dez"/>
    <n v="2020"/>
    <n v="4"/>
    <x v="0"/>
    <n v="12"/>
    <s v="Dez"/>
    <x v="2"/>
    <s v="2020-2021"/>
    <n v="2"/>
    <x v="0"/>
    <n v="6"/>
    <s v="06-Dez"/>
    <b v="0"/>
    <n v="50"/>
    <n v="0"/>
    <n v="0"/>
    <n v="0"/>
    <n v="6"/>
    <s v=""/>
    <s v=""/>
    <n v="0"/>
    <s v=""/>
    <n v="0"/>
  </r>
  <r>
    <s v="REPRESENTANTES"/>
    <x v="3"/>
    <s v="kleber.silva@cslbehring.com"/>
    <x v="13"/>
    <n v="20"/>
    <x v="1"/>
    <s v="2020 - 4º Tri - Dez"/>
    <n v="2020"/>
    <n v="4"/>
    <x v="0"/>
    <n v="12"/>
    <s v="Dez"/>
    <x v="2"/>
    <s v="2020-2021"/>
    <n v="2"/>
    <x v="0"/>
    <n v="6"/>
    <s v="06-Dez"/>
    <b v="0"/>
    <n v="130"/>
    <n v="0"/>
    <n v="0"/>
    <n v="0"/>
    <n v="6"/>
    <s v=""/>
    <s v=""/>
    <n v="0"/>
    <s v=""/>
    <n v="0"/>
  </r>
  <r>
    <s v="REPRESENTANTES"/>
    <x v="3"/>
    <s v="lais.magalhaes@cslbehring.com"/>
    <x v="14"/>
    <n v="20"/>
    <x v="1"/>
    <s v="2020 - 4º Tri - Dez"/>
    <n v="2020"/>
    <n v="4"/>
    <x v="0"/>
    <n v="12"/>
    <s v="Dez"/>
    <x v="2"/>
    <s v="2020-2021"/>
    <n v="2"/>
    <x v="0"/>
    <n v="6"/>
    <s v="06-Dez"/>
    <b v="0"/>
    <n v="60"/>
    <n v="0"/>
    <n v="0"/>
    <n v="0"/>
    <n v="6"/>
    <s v=""/>
    <s v=""/>
    <n v="0"/>
    <s v=""/>
    <n v="0"/>
  </r>
  <r>
    <s v="REPRESENTANTES"/>
    <x v="3"/>
    <s v="lenilson.silva@cslbehring.com"/>
    <x v="15"/>
    <n v="20"/>
    <x v="1"/>
    <s v="2020 - 4º Tri - Dez"/>
    <n v="2020"/>
    <n v="4"/>
    <x v="0"/>
    <n v="12"/>
    <s v="Dez"/>
    <x v="2"/>
    <s v="2020-2021"/>
    <n v="2"/>
    <x v="0"/>
    <n v="6"/>
    <s v="06-Dez"/>
    <b v="0"/>
    <n v="30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0 - 4º Tri - Dez"/>
    <n v="2020"/>
    <n v="4"/>
    <x v="0"/>
    <n v="12"/>
    <s v="Dez"/>
    <x v="2"/>
    <s v="2020-2021"/>
    <n v="2"/>
    <x v="0"/>
    <n v="6"/>
    <s v="06-Dez"/>
    <b v="0"/>
    <n v="60"/>
    <n v="0"/>
    <n v="0"/>
    <n v="0"/>
    <n v="6"/>
    <s v=""/>
    <s v=""/>
    <n v="0"/>
    <s v=""/>
    <n v="0"/>
  </r>
  <r>
    <s v="REPRESENTANTES"/>
    <x v="3"/>
    <s v="romeu.soares@cslbehring.com"/>
    <x v="18"/>
    <n v="20"/>
    <x v="1"/>
    <s v="2020 - 4º Tri - Dez"/>
    <n v="2020"/>
    <n v="4"/>
    <x v="0"/>
    <n v="12"/>
    <s v="Dez"/>
    <x v="2"/>
    <s v="2020-2021"/>
    <n v="2"/>
    <x v="0"/>
    <n v="6"/>
    <s v="06-Dez"/>
    <b v="0"/>
    <n v="120"/>
    <n v="0"/>
    <n v="0"/>
    <n v="0"/>
    <n v="6"/>
    <s v=""/>
    <s v=""/>
    <n v="0"/>
    <s v=""/>
    <n v="0"/>
  </r>
  <r>
    <s v="REPRESENTANTES"/>
    <x v="3"/>
    <s v="tathiana.ponce@cslbehring.com"/>
    <x v="19"/>
    <n v="20"/>
    <x v="1"/>
    <s v="2020 - 4º Tri - Dez"/>
    <n v="2020"/>
    <n v="4"/>
    <x v="0"/>
    <n v="12"/>
    <s v="Dez"/>
    <x v="2"/>
    <s v="2020-2021"/>
    <n v="2"/>
    <x v="0"/>
    <n v="6"/>
    <s v="06-Dez"/>
    <b v="0"/>
    <n v="80"/>
    <n v="0"/>
    <n v="0"/>
    <n v="0"/>
    <n v="6"/>
    <s v=""/>
    <s v=""/>
    <n v="0"/>
    <s v=""/>
    <n v="0"/>
  </r>
  <r>
    <s v="REPRESENTANTES"/>
    <x v="3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10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0 - 4º Tri - Dez"/>
    <n v="2020"/>
    <n v="4"/>
    <x v="0"/>
    <n v="12"/>
    <s v="Dez"/>
    <x v="2"/>
    <s v="2020-2021"/>
    <n v="2"/>
    <x v="0"/>
    <n v="6"/>
    <s v="06-Dez"/>
    <b v="0"/>
    <n v="78"/>
    <n v="0"/>
    <n v="0"/>
    <n v="0"/>
    <n v="5"/>
    <s v=""/>
    <s v=""/>
    <n v="0"/>
    <s v=""/>
    <n v="0"/>
  </r>
  <r>
    <s v="REPRESENTANTES"/>
    <x v="4"/>
    <s v="antonio.tunes@cslbehring.com"/>
    <x v="4"/>
    <n v="20"/>
    <x v="1"/>
    <s v="2020 - 4º Tri - Dez"/>
    <n v="2020"/>
    <n v="4"/>
    <x v="0"/>
    <n v="12"/>
    <s v="Dez"/>
    <x v="2"/>
    <s v="2020-2021"/>
    <n v="2"/>
    <x v="0"/>
    <n v="6"/>
    <s v="06-Dez"/>
    <b v="0"/>
    <n v="104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0 - 4º Tri - Dez"/>
    <n v="2020"/>
    <n v="4"/>
    <x v="0"/>
    <n v="12"/>
    <s v="Dez"/>
    <x v="2"/>
    <s v="2020-2021"/>
    <n v="2"/>
    <x v="0"/>
    <n v="6"/>
    <s v="06-Dez"/>
    <b v="0"/>
    <n v="65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117"/>
    <n v="0"/>
    <n v="0"/>
    <n v="0"/>
    <n v="5"/>
    <s v=""/>
    <s v=""/>
    <s v=""/>
    <n v="0"/>
    <n v="0"/>
  </r>
  <r>
    <s v="REPRESENTANTES"/>
    <x v="4"/>
    <s v="fernanda.bornhausen@cslbehring.com"/>
    <x v="9"/>
    <n v="20"/>
    <x v="1"/>
    <s v="2020 - 4º Tri - Dez"/>
    <n v="2020"/>
    <n v="4"/>
    <x v="0"/>
    <n v="12"/>
    <s v="Dez"/>
    <x v="2"/>
    <s v="2020-2021"/>
    <n v="2"/>
    <x v="0"/>
    <n v="6"/>
    <s v="06-Dez"/>
    <b v="0"/>
    <n v="39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39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3"/>
    <n v="0"/>
    <n v="0"/>
    <n v="0"/>
    <n v="5"/>
    <s v=""/>
    <s v=""/>
    <n v="0"/>
    <s v=""/>
    <n v="0"/>
  </r>
  <r>
    <s v="REPRESENTANTES"/>
    <x v="4"/>
    <s v="kleber.silva@cslbehring.com"/>
    <x v="13"/>
    <n v="20"/>
    <x v="1"/>
    <s v="2020 - 4º Tri - Dez"/>
    <n v="2020"/>
    <n v="4"/>
    <x v="0"/>
    <n v="12"/>
    <s v="Dez"/>
    <x v="2"/>
    <s v="2020-2021"/>
    <n v="2"/>
    <x v="0"/>
    <n v="6"/>
    <s v="06-Dez"/>
    <b v="0"/>
    <n v="65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0 - 4º Tri - Dez"/>
    <n v="2020"/>
    <n v="4"/>
    <x v="0"/>
    <n v="12"/>
    <s v="Dez"/>
    <x v="2"/>
    <s v="2020-2021"/>
    <n v="2"/>
    <x v="0"/>
    <n v="6"/>
    <s v="06-Dez"/>
    <b v="0"/>
    <n v="104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0 - 4º Tri - Dez"/>
    <n v="2020"/>
    <n v="4"/>
    <x v="0"/>
    <n v="12"/>
    <s v="Dez"/>
    <x v="2"/>
    <s v="2020-2021"/>
    <n v="2"/>
    <x v="0"/>
    <n v="6"/>
    <s v="06-Dez"/>
    <b v="0"/>
    <n v="156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0 - 4º Tri - Dez"/>
    <n v="2020"/>
    <n v="4"/>
    <x v="0"/>
    <n v="12"/>
    <s v="Dez"/>
    <x v="2"/>
    <s v="2020-2021"/>
    <n v="2"/>
    <x v="0"/>
    <n v="6"/>
    <s v="06-Dez"/>
    <b v="0"/>
    <n v="65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0 - 4º Tri - Dez"/>
    <n v="2020"/>
    <n v="4"/>
    <x v="0"/>
    <n v="12"/>
    <s v="Dez"/>
    <x v="2"/>
    <s v="2020-2021"/>
    <n v="2"/>
    <x v="0"/>
    <n v="6"/>
    <s v="06-Dez"/>
    <b v="0"/>
    <n v="143"/>
    <n v="0"/>
    <n v="0"/>
    <n v="0"/>
    <n v="5"/>
    <s v=""/>
    <s v=""/>
    <n v="0"/>
    <s v=""/>
    <n v="0"/>
  </r>
  <r>
    <s v="REPRESENTANTES"/>
    <x v="4"/>
    <s v="tathiana.ponce@cslbehring.com"/>
    <x v="19"/>
    <n v="20"/>
    <x v="1"/>
    <s v="2020 - 4º Tri - Dez"/>
    <n v="2020"/>
    <n v="4"/>
    <x v="0"/>
    <n v="12"/>
    <s v="Dez"/>
    <x v="2"/>
    <s v="2020-2021"/>
    <n v="2"/>
    <x v="0"/>
    <n v="6"/>
    <s v="06-Dez"/>
    <b v="0"/>
    <n v="130"/>
    <n v="0"/>
    <n v="0"/>
    <n v="0"/>
    <n v="5"/>
    <s v=""/>
    <s v=""/>
    <n v="0"/>
    <s v=""/>
    <n v="0"/>
  </r>
  <r>
    <s v="REPRESENTANTES"/>
    <x v="4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0 - 4º Tri - Dez"/>
    <n v="2020"/>
    <n v="4"/>
    <x v="0"/>
    <n v="12"/>
    <s v="Dez"/>
    <x v="2"/>
    <s v="2020-2021"/>
    <n v="2"/>
    <x v="0"/>
    <n v="6"/>
    <s v="06-Dez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Dez"/>
    <n v="2020"/>
    <n v="4"/>
    <x v="0"/>
    <n v="12"/>
    <s v="Dez"/>
    <x v="2"/>
    <s v="2020-2021"/>
    <n v="2"/>
    <x v="0"/>
    <n v="6"/>
    <s v="06-Dez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Dez"/>
    <n v="2020"/>
    <n v="4"/>
    <x v="0"/>
    <n v="12"/>
    <s v="Dez"/>
    <x v="2"/>
    <s v="2020-2021"/>
    <n v="2"/>
    <x v="0"/>
    <n v="6"/>
    <s v="06-Dez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Dez"/>
    <n v="2020"/>
    <n v="4"/>
    <x v="0"/>
    <n v="12"/>
    <s v="Dez"/>
    <x v="2"/>
    <s v="2020-2021"/>
    <n v="2"/>
    <x v="0"/>
    <n v="6"/>
    <s v="06-Dez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Dez"/>
    <n v="2020"/>
    <n v="4"/>
    <x v="0"/>
    <n v="12"/>
    <s v="Dez"/>
    <x v="2"/>
    <s v="2020-2021"/>
    <n v="2"/>
    <x v="0"/>
    <n v="6"/>
    <s v="06-Dez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0 - 4º Tri - Dez"/>
    <n v="2020"/>
    <n v="4"/>
    <x v="0"/>
    <n v="12"/>
    <s v="Dez"/>
    <x v="2"/>
    <s v="2020-2021"/>
    <n v="2"/>
    <x v="0"/>
    <n v="6"/>
    <s v="06-Dez"/>
    <b v="0"/>
    <n v="3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0 - 4º Tri - Dez"/>
    <n v="2020"/>
    <n v="4"/>
    <x v="0"/>
    <n v="12"/>
    <s v="Dez"/>
    <x v="2"/>
    <s v="2020-2021"/>
    <n v="2"/>
    <x v="0"/>
    <n v="6"/>
    <s v="06-Dez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Dez"/>
    <n v="2020"/>
    <n v="4"/>
    <x v="0"/>
    <n v="12"/>
    <s v="Dez"/>
    <x v="2"/>
    <s v="2020-2021"/>
    <n v="2"/>
    <x v="0"/>
    <n v="6"/>
    <s v="06-Dez"/>
    <b v="0"/>
    <n v="37.5"/>
    <n v="0"/>
    <n v="0"/>
    <n v="0"/>
    <n v="4"/>
    <s v=""/>
    <s v=""/>
    <s v=""/>
    <n v="0"/>
    <n v="0"/>
  </r>
  <r>
    <s v="REPRESENTANTES"/>
    <x v="6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111"/>
    <n v="1.321"/>
    <n v="376.08"/>
    <n v="12"/>
    <s v=""/>
    <s v=""/>
    <n v="376.08229999999998"/>
    <s v=""/>
    <n v="-2.299999999991087E-3"/>
  </r>
  <r>
    <s v="REPRESENTANTES"/>
    <x v="6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80"/>
    <n v="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94"/>
    <n v="1.119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76"/>
    <n v="85"/>
    <n v="1.1180000000000001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98"/>
    <n v="1.167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91"/>
    <n v="1.1379999999999999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84"/>
    <n v="122"/>
    <n v="1.452"/>
    <n v="376.08"/>
    <n v="12"/>
    <s v=""/>
    <n v="376.08229999999998"/>
    <s v=""/>
    <s v=""/>
    <n v="-2.299999999991087E-3"/>
  </r>
  <r>
    <s v="REPRESENTANTES"/>
    <x v="6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76"/>
    <n v="113"/>
    <n v="1.4870000000000001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84"/>
    <n v="103"/>
    <n v="1.226"/>
    <n v="376.08"/>
    <n v="12"/>
    <s v=""/>
    <s v=""/>
    <s v=""/>
    <n v="376.08229999999998"/>
    <n v="-2.299999999991087E-3"/>
  </r>
  <r>
    <s v="REPRESENTANTES"/>
    <x v="6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76"/>
    <n v="93"/>
    <n v="1.224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84"/>
    <n v="126"/>
    <n v="1.5"/>
    <n v="376.08"/>
    <n v="12"/>
    <s v=""/>
    <n v="376.08229999999998"/>
    <s v=""/>
    <s v=""/>
    <n v="-2.299999999991087E-3"/>
  </r>
  <r>
    <s v="REPRESENTANTES"/>
    <x v="6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76"/>
    <n v="90"/>
    <n v="1.1839999999999999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83"/>
    <n v="0.98799999999999999"/>
    <n v="278.68"/>
    <n v="12"/>
    <s v=""/>
    <s v=""/>
    <n v="278.67700000000002"/>
    <s v=""/>
    <n v="2.9999999999859028E-3"/>
  </r>
  <r>
    <s v="REPRESENTANTES"/>
    <x v="6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84"/>
    <n v="84"/>
    <n v="1"/>
    <n v="376.08"/>
    <n v="12"/>
    <s v=""/>
    <s v=""/>
    <s v=""/>
    <n v="376.08229999999998"/>
    <n v="-2.299999999991087E-3"/>
  </r>
  <r>
    <s v="REPRESENTANTES"/>
    <x v="6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80"/>
    <n v="80"/>
    <n v="1"/>
    <n v="376.08"/>
    <n v="12"/>
    <s v=""/>
    <s v=""/>
    <s v=""/>
    <n v="376.08229999999998"/>
    <n v="-2.299999999991087E-3"/>
  </r>
  <r>
    <s v="REPRESENTANTES"/>
    <x v="6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84"/>
    <n v="88"/>
    <n v="1.048"/>
    <n v="376.08"/>
    <n v="12"/>
    <s v=""/>
    <n v="376.08229999999998"/>
    <s v=""/>
    <s v=""/>
    <n v="-2.299999999991087E-3"/>
  </r>
  <r>
    <s v="REPRESENTANTES"/>
    <x v="6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76"/>
    <n v="77"/>
    <n v="1.0129999999999999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115"/>
    <n v="1.369"/>
    <n v="376.08"/>
    <n v="12"/>
    <s v=""/>
    <s v=""/>
    <n v="376.08229999999998"/>
    <s v=""/>
    <n v="-2.299999999991087E-3"/>
  </r>
  <r>
    <s v="REPRESENTANTES"/>
    <x v="6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109"/>
    <n v="1.363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88"/>
    <n v="1.048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84"/>
    <n v="1.05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84"/>
    <n v="1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80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125"/>
    <n v="1.488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80"/>
    <n v="115"/>
    <n v="1.4379999999999999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117"/>
    <n v="1.393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76"/>
    <n v="111"/>
    <n v="1.4610000000000001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84"/>
    <n v="87"/>
    <n v="1.036"/>
    <n v="376.08"/>
    <n v="12"/>
    <s v=""/>
    <n v="376.08229999999998"/>
    <s v=""/>
    <s v=""/>
    <n v="-2.299999999991087E-3"/>
  </r>
  <r>
    <s v="REPRESENTANTES"/>
    <x v="6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64"/>
    <n v="62"/>
    <n v="0.96899999999999997"/>
    <n v="273.32"/>
    <n v="12"/>
    <s v=""/>
    <n v="273.31779999999998"/>
    <s v=""/>
    <s v=""/>
    <n v="2.200000000016189E-3"/>
  </r>
  <r>
    <s v="REPRESENTANTES"/>
    <x v="6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120"/>
    <n v="1.429"/>
    <n v="376.08"/>
    <n v="12"/>
    <s v=""/>
    <s v=""/>
    <n v="376.08229999999998"/>
    <s v=""/>
    <n v="-2.299999999991087E-3"/>
  </r>
  <r>
    <s v="REPRESENTANTES"/>
    <x v="6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84"/>
    <n v="80"/>
    <n v="0.95199999999999996"/>
    <n v="268.52"/>
    <n v="12"/>
    <s v=""/>
    <s v=""/>
    <n v="268.52280000000002"/>
    <s v=""/>
    <n v="-2.8000000000361069E-3"/>
  </r>
  <r>
    <s v="REPRESENTANTES"/>
    <x v="6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76"/>
    <n v="107"/>
    <n v="1.4079999999999999"/>
    <n v="376.08"/>
    <n v="12"/>
    <s v=""/>
    <s v=""/>
    <n v="376.08229999999998"/>
    <s v=""/>
    <n v="-2.299999999991087E-3"/>
  </r>
  <r>
    <s v="REPRESENTANTES"/>
    <x v="6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84"/>
    <n v="93"/>
    <n v="1.107"/>
    <n v="376.08"/>
    <n v="12"/>
    <s v=""/>
    <n v="376.08229999999998"/>
    <s v=""/>
    <s v=""/>
    <n v="-2.299999999991087E-3"/>
  </r>
  <r>
    <s v="REPRESENTANTES"/>
    <x v="6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80"/>
    <n v="87"/>
    <n v="1.0880000000000001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80"/>
    <n v="118"/>
    <n v="1.4750000000000001"/>
    <n v="376.08"/>
    <n v="12"/>
    <s v=""/>
    <s v=""/>
    <s v=""/>
    <n v="376.08229999999998"/>
    <n v="-2.299999999991087E-3"/>
  </r>
  <r>
    <s v="REPRESENTANTES"/>
    <x v="6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80"/>
    <n v="81"/>
    <n v="1.0129999999999999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87"/>
    <n v="0.87"/>
    <n v="81.8"/>
    <n v="13"/>
    <s v=""/>
    <s v=""/>
    <n v="81.797899999999998"/>
    <s v=""/>
    <n v="2.0999999999986585E-3"/>
  </r>
  <r>
    <s v="REPRESENTANTES"/>
    <x v="7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0.93"/>
    <n v="0.93"/>
    <n v="131.16"/>
    <n v="13"/>
    <s v=""/>
    <s v=""/>
    <s v=""/>
    <n v="131.15870000000001"/>
    <n v="1.2999999999863121E-3"/>
  </r>
  <r>
    <s v="REPRESENTANTES"/>
    <x v="7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s v=""/>
    <s v=""/>
    <n v="133.97929999999999"/>
    <n v="6.9999999999481588E-4"/>
  </r>
  <r>
    <s v="REPRESENTANTES"/>
    <x v="7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n v="188.0412"/>
    <s v=""/>
    <s v=""/>
    <n v="-1.2000000000114142E-3"/>
  </r>
  <r>
    <s v="REPRESENTANTES"/>
    <x v="7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7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s v=""/>
    <n v="133.97929999999999"/>
    <s v=""/>
    <n v="6.9999999999481588E-4"/>
  </r>
  <r>
    <s v="REPRESENTANTES"/>
    <x v="7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0.9"/>
    <n v="0.9"/>
    <n v="126.93"/>
    <n v="13"/>
    <s v=""/>
    <s v=""/>
    <n v="126.9278"/>
    <s v=""/>
    <n v="2.2000000000019782E-3"/>
  </r>
  <r>
    <s v="REPRESENTANTES"/>
    <x v="7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0.95"/>
    <n v="0.95"/>
    <n v="133.97999999999999"/>
    <n v="13"/>
    <s v=""/>
    <n v="133.97929999999999"/>
    <s v=""/>
    <s v=""/>
    <n v="6.9999999999481588E-4"/>
  </r>
  <r>
    <s v="REPRESENTANTES"/>
    <x v="7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3"/>
    <s v=""/>
    <s v=""/>
    <s v=""/>
    <n v="188.0412"/>
    <n v="-1.2000000000114142E-3"/>
  </r>
  <r>
    <s v="REPRESENTANTES"/>
    <x v="10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line.fonseca@cslbehring.com"/>
    <x v="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bruna.claro@cslbehring.com"/>
    <x v="6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christiane.garcia@cslbehring.com"/>
    <x v="7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eveline.goulart@cslbehring.com"/>
    <x v="8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fernanda.bornhausen@cslbehring.com"/>
    <x v="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iwens.silva@cslbehring.com"/>
    <x v="10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janaina.palmiro@cslbehring.com"/>
    <x v="11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aren.rosa@cslbehring.com"/>
    <x v="12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michele.moraes@cslbehring.com"/>
    <x v="17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romeu.soares@cslbehring.com"/>
    <x v="18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valeria.braga@cslbehring.com"/>
    <x v="20"/>
    <n v="10"/>
    <x v="2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0 - 4º Tri - Out"/>
    <n v="2020"/>
    <n v="4"/>
    <x v="0"/>
    <n v="10"/>
    <s v="Out"/>
    <x v="1"/>
    <s v="2020-2021"/>
    <n v="2"/>
    <x v="0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wladimir.campelo@cslbehring.com"/>
    <x v="21"/>
    <n v="30"/>
    <x v="3"/>
    <s v="2020 - 4º Tri - Nov"/>
    <n v="2020"/>
    <n v="4"/>
    <x v="0"/>
    <n v="11"/>
    <s v="Nov"/>
    <x v="0"/>
    <s v="2020-2021"/>
    <n v="2"/>
    <x v="0"/>
    <n v="5"/>
    <s v="05-Nov"/>
    <b v="0"/>
    <n v="1"/>
    <n v="1"/>
    <n v="1"/>
    <n v="752.16"/>
    <n v="14"/>
    <s v=""/>
    <s v=""/>
    <s v=""/>
    <n v="752.16470000000004"/>
    <n v="-4.700000000070758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4" applyNumberFormats="0" applyBorderFormats="0" applyFontFormats="0" applyPatternFormats="0" applyAlignmentFormats="0" applyWidthHeightFormats="1" dataCaption="Valores" grandTotalCaption="Total Prêmio" updatedVersion="6" minRefreshableVersion="3" showDrill="0" showDataTips="0" colGrandTotals="0" itemPrintTitles="1" createdVersion="6" indent="0" showHeaders="0" outline="1" outlineData="1" multipleFieldFilters="0">
  <location ref="B4:M36" firstHeaderRow="1" firstDataRow="2" firstDataCol="1"/>
  <pivotFields count="29">
    <pivotField showAll="0"/>
    <pivotField axis="axisCol">
      <items count="12">
        <item x="5"/>
        <item x="4"/>
        <item x="3"/>
        <item x="2"/>
        <item x="0"/>
        <item x="1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name="Período" showAll="0">
      <items count="4">
        <item x="1"/>
        <item x="0"/>
        <item x="2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2">
    <field x="5"/>
    <field x="3"/>
  </rowFields>
  <rowItems count="31">
    <i>
      <x/>
    </i>
    <i r="1">
      <x v="5"/>
    </i>
    <i r="1">
      <x v="8"/>
    </i>
    <i r="1">
      <x v="17"/>
    </i>
    <i t="blank">
      <x/>
    </i>
    <i>
      <x v="1"/>
    </i>
    <i r="1">
      <x v="3"/>
    </i>
    <i r="1">
      <x v="6"/>
    </i>
    <i r="1">
      <x v="10"/>
    </i>
    <i r="1">
      <x v="16"/>
    </i>
    <i r="1">
      <x v="20"/>
    </i>
    <i t="blank">
      <x v="1"/>
    </i>
    <i>
      <x v="2"/>
    </i>
    <i r="1">
      <x/>
    </i>
    <i r="1">
      <x v="1"/>
    </i>
    <i r="1">
      <x v="2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t="blank">
      <x v="2"/>
    </i>
    <i>
      <x v="3"/>
    </i>
    <i r="1">
      <x v="4"/>
    </i>
    <i r="1">
      <x v="9"/>
    </i>
    <i r="1">
      <x v="21"/>
    </i>
    <i t="blank">
      <x v="3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colItems>
  <dataFields count="1">
    <dataField name="#Prêmio" fld="22" baseField="3" baseItem="13" numFmtId="164"/>
  </dataFields>
  <formats count="19">
    <format dxfId="42">
      <pivotArea field="12" type="button" dataOnly="0" labelOnly="1" outline="0"/>
    </format>
    <format dxfId="43">
      <pivotArea field="12" type="button" dataOnly="0" labelOnly="1" outline="0"/>
    </format>
    <format dxfId="44">
      <pivotArea field="12" type="button" dataOnly="0" labelOnly="1" outline="0"/>
    </format>
    <format dxfId="45">
      <pivotArea field="12" type="button" dataOnly="0" labelOnly="1" outline="0"/>
    </format>
    <format dxfId="46">
      <pivotArea field="12" type="button" dataOnly="0" labelOnly="1" outline="0"/>
    </format>
    <format dxfId="47">
      <pivotArea field="12" type="button" dataOnly="0" labelOnly="1" outline="0"/>
    </format>
    <format dxfId="48">
      <pivotArea field="12" type="button" dataOnly="0" labelOnly="1" outline="0"/>
    </format>
    <format dxfId="49">
      <pivotArea outline="0" collapsedLevelsAreSubtotals="1" fieldPosition="0"/>
    </format>
    <format dxfId="50">
      <pivotArea type="topRight" dataOnly="0" labelOnly="1" outline="0" fieldPosition="0"/>
    </format>
    <format dxfId="51">
      <pivotArea dataOnly="0" labelOnly="1" fieldPosition="0">
        <references count="1">
          <reference field="1" count="0"/>
        </references>
      </pivotArea>
    </format>
    <format dxfId="52">
      <pivotArea dataOnly="0" labelOnly="1" grandCol="1" outline="0" fieldPosition="0"/>
    </format>
    <format dxfId="53">
      <pivotArea dataOnly="0" labelOnly="1" fieldPosition="0">
        <references count="1">
          <reference field="1" count="0"/>
        </references>
      </pivotArea>
    </format>
    <format dxfId="54">
      <pivotArea dataOnly="0" labelOnly="1" grandCol="1" outline="0" fieldPosition="0"/>
    </format>
    <format dxfId="55">
      <pivotArea dataOnly="0" labelOnly="1" fieldPosition="0">
        <references count="1">
          <reference field="1" count="0"/>
        </references>
      </pivotArea>
    </format>
    <format dxfId="56">
      <pivotArea dataOnly="0" labelOnly="1" grandCol="1" outline="0" fieldPosition="0"/>
    </format>
    <format dxfId="57">
      <pivotArea dataOnly="0" outline="0" fieldPosition="0">
        <references count="1">
          <reference field="1" count="0"/>
        </references>
      </pivotArea>
    </format>
    <format dxfId="58">
      <pivotArea dataOnly="0" grandCol="1" outline="0" fieldPosition="0"/>
    </format>
    <format dxfId="59">
      <pivotArea dataOnly="0" fieldPosition="0">
        <references count="1">
          <reference field="5" count="0"/>
        </references>
      </pivotArea>
    </format>
    <format dxfId="60">
      <pivotArea dataOnly="0" labelOnly="1" fieldPosition="0">
        <references count="1">
          <reference field="5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7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colFields count="1">
    <field x="3"/>
  </colFields>
  <colItems count="1">
    <i>
      <x/>
    </i>
  </colItems>
  <pageFields count="4">
    <pageField fld="12" item="0" hier="-1"/>
    <pageField fld="0" item="0" hier="-1"/>
    <pageField fld="1" item="1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L19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rowItems count="12">
    <i>
      <x v="3"/>
    </i>
    <i>
      <x v="34"/>
    </i>
    <i>
      <x v="36"/>
    </i>
    <i>
      <x v="37"/>
    </i>
    <i>
      <x v="42"/>
    </i>
    <i>
      <x v="55"/>
    </i>
    <i>
      <x v="59"/>
    </i>
    <i>
      <x v="111"/>
    </i>
    <i>
      <x v="125"/>
    </i>
    <i>
      <x v="130"/>
    </i>
    <i>
      <x v="155"/>
    </i>
    <i>
      <x v="159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0" hier="-1"/>
    <pageField fld="1" item="1" hier="-1"/>
    <pageField fld="9" item="24" hier="-1"/>
  </pageFields>
  <dataFields count="1">
    <dataField name="EQ " fld="13" baseField="5" baseItem="1"/>
  </dataFields>
  <formats count="11">
    <format dxfId="294">
      <pivotArea dataOnly="0" outline="0" fieldPosition="0">
        <references count="1">
          <reference field="3" count="0"/>
        </references>
      </pivotArea>
    </format>
    <format dxfId="293">
      <pivotArea type="all" dataOnly="0" outline="0" fieldPosition="0"/>
    </format>
    <format dxfId="292">
      <pivotArea outline="0" collapsedLevelsAreSubtotals="1" fieldPosition="0"/>
    </format>
    <format dxfId="291">
      <pivotArea type="origin" dataOnly="0" labelOnly="1" outline="0" fieldPosition="0"/>
    </format>
    <format dxfId="290">
      <pivotArea field="3" type="button" dataOnly="0" labelOnly="1" outline="0" axis="axisCol" fieldPosition="0"/>
    </format>
    <format dxfId="289">
      <pivotArea type="topRight" dataOnly="0" labelOnly="1" outline="0" fieldPosition="0"/>
    </format>
    <format dxfId="288">
      <pivotArea field="5" type="button" dataOnly="0" labelOnly="1" outline="0" axis="axisRow" fieldPosition="0"/>
    </format>
    <format dxfId="287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86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285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84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8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167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53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48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30"/>
        <item x="133"/>
        <item x="140"/>
        <item x="147"/>
        <item x="151"/>
        <item x="154"/>
        <item x="134"/>
        <item x="161"/>
        <item x="165"/>
        <item x="132"/>
        <item x="135"/>
        <item x="136"/>
        <item x="137"/>
        <item x="152"/>
        <item x="122"/>
        <item x="126"/>
        <item x="127"/>
        <item x="129"/>
        <item x="139"/>
        <item x="143"/>
        <item x="150"/>
        <item x="157"/>
        <item x="158"/>
        <item x="160"/>
        <item x="120"/>
        <item x="121"/>
        <item x="123"/>
        <item x="124"/>
        <item x="125"/>
        <item x="128"/>
        <item x="131"/>
        <item x="138"/>
        <item x="141"/>
        <item x="142"/>
        <item x="144"/>
        <item x="145"/>
        <item x="146"/>
        <item x="149"/>
        <item x="155"/>
        <item x="156"/>
        <item x="159"/>
        <item x="162"/>
        <item x="163"/>
        <item x="164"/>
        <item t="default"/>
      </items>
    </pivotField>
    <pivotField showAll="0"/>
    <pivotField showAll="0"/>
    <pivotField showAll="0"/>
    <pivotField axis="axisPage" showAll="0">
      <items count="30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m="1" x="28"/>
        <item t="default"/>
      </items>
    </pivotField>
    <pivotField showAll="0"/>
    <pivotField showAll="0"/>
    <pivotField axis="axisPage" showAll="0">
      <items count="5">
        <item x="2"/>
        <item x="0"/>
        <item x="1"/>
        <item m="1" x="3"/>
        <item t="default"/>
      </items>
    </pivotField>
    <pivotField dataField="1" showAll="0"/>
  </pivotFields>
  <rowFields count="1">
    <field x="5"/>
  </rowFields>
  <rowItems count="1">
    <i>
      <x v="113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0" hier="-1"/>
    <pageField fld="1" item="1" hier="-1"/>
    <pageField fld="9" item="27" hier="-1"/>
  </pageFields>
  <dataFields count="1">
    <dataField name="EQ " fld="13" baseField="5" baseItem="1"/>
  </dataFields>
  <formats count="9">
    <format dxfId="283">
      <pivotArea type="all" dataOnly="0" outline="0" fieldPosition="0"/>
    </format>
    <format dxfId="282">
      <pivotArea outline="0" collapsedLevelsAreSubtotals="1" fieldPosition="0"/>
    </format>
    <format dxfId="281">
      <pivotArea type="origin" dataOnly="0" labelOnly="1" outline="0" fieldPosition="0"/>
    </format>
    <format dxfId="280">
      <pivotArea field="3" type="button" dataOnly="0" labelOnly="1" outline="0" axis="axisCol" fieldPosition="0"/>
    </format>
    <format dxfId="279">
      <pivotArea type="topRight" dataOnly="0" labelOnly="1" outline="0" fieldPosition="0"/>
    </format>
    <format dxfId="278">
      <pivotArea field="5" type="button" dataOnly="0" labelOnly="1" outline="0" axis="axisRow" fieldPosition="0"/>
    </format>
    <format dxfId="277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276">
      <pivotArea dataOnly="0" labelOnly="1" fieldPosition="0">
        <references count="1">
          <reference field="3" count="0"/>
        </references>
      </pivotArea>
    </format>
    <format dxfId="275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53" firstHeaderRow="1" firstDataRow="2" firstDataCol="1" rowPageCount="3" colPageCount="1"/>
  <pivotFields count="14">
    <pivotField axis="axisPage" showAll="0" defaultSubtotal="0">
      <items count="1">
        <item x="0"/>
      </items>
    </pivotField>
    <pivotField axis="axisPage" showAll="0" defaultSubtotal="0">
      <items count="2">
        <item x="0"/>
        <item x="1"/>
      </items>
    </pivotField>
    <pivotField showAll="0" defaultSubtotal="0"/>
    <pivotField name="Produtos" axis="axisCol" showAll="0" defaultSubtotal="0">
      <items count="3">
        <item x="1"/>
        <item x="0"/>
        <item x="2"/>
      </items>
    </pivotField>
    <pivotField showAll="0" defaultSubtotal="0"/>
    <pivotField name="Estabelecimentos" axis="axisRow" showAll="0" defaultSubtotal="0">
      <items count="166">
        <item x="19"/>
        <item x="72"/>
        <item x="78"/>
        <item x="11"/>
        <item x="111"/>
        <item x="119"/>
        <item x="42"/>
        <item x="43"/>
        <item x="139"/>
        <item x="70"/>
        <item x="105"/>
        <item x="31"/>
        <item x="152"/>
        <item x="137"/>
        <item x="135"/>
        <item x="165"/>
        <item x="148"/>
        <item x="164"/>
        <item x="151"/>
        <item x="44"/>
        <item x="81"/>
        <item x="120"/>
        <item x="45"/>
        <item x="46"/>
        <item x="126"/>
        <item x="20"/>
        <item x="144"/>
        <item x="149"/>
        <item x="156"/>
        <item x="92"/>
        <item x="160"/>
        <item x="73"/>
        <item x="158"/>
        <item x="150"/>
        <item x="55"/>
        <item x="40"/>
        <item x="112"/>
        <item x="141"/>
        <item x="89"/>
        <item x="64"/>
        <item x="12"/>
        <item x="47"/>
        <item x="13"/>
        <item x="14"/>
        <item x="113"/>
        <item x="106"/>
        <item x="90"/>
        <item x="56"/>
        <item x="2"/>
        <item x="82"/>
        <item x="57"/>
        <item x="41"/>
        <item x="142"/>
        <item x="48"/>
        <item x="58"/>
        <item x="145"/>
        <item x="153"/>
        <item x="28"/>
        <item x="76"/>
        <item x="147"/>
        <item x="74"/>
        <item x="21"/>
        <item x="109"/>
        <item x="127"/>
        <item x="83"/>
        <item x="3"/>
        <item x="1"/>
        <item x="79"/>
        <item x="54"/>
        <item x="118"/>
        <item x="15"/>
        <item x="10"/>
        <item x="96"/>
        <item x="110"/>
        <item x="8"/>
        <item x="49"/>
        <item x="146"/>
        <item x="121"/>
        <item x="124"/>
        <item x="114"/>
        <item x="130"/>
        <item x="50"/>
        <item x="36"/>
        <item x="122"/>
        <item x="59"/>
        <item x="51"/>
        <item x="52"/>
        <item x="26"/>
        <item x="22"/>
        <item x="84"/>
        <item x="77"/>
        <item x="131"/>
        <item x="85"/>
        <item x="86"/>
        <item x="25"/>
        <item x="9"/>
        <item x="123"/>
        <item x="132"/>
        <item x="60"/>
        <item x="4"/>
        <item x="125"/>
        <item x="29"/>
        <item x="27"/>
        <item x="5"/>
        <item x="154"/>
        <item x="128"/>
        <item x="93"/>
        <item x="115"/>
        <item x="16"/>
        <item x="143"/>
        <item x="104"/>
        <item x="71"/>
        <item x="75"/>
        <item x="6"/>
        <item x="61"/>
        <item x="155"/>
        <item x="116"/>
        <item x="129"/>
        <item x="30"/>
        <item x="117"/>
        <item x="17"/>
        <item x="80"/>
        <item x="88"/>
        <item x="91"/>
        <item x="7"/>
        <item x="18"/>
        <item x="0"/>
        <item x="94"/>
        <item x="87"/>
        <item x="53"/>
        <item x="157"/>
        <item x="63"/>
        <item x="65"/>
        <item x="66"/>
        <item x="67"/>
        <item x="136"/>
        <item x="32"/>
        <item x="69"/>
        <item x="37"/>
        <item x="95"/>
        <item x="99"/>
        <item x="100"/>
        <item x="101"/>
        <item x="107"/>
        <item x="108"/>
        <item x="161"/>
        <item x="23"/>
        <item x="24"/>
        <item x="33"/>
        <item x="34"/>
        <item x="35"/>
        <item x="38"/>
        <item x="39"/>
        <item x="62"/>
        <item x="68"/>
        <item x="97"/>
        <item x="98"/>
        <item x="102"/>
        <item x="103"/>
        <item x="133"/>
        <item x="134"/>
        <item x="138"/>
        <item x="140"/>
        <item x="159"/>
        <item x="163"/>
        <item x="16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0"/>
        <item x="2"/>
        <item x="1"/>
      </items>
    </pivotField>
    <pivotField dataField="1" numFmtId="4" showAll="0" defaultSubtotal="0"/>
  </pivotFields>
  <rowFields count="1">
    <field x="5"/>
  </rowFields>
  <rowItems count="47">
    <i>
      <x v="2"/>
    </i>
    <i>
      <x v="7"/>
    </i>
    <i>
      <x v="9"/>
    </i>
    <i>
      <x v="16"/>
    </i>
    <i>
      <x v="19"/>
    </i>
    <i>
      <x v="22"/>
    </i>
    <i>
      <x v="29"/>
    </i>
    <i>
      <x v="30"/>
    </i>
    <i>
      <x v="35"/>
    </i>
    <i>
      <x v="39"/>
    </i>
    <i>
      <x v="41"/>
    </i>
    <i>
      <x v="47"/>
    </i>
    <i>
      <x v="50"/>
    </i>
    <i>
      <x v="51"/>
    </i>
    <i>
      <x v="53"/>
    </i>
    <i>
      <x v="54"/>
    </i>
    <i>
      <x v="55"/>
    </i>
    <i>
      <x v="58"/>
    </i>
    <i>
      <x v="59"/>
    </i>
    <i>
      <x v="60"/>
    </i>
    <i>
      <x v="67"/>
    </i>
    <i>
      <x v="68"/>
    </i>
    <i>
      <x v="72"/>
    </i>
    <i>
      <x v="75"/>
    </i>
    <i>
      <x v="81"/>
    </i>
    <i>
      <x v="85"/>
    </i>
    <i>
      <x v="86"/>
    </i>
    <i>
      <x v="98"/>
    </i>
    <i>
      <x v="112"/>
    </i>
    <i>
      <x v="114"/>
    </i>
    <i>
      <x v="129"/>
    </i>
    <i>
      <x v="131"/>
    </i>
    <i>
      <x v="132"/>
    </i>
    <i>
      <x v="133"/>
    </i>
    <i>
      <x v="134"/>
    </i>
    <i>
      <x v="137"/>
    </i>
    <i>
      <x v="139"/>
    </i>
    <i>
      <x v="140"/>
    </i>
    <i>
      <x v="145"/>
    </i>
    <i>
      <x v="153"/>
    </i>
    <i>
      <x v="154"/>
    </i>
    <i>
      <x v="155"/>
    </i>
    <i>
      <x v="156"/>
    </i>
    <i>
      <x v="157"/>
    </i>
    <i>
      <x v="158"/>
    </i>
    <i>
      <x v="163"/>
    </i>
    <i>
      <x v="164"/>
    </i>
  </rowItems>
  <colFields count="1">
    <field x="3"/>
  </colFields>
  <colItems count="3">
    <i>
      <x/>
    </i>
    <i>
      <x v="1"/>
    </i>
    <i>
      <x v="2"/>
    </i>
  </colItems>
  <pageFields count="3">
    <pageField fld="0" item="0" hier="-1"/>
    <pageField fld="1" item="1" hier="-1"/>
    <pageField fld="12" item="2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4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558" tableType="queryTable" totalsRowShown="0" headerRowDxfId="274" dataDxfId="273">
  <autoFilter ref="A5:AC558" xr:uid="{CBA15893-5040-4202-BD1E-6CD5185D4096}"/>
  <tableColumns count="29">
    <tableColumn id="1" xr3:uid="{281F7DD1-F9EB-4D99-BA44-3C991D259793}" uniqueName="1" name="PERFIL" queryTableFieldId="1" dataDxfId="272"/>
    <tableColumn id="2" xr3:uid="{F492E816-3AC6-4CC3-A38E-A7E5E6E52B55}" uniqueName="2" name="TIPO" queryTableFieldId="2" dataDxfId="271"/>
    <tableColumn id="3" xr3:uid="{6F631213-8DB2-4957-B058-D3263CB0983E}" uniqueName="3" name="EMAIL" queryTableFieldId="3" dataDxfId="270"/>
    <tableColumn id="4" xr3:uid="{DF284488-7BBC-4049-BC9D-08511E412A48}" uniqueName="4" name="NOME" queryTableFieldId="4" dataDxfId="269"/>
    <tableColumn id="5" xr3:uid="{91E915C7-23EC-4894-9AC5-D1ED6EC68C10}" uniqueName="5" name="COD_EQUIPE" queryTableFieldId="5" dataDxfId="268"/>
    <tableColumn id="6" xr3:uid="{6CCB6881-02AD-4CD1-9619-A6A2887C21CE}" uniqueName="6" name="EQUIPE" queryTableFieldId="6" dataDxfId="267"/>
    <tableColumn id="20" xr3:uid="{11478480-C6B5-46FF-AC7A-F3AD7606FC05}" uniqueName="20" name="PERIODO" queryTableFieldId="20" dataDxfId="266"/>
    <tableColumn id="7" xr3:uid="{6035D4EE-2B02-4476-B846-C24B052E073F}" uniqueName="7" name="ANO" queryTableFieldId="7" dataDxfId="265"/>
    <tableColumn id="8" xr3:uid="{C5955767-B520-4CBA-879D-984DB04AEF94}" uniqueName="8" name="TRIMESTRE" queryTableFieldId="8" dataDxfId="264"/>
    <tableColumn id="21" xr3:uid="{5AFA6302-6681-4A17-BECA-67F8833408E6}" uniqueName="21" name="TRIMESTRE_SIGLA" queryTableFieldId="21" dataDxfId="263"/>
    <tableColumn id="9" xr3:uid="{B2B1E3A1-0FFD-4EDD-BA82-3FF56701D5A3}" uniqueName="9" name="MES" queryTableFieldId="9" dataDxfId="262"/>
    <tableColumn id="10" xr3:uid="{26B8AB0B-0A87-4C51-A912-74D5D9F5F0FD}" uniqueName="10" name="MES_SIGLA" queryTableFieldId="10" dataDxfId="261"/>
    <tableColumn id="22" xr3:uid="{36CBC7F0-51D1-4BB8-807E-215F86A74EA3}" uniqueName="22" name="PERIODO_FISCAL" queryTableFieldId="22" dataDxfId="260"/>
    <tableColumn id="11" xr3:uid="{361CC433-AE81-4646-885C-B9CDF58921C1}" uniqueName="11" name="ANO_FISCAL" queryTableFieldId="11" dataDxfId="259"/>
    <tableColumn id="12" xr3:uid="{7C49F46D-B17F-476E-A028-06C43290A33F}" uniqueName="12" name="TRIMESTRE_FISCAL" queryTableFieldId="12" dataDxfId="258"/>
    <tableColumn id="23" xr3:uid="{FA49D91A-D1E9-4254-AB42-7B94E8C28F6B}" uniqueName="23" name="TRIMESTRE_FISCAL_SIGLA" queryTableFieldId="23" dataDxfId="257"/>
    <tableColumn id="13" xr3:uid="{C9FC48F2-EA6C-44A2-922A-72858B5E2424}" uniqueName="13" name="MES_FISCAL" queryTableFieldId="13" dataDxfId="256"/>
    <tableColumn id="14" xr3:uid="{13E6518F-D899-473E-B818-C43C371340E1}" uniqueName="14" name="MES_FISCAL_SIGLA" queryTableFieldId="14" dataDxfId="255"/>
    <tableColumn id="15" xr3:uid="{E863E41B-1907-49F8-BD6B-79161EF05E6E}" uniqueName="15" name="GARANTIDO" queryTableFieldId="15" dataDxfId="254"/>
    <tableColumn id="16" xr3:uid="{885BC4E8-A057-4FD5-AC4A-30DB1485CDE8}" uniqueName="16" name="COTA" queryTableFieldId="16" dataDxfId="253"/>
    <tableColumn id="17" xr3:uid="{96CB755C-1A76-4BC1-9170-57A768BE8598}" uniqueName="17" name="REALIZADO" queryTableFieldId="17" dataDxfId="252"/>
    <tableColumn id="18" xr3:uid="{D71F35D0-2A4B-49D8-96EC-953866E9757F}" uniqueName="18" name="COBERTURA" queryTableFieldId="18" dataDxfId="251" dataCellStyle="Porcentagem"/>
    <tableColumn id="19" xr3:uid="{062CEA66-88CE-40BA-87B0-6DC94752C1C8}" uniqueName="19" name="PREMIO" queryTableFieldId="19" dataDxfId="250" dataCellStyle="Moeda"/>
    <tableColumn id="24" xr3:uid="{3ABDFEAD-63BD-4D77-BC0F-6916F094E253}" uniqueName="24" name="Col Valor" queryTableFieldId="28" dataDxfId="249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248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247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246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245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244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89" tableType="queryTable" totalsRowShown="0" headerRowDxfId="243" dataDxfId="242">
  <autoFilter ref="A5:I89" xr:uid="{471052D2-C651-4C1B-9889-629E78627DBC}"/>
  <tableColumns count="9">
    <tableColumn id="1" xr3:uid="{FF26D738-202D-4CD3-A192-BD274ED3675A}" uniqueName="1" name="TIPO" queryTableFieldId="1" dataDxfId="241"/>
    <tableColumn id="2" xr3:uid="{8A9AD61F-D29C-48FA-B100-F7B4687C7065}" uniqueName="2" name="ANO" queryTableFieldId="2" dataDxfId="240"/>
    <tableColumn id="3" xr3:uid="{C0C8D209-7BF0-41F4-8897-02239573A1B8}" uniqueName="3" name="MES" queryTableFieldId="3" dataDxfId="239"/>
    <tableColumn id="4" xr3:uid="{DA6A4162-76D8-4AEB-AA1B-2F0B1BE63E0C}" uniqueName="4" name="EMAIL_GERENTE" queryTableFieldId="4" dataDxfId="238"/>
    <tableColumn id="5" xr3:uid="{32F7C636-332C-4684-8A53-A8C3EFCA096E}" uniqueName="5" name="GARANTIDO" queryTableFieldId="5" dataDxfId="237"/>
    <tableColumn id="6" xr3:uid="{6A821D43-8D83-4F1C-A9BF-958DBD0356F0}" uniqueName="6" name="COTA" queryTableFieldId="6" dataDxfId="236"/>
    <tableColumn id="7" xr3:uid="{6D0E961C-FAA2-457D-85BA-A7CB804139AE}" uniqueName="7" name="REALIZADO" queryTableFieldId="7" dataDxfId="235"/>
    <tableColumn id="8" xr3:uid="{FC7B9478-76D5-4451-B975-F2EFCDDA27BE}" uniqueName="8" name="COBERTURA" queryTableFieldId="8" dataDxfId="234" dataCellStyle="Porcentagem"/>
    <tableColumn id="9" xr3:uid="{DA70B20E-8D66-4723-8FB0-D19BCB332046}" uniqueName="9" name="PREMIO" queryTableFieldId="9" dataDxfId="233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474" tableType="queryTable" totalsRowShown="0" headerRowDxfId="232" dataDxfId="231">
  <autoFilter ref="A5:I474" xr:uid="{24B496B8-08E9-40D7-AA1B-E1C82AA76CF8}">
    <filterColumn colId="0">
      <filters>
        <filter val="DEMANDA - HAEMO"/>
      </filters>
    </filterColumn>
    <filterColumn colId="2">
      <filters>
        <filter val="11"/>
      </filters>
    </filterColumn>
  </autoFilter>
  <tableColumns count="9">
    <tableColumn id="1" xr3:uid="{A07D1DA6-0F6F-414C-954F-2F8D75E49807}" uniqueName="1" name="TIPO" queryTableFieldId="1" dataDxfId="230"/>
    <tableColumn id="2" xr3:uid="{0991D2E4-F104-4A60-AE17-F54B78EADF4A}" uniqueName="2" name="ANO" queryTableFieldId="2" dataDxfId="229"/>
    <tableColumn id="3" xr3:uid="{90E6D27A-8D90-4991-9E05-035D3D036B27}" uniqueName="3" name="MES" queryTableFieldId="3" dataDxfId="228"/>
    <tableColumn id="4" xr3:uid="{88E0626D-7172-4275-9E90-B787F7B02116}" uniqueName="4" name="EMAIL_REPRESENTANTE" queryTableFieldId="4" dataDxfId="227"/>
    <tableColumn id="5" xr3:uid="{CF44318D-90D7-49F3-8BA6-C6D25B0B2E6C}" uniqueName="5" name="GARANTIDO" queryTableFieldId="5" dataDxfId="226"/>
    <tableColumn id="6" xr3:uid="{0690C09F-7EFF-4F76-A3F5-9CC653DA2323}" uniqueName="6" name="COTA" queryTableFieldId="6" dataDxfId="225"/>
    <tableColumn id="9" xr3:uid="{B9D947C5-0E03-42ED-A9A8-977B8415215E}" uniqueName="9" name="REALIZADO" queryTableFieldId="9" dataDxfId="224"/>
    <tableColumn id="7" xr3:uid="{2FB402DE-A230-493B-A551-CA03FE1EEFCD}" uniqueName="7" name="COBERTURA" queryTableFieldId="7" dataDxfId="223" dataCellStyle="Porcentagem"/>
    <tableColumn id="8" xr3:uid="{CD0A7EDF-9FBA-42BC-8D09-0072A315DB46}" uniqueName="8" name="PREMIO" queryTableFieldId="8" dataDxfId="222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912" tableType="queryTable" totalsRowShown="0">
  <autoFilter ref="A5:N912" xr:uid="{7F6BBA25-2706-4C5F-933B-DDAD6FCA6600}"/>
  <tableColumns count="14">
    <tableColumn id="1" xr3:uid="{2191FF67-17FE-4CE2-B0A9-E70DF3A35D37}" uniqueName="1" name="ANO" queryTableFieldId="1" dataDxfId="221"/>
    <tableColumn id="2" xr3:uid="{79F6D88C-028E-428C-8E32-747708476EAD}" uniqueName="2" name="MES" queryTableFieldId="2" dataDxfId="220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219"/>
    <tableColumn id="5" xr3:uid="{9B69FACD-3A47-4E4B-9EA9-33CF831F5C9D}" uniqueName="5" name="CNPJ_ESTABELECIMENTO" queryTableFieldId="5" dataDxfId="218"/>
    <tableColumn id="6" xr3:uid="{4F13FEBD-2FD4-42D6-9213-0679352FAEEC}" uniqueName="6" name="ESTABELECIMENTO_CNPJ" queryTableFieldId="6" dataDxfId="217"/>
    <tableColumn id="7" xr3:uid="{EB057874-4C25-4FBF-A1A5-B07D10CF66C1}" uniqueName="7" name="MUNICIPIO" queryTableFieldId="7" dataDxfId="216"/>
    <tableColumn id="8" xr3:uid="{5373C79A-0B83-4640-A26C-A8106609DA59}" uniqueName="8" name="UF" queryTableFieldId="8" dataDxfId="215"/>
    <tableColumn id="9" xr3:uid="{82653AF5-0CFA-4555-8E5B-5A39E991F618}" uniqueName="9" name="ESFERA" queryTableFieldId="9" dataDxfId="214"/>
    <tableColumn id="10" xr3:uid="{29C0122D-AA3E-4149-BC84-C26FF1A8F601}" uniqueName="10" name="EMAIL_REPRESENTANTE" queryTableFieldId="10" dataDxfId="213"/>
    <tableColumn id="11" xr3:uid="{775A750A-4BA9-410D-8108-4664477103BF}" uniqueName="11" name="REPRESENTANTE" queryTableFieldId="11" dataDxfId="212"/>
    <tableColumn id="12" xr3:uid="{FEEB5F3D-BE4D-4E56-93F4-672D7B7B8DD0}" uniqueName="12" name="COD_EQUIPE" queryTableFieldId="12" dataDxfId="211"/>
    <tableColumn id="13" xr3:uid="{052C5F05-C75F-4995-A169-4EF202C2A496}" uniqueName="13" name="EQUIPE" queryTableFieldId="13" dataDxfId="210"/>
    <tableColumn id="14" xr3:uid="{7EA364A7-2F4C-40A5-A24C-849E92E75288}" uniqueName="14" name="EQ" queryTableFieldId="14" dataDxfId="20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326" tableType="queryTable" totalsRowShown="0" headerRowDxfId="208" dataDxfId="207">
  <autoFilter ref="A5:N326" xr:uid="{249CC64A-CD55-420A-8E19-66D91A817375}"/>
  <tableColumns count="14">
    <tableColumn id="1" xr3:uid="{5FDDDCFD-1F96-480A-AE93-7A114B76082E}" uniqueName="1" name="ANO" queryTableFieldId="1" dataDxfId="206"/>
    <tableColumn id="2" xr3:uid="{00D792B6-445F-4710-BFA5-B24B698D5D20}" uniqueName="2" name="MES" queryTableFieldId="2" dataDxfId="205"/>
    <tableColumn id="3" xr3:uid="{F7E25816-D268-4856-B19C-C8DEA8F79837}" uniqueName="3" name="COD_PRODUTO_LINHA" queryTableFieldId="3" dataDxfId="204"/>
    <tableColumn id="4" xr3:uid="{063F3172-9D90-48FF-A938-F4D1CC580061}" uniqueName="4" name="PRODUTO_LINHA" queryTableFieldId="4" dataDxfId="203"/>
    <tableColumn id="5" xr3:uid="{54586386-FC92-47E0-AE65-58E44A3E187D}" uniqueName="5" name="CNPJ_ESTABELECIMENTO" queryTableFieldId="5" dataDxfId="202"/>
    <tableColumn id="6" xr3:uid="{FF6EC7B9-3EF8-4361-8005-4197072ABF9F}" uniqueName="6" name="ESTABELECIMENTO_CNPJ" queryTableFieldId="6" dataDxfId="201"/>
    <tableColumn id="7" xr3:uid="{CCF633C5-D713-4E88-BB89-3EB58A640E20}" uniqueName="7" name="MUNICIPIO" queryTableFieldId="7" dataDxfId="200"/>
    <tableColumn id="8" xr3:uid="{5BFBF9C3-5281-46A5-A31F-80B043B4DB1B}" uniqueName="8" name="UF" queryTableFieldId="8" dataDxfId="199"/>
    <tableColumn id="9" xr3:uid="{91D369A8-817F-4105-AC7A-35A62CB33D43}" uniqueName="9" name="ESFERA" queryTableFieldId="9" dataDxfId="198"/>
    <tableColumn id="10" xr3:uid="{4E0F29CC-3009-4104-BCD4-CBD113C15531}" uniqueName="10" name="EMAIL_REPRESENTANTE_ESP" queryTableFieldId="10" dataDxfId="197"/>
    <tableColumn id="11" xr3:uid="{BD64FF22-E7EE-4D2F-AA4F-D7F31CD739AD}" uniqueName="11" name="EMAIL_REPRESENTANTE_HSP" queryTableFieldId="11" dataDxfId="196"/>
    <tableColumn id="12" xr3:uid="{7DC14B5E-2836-49CD-904D-90DA039076D9}" uniqueName="12" name="EMAIL_REPRESENTANTE_EMH" queryTableFieldId="12" dataDxfId="195"/>
    <tableColumn id="13" xr3:uid="{0D254B3C-0BDF-4D48-8488-260C34859044}" uniqueName="13" name="EMAIL_GERENTE" queryTableFieldId="13" dataDxfId="194"/>
    <tableColumn id="14" xr3:uid="{C7DB0596-1DD1-4868-96D4-4EB15912B6E1}" uniqueName="14" name="EQ" queryTableFieldId="14" dataDxfId="19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1" tableType="queryTable" totalsRowShown="0" headerRowDxfId="192" dataDxfId="191">
  <autoFilter ref="A5:E11" xr:uid="{062F2336-0973-4B95-BDDC-09AFBA4F5E56}"/>
  <tableColumns count="5">
    <tableColumn id="1" xr3:uid="{34F1F25B-C43E-4C48-9F82-27AA073A2E03}" uniqueName="1" name="ANO" queryTableFieldId="1" dataDxfId="190"/>
    <tableColumn id="2" xr3:uid="{05EB1BCB-3747-4A93-BAF1-8D0921A8B3B5}" uniqueName="2" name="MES" queryTableFieldId="2" dataDxfId="189"/>
    <tableColumn id="3" xr3:uid="{D42C4854-8623-41E2-B931-08346E70DAA7}" uniqueName="3" name="GRUPO_VENDA_GR" queryTableFieldId="3" dataDxfId="188"/>
    <tableColumn id="4" xr3:uid="{58EB4BFC-D32B-4A6A-A94B-AF0E6C5CE581}" uniqueName="4" name="GRUPO_VENDA_REP" queryTableFieldId="4" dataDxfId="187"/>
    <tableColumn id="5" xr3:uid="{AACB83D3-09B8-4585-9989-DF9214CA6BF4}" uniqueName="5" name="BRL" queryTableFieldId="5" dataDxfId="186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185" dataDxfId="184">
  <autoFilter ref="A5:H113" xr:uid="{7E69AF00-3058-4ABA-9141-344E9C356E62}"/>
  <tableColumns count="8">
    <tableColumn id="1" xr3:uid="{E99D3525-CD21-4CB7-B69A-53C628772A80}" uniqueName="1" name="ANO" queryTableFieldId="1" dataDxfId="183"/>
    <tableColumn id="2" xr3:uid="{79F232DB-A537-46B1-A506-011E03BE5C5B}" uniqueName="2" name="MES" queryTableFieldId="2" dataDxfId="182"/>
    <tableColumn id="3" xr3:uid="{CF00A611-5826-459C-93D0-BED19A993C51}" uniqueName="3" name="COD_PRODUTO_LINHA" queryTableFieldId="3" dataDxfId="181"/>
    <tableColumn id="4" xr3:uid="{AC4E1B0D-6DBF-462D-B18B-CF3112D7B5A7}" uniqueName="4" name="PRODUTO_LINHA" queryTableFieldId="4" dataDxfId="180"/>
    <tableColumn id="5" xr3:uid="{9D13BE7D-00FA-41E9-8AC7-7E144AE21F12}" uniqueName="5" name="EMAIL_REPRESENTANTE" queryTableFieldId="5" dataDxfId="179"/>
    <tableColumn id="6" xr3:uid="{6789CA34-ADDB-4715-A810-8ABEAE1F9AE6}" uniqueName="6" name="EMAIL_GERENTE" queryTableFieldId="6" dataDxfId="178"/>
    <tableColumn id="7" xr3:uid="{17738728-8990-4823-968E-0DB0F84B4830}" uniqueName="7" name="IV_GARANTIDO" queryTableFieldId="7" dataDxfId="177"/>
    <tableColumn id="8" xr3:uid="{3099C96E-C9BA-4EE5-96AE-C7CF6A2A8C4F}" uniqueName="8" name="EQ" queryTableFieldId="8" dataDxfId="17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51" tableType="queryTable" totalsRowShown="0">
  <autoFilter ref="A5:L851" xr:uid="{01AD1531-AD35-4B08-A128-EAA60F763E52}"/>
  <tableColumns count="12">
    <tableColumn id="1" xr3:uid="{7A296C77-4F92-4D1E-BCF5-943E06840AD0}" uniqueName="1" name="ANO" queryTableFieldId="1" dataDxfId="175"/>
    <tableColumn id="2" xr3:uid="{EA6D1608-5D49-4D75-BBB2-6E8969F6AF36}" uniqueName="2" name="MES" queryTableFieldId="2" dataDxfId="174"/>
    <tableColumn id="3" xr3:uid="{6A8D20B4-50AF-458F-BD2F-3FE5D63D57EC}" uniqueName="3" name="GRUPO_VENDA_GR" queryTableFieldId="3" dataDxfId="173"/>
    <tableColumn id="4" xr3:uid="{97E531F7-069A-44BA-8DE9-C512FE760C35}" uniqueName="4" name="GRUPO_VENDA_REP" queryTableFieldId="4" dataDxfId="172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71"/>
    <tableColumn id="7" xr3:uid="{6561D147-22D9-48AC-AFE4-FDD49BA7D796}" uniqueName="7" name="COD_PRODUTO" queryTableFieldId="7" dataDxfId="170"/>
    <tableColumn id="8" xr3:uid="{9C6B138A-974A-4F21-8765-6DCB2AE2E8BA}" uniqueName="8" name="PRODUTO" queryTableFieldId="8" dataDxfId="169"/>
    <tableColumn id="9" xr3:uid="{76605EFD-9F50-4FA6-93CF-8BF7D2DD17CB}" uniqueName="9" name="EMAIL_REPRESENTANTE" queryTableFieldId="9" dataDxfId="168"/>
    <tableColumn id="10" xr3:uid="{51515A07-F368-45A0-96D3-79FF9347CE78}" uniqueName="10" name="EMAIL_GERENTE" queryTableFieldId="10" dataDxfId="167"/>
    <tableColumn id="11" xr3:uid="{8B4998E9-B054-4DE8-9D3C-C7FB46237990}" uniqueName="11" name="IV_GARANTIDO" queryTableFieldId="11"/>
    <tableColumn id="12" xr3:uid="{F0583DBD-9F45-4028-B4D1-55716B62686F}" uniqueName="12" name="BRL" queryTableFieldId="12" dataDxfId="166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43" tableType="queryTable" totalsRowShown="0">
  <autoFilter ref="A5:G43" xr:uid="{495D50EA-66D2-40D7-B963-2DD3ECA23479}"/>
  <tableColumns count="7">
    <tableColumn id="1" xr3:uid="{731AD587-B290-4769-8CD6-28894617C59A}" uniqueName="1" name="ANO" queryTableFieldId="1" dataDxfId="165"/>
    <tableColumn id="2" xr3:uid="{A11B69BF-BD6E-4779-BCC3-6FAFFEDDA3BE}" uniqueName="2" name="MES" queryTableFieldId="2" dataDxfId="164"/>
    <tableColumn id="3" xr3:uid="{74598290-4ABF-47D6-9B75-02EA8E562D65}" uniqueName="3" name="EMAIL_REPRESENTANTE" queryTableFieldId="3" dataDxfId="163"/>
    <tableColumn id="4" xr3:uid="{4F99E0F4-EB18-4AA8-B5AE-0B490BC0D78A}" uniqueName="4" name="EMAIL_GERENTE" queryTableFieldId="4" dataDxfId="162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43" tableType="queryTable" totalsRowShown="0">
  <autoFilter ref="A5:E43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61"/>
    <tableColumn id="4" xr3:uid="{D9B11F45-1677-4BCD-B830-9FB75B2642E8}" uniqueName="4" name="EMAIL_GERENTE" queryTableFieldId="4" dataDxfId="160"/>
    <tableColumn id="5" xr3:uid="{F5F00805-B4DD-4D99-93B3-F4E0FDCC9042}" uniqueName="5" name="COMPLIANCE" queryTableFieldId="5" dataDxfId="159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43" tableType="queryTable" totalsRowShown="0">
  <autoFilter ref="A5:E43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158"/>
    <tableColumn id="4" xr3:uid="{17797B29-4AC3-437B-99E1-3885497240D4}" uniqueName="4" name="EMAIL_GERENTE" queryTableFieldId="4" dataDxfId="157"/>
    <tableColumn id="5" xr3:uid="{CF516A68-857E-41FC-B8B3-16AE6E2F5993}" uniqueName="5" name="CONNECT_M" queryTableFieldId="6" dataDxfId="156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43" tableType="queryTable" totalsRowShown="0">
  <autoFilter ref="A5:E43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155"/>
    <tableColumn id="4" xr3:uid="{0A1E1956-6ACB-4EA3-AC1C-A11BFA81AFEF}" uniqueName="4" name="EMAIL_GERENTE" queryTableFieldId="4" dataDxfId="154"/>
    <tableColumn id="5" xr3:uid="{750BC641-B751-4488-A662-54F46633903B}" uniqueName="5" name="PLATEAU" queryTableFieldId="5" dataDxfId="153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43" tableType="queryTable" totalsRowShown="0">
  <autoFilter ref="A5:E43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152"/>
    <tableColumn id="4" xr3:uid="{EFC5C408-92A1-48A1-930C-ABC87C88319B}" uniqueName="4" name="EMAIL_GERENTE" queryTableFieldId="4" dataDxfId="151"/>
    <tableColumn id="5" xr3:uid="{AE6F9448-1597-4804-BDD1-53BCE974FCFC}" uniqueName="5" name="GER_CONTAS" queryTableFieldId="5" dataDxfId="150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149"/>
    <tableColumn id="2" xr3:uid="{5657663E-0216-4AA7-9F7E-40D297339E2B}" uniqueName="2" name="GERENTE" queryTableFieldId="2" dataDxfId="148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147"/>
    <tableColumn id="2" xr3:uid="{EB6B8478-62D9-4254-A9F8-EA2568260182}" uniqueName="2" name="REPRESENTANTE" queryTableFieldId="2" dataDxfId="146"/>
    <tableColumn id="3" xr3:uid="{8F18860B-C968-4C07-9761-982223C84806}" uniqueName="3" name="EMAIL_GERENTE" queryTableFieldId="3" dataDxfId="145"/>
    <tableColumn id="4" xr3:uid="{496DA787-8881-4476-A5C1-8E63DD480171}" uniqueName="4" name="GERENTE" queryTableFieldId="4" dataDxfId="144"/>
    <tableColumn id="5" xr3:uid="{107AB0BC-96A7-48CD-A59F-7D3EE3C6E1BC}" uniqueName="5" name="COD_EQUIPE" queryTableFieldId="5"/>
    <tableColumn id="6" xr3:uid="{C3BADB26-BE9E-4EE4-8597-495334A032FF}" uniqueName="6" name="EQUIPE" queryTableFieldId="6" dataDxfId="143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>
    <filterColumn colId="0">
      <filters>
        <filter val="100,00%"/>
      </filters>
    </filterColumn>
  </autoFilter>
  <sortState xmlns:xlrd2="http://schemas.microsoft.com/office/spreadsheetml/2017/richdata2" ref="A6:P712">
    <sortCondition ref="A6:A712"/>
  </sortState>
  <tableColumns count="16">
    <tableColumn id="1" xr3:uid="{D853042A-4B2C-45E6-841E-5984EA5CD975}" uniqueName="1" name="COBERTURA" queryTableFieldId="1" dataDxfId="142" dataCellStyle="Porcentagem"/>
    <tableColumn id="2" xr3:uid="{8322CBB8-4DD2-4EC6-B908-8D7E43E55681}" uniqueName="2" name="VALOR_BASE" queryTableFieldId="2" dataDxfId="141" dataCellStyle="Moeda"/>
    <tableColumn id="3" xr3:uid="{946D4AB4-3FB5-45F6-B622-EA7508D263F1}" uniqueName="3" name="GATILHO" queryTableFieldId="3" dataDxfId="140" dataCellStyle="Porcentagem"/>
    <tableColumn id="4" xr3:uid="{0E06EFF5-EF61-49A4-9067-FCC785444FEF}" uniqueName="4" name="VALOR_BERINERT" queryTableFieldId="4" dataDxfId="139" dataCellStyle="Moeda"/>
    <tableColumn id="5" xr3:uid="{A175A295-E040-49E2-8793-B4C851026E2B}" uniqueName="5" name="VALOR_BERIPLEX" queryTableFieldId="5" dataDxfId="138" dataCellStyle="Moeda"/>
    <tableColumn id="6" xr3:uid="{890511B5-C200-454F-9539-4EE315465B33}" uniqueName="6" name="VALOR_HAEMO" queryTableFieldId="6" dataDxfId="137" dataCellStyle="Moeda"/>
    <tableColumn id="7" xr3:uid="{4E658E0A-A963-4A78-84BE-66072B0D3DEB}" uniqueName="7" name="VALOR_HIZENTRA" queryTableFieldId="7" dataDxfId="136" dataCellStyle="Moeda"/>
    <tableColumn id="8" xr3:uid="{76F6EE9B-5D62-437C-B283-CFBCBE7BBA4C}" uniqueName="8" name="VALOR_PRIVIGEN" queryTableFieldId="8" dataDxfId="135" dataCellStyle="Moeda"/>
    <tableColumn id="9" xr3:uid="{1C9800AE-E5C1-4D25-A29A-06048A50187D}" uniqueName="9" name="VALOR_VENDA_ALBUREX" queryTableFieldId="9" dataDxfId="134" dataCellStyle="Moeda"/>
    <tableColumn id="10" xr3:uid="{0A37B20B-BCF1-41B7-B419-9F3F3D1A0362}" uniqueName="10" name="VALOR_VENDA_RHOPHYLAC" queryTableFieldId="10" dataDxfId="133" dataCellStyle="Moeda"/>
    <tableColumn id="11" xr3:uid="{59AABE11-B278-4B6A-A458-FE82E1DF73CE}" uniqueName="11" name="VALOR_VENDA_OUTROS" queryTableFieldId="11" dataDxfId="132" dataCellStyle="Moeda"/>
    <tableColumn id="12" xr3:uid="{04C232B2-EAFF-44D7-85D7-9A80835339EF}" uniqueName="12" name="VISITAS" queryTableFieldId="12" dataDxfId="131" dataCellStyle="Moeda"/>
    <tableColumn id="13" xr3:uid="{2EB9FEE6-B74C-4075-B465-46C9167A2084}" uniqueName="13" name="CONNECT M" queryTableFieldId="13" dataDxfId="130" dataCellStyle="Moeda"/>
    <tableColumn id="14" xr3:uid="{36C43096-89B3-4EBF-BCE9-66DBD1422599}" uniqueName="14" name="GER_CONTAS" queryTableFieldId="14" dataDxfId="129" dataCellStyle="Moeda"/>
    <tableColumn id="15" xr3:uid="{D57CED7D-8E0E-4F6F-8014-3D3AA58E99E3}" uniqueName="15" name="PLATEAU" queryTableFieldId="15" dataDxfId="128" dataCellStyle="Moeda"/>
    <tableColumn id="16" xr3:uid="{F3260C49-6595-49AC-AC07-13BAAEE9E902}" uniqueName="16" name="COMPLIANCE" queryTableFieldId="16" dataDxfId="127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126" dataCellStyle="Porcentagem"/>
    <tableColumn id="2" xr3:uid="{62675003-65B8-4260-B6EE-6583B4E6677D}" uniqueName="2" name="VALOR_BASE" queryTableFieldId="2" dataDxfId="125" dataCellStyle="Moeda"/>
    <tableColumn id="3" xr3:uid="{DEF1D5DC-5E39-473A-88C3-4F67E984A585}" uniqueName="3" name="GATILHO" queryTableFieldId="3" dataDxfId="124" dataCellStyle="Porcentagem"/>
    <tableColumn id="4" xr3:uid="{06039CC0-9A15-4525-9DC0-283C60F58F72}" uniqueName="4" name="VALOR_BERINERT" queryTableFieldId="4" dataDxfId="123" dataCellStyle="Moeda"/>
    <tableColumn id="5" xr3:uid="{6DC2342E-7CCB-4EFC-B18D-3ABDA08B065D}" uniqueName="5" name="VALOR_BERIPLEX" queryTableFieldId="5" dataDxfId="122" dataCellStyle="Moeda"/>
    <tableColumn id="6" xr3:uid="{8474AA9E-6D39-40A0-8079-14C3E87DB908}" uniqueName="6" name="VALOR_HAEMO" queryTableFieldId="6" dataDxfId="121" dataCellStyle="Moeda"/>
    <tableColumn id="7" xr3:uid="{0DC96056-0C1B-4447-AA41-143B3C9BAF43}" uniqueName="7" name="VALOR_HIZENTRA" queryTableFieldId="7" dataDxfId="120" dataCellStyle="Moeda"/>
    <tableColumn id="8" xr3:uid="{E7DB6494-4349-4919-960B-AA34B235EFCB}" uniqueName="8" name="VALOR_PRIVIGEN" queryTableFieldId="8" dataDxfId="119" dataCellStyle="Moeda"/>
    <tableColumn id="9" xr3:uid="{92B59D2B-EE05-464C-9F14-DA909C8B5769}" uniqueName="9" name="VALOR_VENDA_ALBUREX" queryTableFieldId="9" dataDxfId="118" dataCellStyle="Moeda"/>
    <tableColumn id="10" xr3:uid="{E28D5AED-8FF8-4281-A3FE-703244DBD9E5}" uniqueName="10" name="VALOR_VENDA_RHOPHYLAC" queryTableFieldId="10" dataDxfId="117" dataCellStyle="Moeda"/>
    <tableColumn id="11" xr3:uid="{F96E2A78-FAB1-46B9-8B69-08A5B7A37212}" uniqueName="11" name="VALOR_VENDA_OUTROS" queryTableFieldId="11" dataDxfId="116" dataCellStyle="Moeda"/>
    <tableColumn id="12" xr3:uid="{CADA7F88-6DE8-469A-A619-D45094C842A2}" uniqueName="12" name="VISITAS" queryTableFieldId="12" dataDxfId="115" dataCellStyle="Moeda"/>
    <tableColumn id="13" xr3:uid="{ED1479E4-29EC-40BB-9E3C-CDDB3C44682B}" uniqueName="13" name="CONNECT M" queryTableFieldId="13" dataDxfId="114" dataCellStyle="Moeda"/>
    <tableColumn id="14" xr3:uid="{7CB68010-BA7A-4F99-8E6B-088F2E445337}" uniqueName="14" name="GER_CONTAS" queryTableFieldId="14" dataDxfId="113" dataCellStyle="Moeda"/>
    <tableColumn id="15" xr3:uid="{607DF738-D6F8-4609-9E83-B898FFF64AE8}" uniqueName="15" name="PLATEAU" queryTableFieldId="15" dataDxfId="112" dataCellStyle="Moeda"/>
    <tableColumn id="16" xr3:uid="{C9E55C71-E091-4207-BCFF-A3E4C0C5709F}" uniqueName="16" name="COMPLIANCE" queryTableFieldId="16" dataDxfId="111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110" dataCellStyle="Porcentagem"/>
    <tableColumn id="2" xr3:uid="{E7E88984-F52A-4949-A774-03B1867333BF}" uniqueName="2" name="VALOR_BASE" queryTableFieldId="2" dataDxfId="109" dataCellStyle="Moeda"/>
    <tableColumn id="3" xr3:uid="{E2301BB5-DB0C-43B1-9301-726A776BDDF4}" uniqueName="3" name="GATILHO" queryTableFieldId="3" dataDxfId="108" dataCellStyle="Porcentagem"/>
    <tableColumn id="4" xr3:uid="{29D1876B-2260-4EBC-8A66-1ED1054F6C9F}" uniqueName="4" name="VALOR_BERINERT" queryTableFieldId="4" dataDxfId="107" dataCellStyle="Moeda"/>
    <tableColumn id="5" xr3:uid="{8D59F107-5EAB-4DF3-BC4E-CC96F2D6DC30}" uniqueName="5" name="VALOR_BERIPLEX" queryTableFieldId="5" dataDxfId="106" dataCellStyle="Moeda"/>
    <tableColumn id="6" xr3:uid="{580AAE69-5DA3-43DD-90AE-EF220D7B9D72}" uniqueName="6" name="VALOR_HAEMO" queryTableFieldId="6" dataDxfId="105" dataCellStyle="Moeda"/>
    <tableColumn id="7" xr3:uid="{52D78AE0-6DDF-4910-8F3F-937E3C32C570}" uniqueName="7" name="VALOR_HIZENTRA" queryTableFieldId="7" dataDxfId="104" dataCellStyle="Moeda"/>
    <tableColumn id="8" xr3:uid="{5FDAB658-8C03-4EC5-890F-FE13A84DF63B}" uniqueName="8" name="VALOR_PRIVIGEN" queryTableFieldId="8" dataDxfId="103" dataCellStyle="Moeda"/>
    <tableColumn id="9" xr3:uid="{AFBCE71E-6AB3-41F1-AD8C-C1CCD5A0E089}" uniqueName="9" name="VALOR_VENDA_ALBUREX" queryTableFieldId="9" dataDxfId="102" dataCellStyle="Moeda"/>
    <tableColumn id="10" xr3:uid="{4D358806-5B85-4823-8C99-240E24640CCF}" uniqueName="10" name="VALOR_VENDA_RHOPHYLAC" queryTableFieldId="10" dataDxfId="101" dataCellStyle="Moeda"/>
    <tableColumn id="11" xr3:uid="{021F38DA-9555-4A34-A099-4F2158B170DE}" uniqueName="11" name="VALOR_VENDA_OUTROS" queryTableFieldId="11" dataDxfId="100" dataCellStyle="Moeda"/>
    <tableColumn id="12" xr3:uid="{7B41B329-29B6-452F-ABDF-D3CD18979417}" uniqueName="12" name="VISITAS" queryTableFieldId="12" dataDxfId="99" dataCellStyle="Moeda"/>
    <tableColumn id="13" xr3:uid="{D8DDFA68-C83F-4380-A743-87E69245E9F0}" uniqueName="13" name="CONNECT M" queryTableFieldId="13" dataDxfId="98" dataCellStyle="Moeda"/>
    <tableColumn id="14" xr3:uid="{C9CCF2F3-3192-4246-8892-66E50E34FC5D}" uniqueName="14" name="GER_CONTAS" queryTableFieldId="14" dataDxfId="97" dataCellStyle="Moeda"/>
    <tableColumn id="15" xr3:uid="{42A8F096-D3FC-4734-9525-BBCA5209A6BB}" uniqueName="15" name="PLATEAU" queryTableFieldId="15" dataDxfId="96" dataCellStyle="Moeda"/>
    <tableColumn id="16" xr3:uid="{30E829E9-379B-4D53-93DC-4A891E6E6CED}" uniqueName="16" name="COMPLIANCE" queryTableFieldId="16" dataDxfId="95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tableColumns count="16">
    <tableColumn id="1" xr3:uid="{E1E18BB9-89C0-404E-AA7E-EBEC617EA4B4}" uniqueName="1" name="COBERTURA" queryTableFieldId="1" dataDxfId="94" dataCellStyle="Porcentagem"/>
    <tableColumn id="2" xr3:uid="{A0AA4917-B733-47B0-B26C-ED0098E35E97}" uniqueName="2" name="VALOR_BASE" queryTableFieldId="2" dataDxfId="93" dataCellStyle="Moeda"/>
    <tableColumn id="3" xr3:uid="{4FD3C96A-1853-48FA-9554-0A41AAE1D916}" uniqueName="3" name="GATILHO" queryTableFieldId="3" dataDxfId="92" dataCellStyle="Moeda"/>
    <tableColumn id="4" xr3:uid="{B2C3AB18-2CA3-4780-8052-391CCDDF0FBB}" uniqueName="4" name="VALOR_BERINERT" queryTableFieldId="4" dataDxfId="91" dataCellStyle="Moeda"/>
    <tableColumn id="5" xr3:uid="{F1275F7C-B23B-439E-8F43-31FA83EFA6EA}" uniqueName="5" name="VALOR_BERIPLEX" queryTableFieldId="5" dataDxfId="90" dataCellStyle="Moeda"/>
    <tableColumn id="6" xr3:uid="{2A08CE50-49EC-415D-9C8E-AA526E61671A}" uniqueName="6" name="VALOR_HAEMO" queryTableFieldId="6" dataDxfId="89" dataCellStyle="Moeda"/>
    <tableColumn id="7" xr3:uid="{0B8784C5-1FB1-4C4C-AF97-67E9F4B38357}" uniqueName="7" name="VALOR_HIZENTRA" queryTableFieldId="7" dataDxfId="88" dataCellStyle="Moeda"/>
    <tableColumn id="8" xr3:uid="{3995DF13-3049-4F67-A8E1-32D1CA5F24DE}" uniqueName="8" name="VALOR_PRIVIGEN" queryTableFieldId="8" dataDxfId="87" dataCellStyle="Moeda"/>
    <tableColumn id="9" xr3:uid="{14D99922-B12E-4AE6-B0E2-59D4798A062A}" uniqueName="9" name="VALOR_VENDA_ALBUREX" queryTableFieldId="9" dataDxfId="86" dataCellStyle="Moeda"/>
    <tableColumn id="10" xr3:uid="{EA7DBC7F-4A87-437A-8207-C711839EF968}" uniqueName="10" name="VALOR_VENDA_RHOPHYLAC" queryTableFieldId="10" dataDxfId="85" dataCellStyle="Moeda"/>
    <tableColumn id="11" xr3:uid="{D376B6D0-8BC3-4494-A3C0-649383EC1181}" uniqueName="11" name="VALOR_VENDA_OUTROS" queryTableFieldId="11" dataDxfId="84" dataCellStyle="Moeda"/>
    <tableColumn id="12" xr3:uid="{989550E2-BC9D-4297-9418-6B262024C055}" uniqueName="12" name="VISITAS" queryTableFieldId="12" dataDxfId="83" dataCellStyle="Moeda"/>
    <tableColumn id="13" xr3:uid="{556C84CB-A8A6-4962-979A-72B577C560BD}" uniqueName="13" name="CONNECT M" queryTableFieldId="13" dataDxfId="82" dataCellStyle="Moeda"/>
    <tableColumn id="14" xr3:uid="{1DF52216-580E-43BE-9028-A4AB236247E1}" uniqueName="14" name="GER_CONTAS" queryTableFieldId="14" dataDxfId="81" dataCellStyle="Moeda"/>
    <tableColumn id="15" xr3:uid="{A6076222-AC82-45A0-AD2B-B9DD2B76167A}" uniqueName="15" name="PLATEAU" queryTableFieldId="15" dataDxfId="80" dataCellStyle="Moeda"/>
    <tableColumn id="16" xr3:uid="{E9F6AE78-9F63-4AE1-86B7-65289D48F508}" uniqueName="16" name="COMPLIANCE" queryTableFieldId="16" dataDxfId="79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78" dataDxfId="77">
  <autoFilter ref="A5:B8" xr:uid="{A1E651D6-203F-4AF9-AF95-9F59477F61B4}"/>
  <tableColumns count="2">
    <tableColumn id="1" xr3:uid="{7909452B-E262-4E96-B342-FCF10609E18C}" uniqueName="1" name="ANO" queryTableFieldId="1" dataDxfId="76"/>
    <tableColumn id="2" xr3:uid="{5B7844C5-3449-4AF7-AA50-E6CD8BE27C79}" uniqueName="2" name="MES" queryTableFieldId="2" dataDxfId="75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74"/>
    <tableColumn id="2" xr3:uid="{3C3B5816-772C-4C18-BC49-F4F69F36335A}" uniqueName="2" name="PRODUTO_LINHA" queryTableFieldId="2" dataDxfId="73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72"/>
    <tableColumn id="6" xr3:uid="{4AF15972-84D0-407F-9093-B85DD506C3DF}" uniqueName="6" name="GRUPO_VENDA_REP" queryTableFieldId="6" dataDxfId="71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70" dataDxfId="69">
  <autoFilter ref="A5:C23" xr:uid="{6726C048-C758-4CB6-9D91-047BA0881AA7}"/>
  <tableColumns count="3">
    <tableColumn id="1" xr3:uid="{D6C1D9AE-C9F0-48DF-9CC2-E231D7CF9C16}" uniqueName="1" name="EMAIL_REPRESENTANTE" queryTableFieldId="1" dataDxfId="68"/>
    <tableColumn id="2" xr3:uid="{03C98313-42F2-4693-A33B-46C20DC7DAEC}" uniqueName="2" name="COD_PRODUTO_LINHA" queryTableFieldId="2" dataDxfId="67"/>
    <tableColumn id="3" xr3:uid="{4BAFF0AF-F2C8-4832-85E5-53CE6B0A0F52}" uniqueName="3" name="CNPJ" queryTableFieldId="3" dataDxfId="66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65" dataDxfId="64">
  <autoFilter ref="A5:C9" xr:uid="{D85EC540-56AA-4CD4-807C-85D8A9FE3CE9}"/>
  <tableColumns count="3">
    <tableColumn id="1" xr3:uid="{A33E68EC-89FC-4BFF-BAC4-DE5B63DF0DED}" uniqueName="1" name="EMAIL_REPRESENTANTE" queryTableFieldId="1" dataDxfId="63"/>
    <tableColumn id="2" xr3:uid="{62302369-8117-416B-A91C-358BDDBA8CD7}" uniqueName="2" name="COD_PRODUTO_LINHA" queryTableFieldId="2" dataDxfId="62"/>
    <tableColumn id="3" xr3:uid="{2E6ECFC0-ACA2-4517-A5AD-E8B6358ACFD3}" uniqueName="3" name="UF" queryTableFieldId="3" dataDxfId="61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sheetPr codeName="Planilha1"/>
  <dimension ref="B2:R99"/>
  <sheetViews>
    <sheetView showGridLines="0" zoomScale="90" zoomScaleNormal="90" workbookViewId="0">
      <selection activeCell="L25" sqref="L25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5.5703125" style="54" bestFit="1" customWidth="1"/>
    <col min="15" max="15" width="14.42578125" bestFit="1" customWidth="1"/>
    <col min="16" max="16" width="18.140625" bestFit="1" customWidth="1"/>
    <col min="18" max="18" width="9.85546875" bestFit="1" customWidth="1"/>
  </cols>
  <sheetData>
    <row r="2" spans="2:16" ht="26.25" x14ac:dyDescent="0.4">
      <c r="B2" s="53" t="s">
        <v>517</v>
      </c>
      <c r="C2" s="85" t="str">
        <f>B6</f>
        <v>Gerentes</v>
      </c>
      <c r="D2" s="85"/>
      <c r="E2" s="85"/>
      <c r="F2" s="85"/>
    </row>
    <row r="3" spans="2:16" ht="29.25" customHeight="1" x14ac:dyDescent="0.25"/>
    <row r="4" spans="2:16" hidden="1" x14ac:dyDescent="0.25">
      <c r="B4" s="15" t="s">
        <v>503</v>
      </c>
      <c r="C4"/>
      <c r="N4"/>
    </row>
    <row r="5" spans="2:16" ht="30.75" thickBot="1" x14ac:dyDescent="0.3">
      <c r="C5" s="51" t="s">
        <v>430</v>
      </c>
      <c r="D5" s="51" t="s">
        <v>429</v>
      </c>
      <c r="E5" s="51" t="s">
        <v>428</v>
      </c>
      <c r="F5" s="51" t="s">
        <v>434</v>
      </c>
      <c r="G5" s="51" t="s">
        <v>432</v>
      </c>
      <c r="H5" s="51" t="s">
        <v>433</v>
      </c>
      <c r="I5" s="51" t="s">
        <v>284</v>
      </c>
      <c r="J5" s="51" t="s">
        <v>483</v>
      </c>
      <c r="K5" s="51" t="s">
        <v>288</v>
      </c>
      <c r="L5" s="51" t="s">
        <v>420</v>
      </c>
      <c r="M5" s="51" t="s">
        <v>287</v>
      </c>
      <c r="N5" s="71" t="s">
        <v>579</v>
      </c>
      <c r="O5" s="69" t="s">
        <v>580</v>
      </c>
      <c r="P5" s="70" t="s">
        <v>581</v>
      </c>
    </row>
    <row r="6" spans="2:16" x14ac:dyDescent="0.25">
      <c r="B6" s="104" t="s">
        <v>494</v>
      </c>
      <c r="C6" s="56">
        <v>0</v>
      </c>
      <c r="D6" s="56">
        <v>4373.91</v>
      </c>
      <c r="E6" s="56">
        <v>8028.1500000000005</v>
      </c>
      <c r="F6" s="56">
        <v>7194.2100000000009</v>
      </c>
      <c r="G6" s="56">
        <v>3601.3500000000004</v>
      </c>
      <c r="H6" s="56">
        <v>6567.0599999999995</v>
      </c>
      <c r="I6" s="56">
        <v>3384.7200000000003</v>
      </c>
      <c r="J6" s="56">
        <v>1229.3</v>
      </c>
      <c r="K6" s="56">
        <v>3384.7200000000003</v>
      </c>
      <c r="L6" s="56">
        <v>6769.5</v>
      </c>
      <c r="M6" s="56">
        <v>1692.3600000000001</v>
      </c>
      <c r="N6" s="66">
        <f>SUM(N7:N9)</f>
        <v>0</v>
      </c>
      <c r="O6" s="66">
        <f>SUM(O7:O9)</f>
        <v>0</v>
      </c>
      <c r="P6" s="66" cm="1">
        <f t="array" ref="P6">SUM(C6:N6-O6)</f>
        <v>46225.280000000006</v>
      </c>
    </row>
    <row r="7" spans="2:16" x14ac:dyDescent="0.25">
      <c r="B7" s="61" t="s">
        <v>308</v>
      </c>
      <c r="C7" s="55">
        <v>0</v>
      </c>
      <c r="D7" s="55">
        <v>3330.5599999999995</v>
      </c>
      <c r="E7" s="55">
        <v>4310.42</v>
      </c>
      <c r="F7" s="55">
        <v>2398.0700000000002</v>
      </c>
      <c r="G7" s="55">
        <v>1200.45</v>
      </c>
      <c r="H7" s="55">
        <v>2189.02</v>
      </c>
      <c r="I7" s="55">
        <v>1128.24</v>
      </c>
      <c r="J7" s="55">
        <v>408.08</v>
      </c>
      <c r="K7" s="55">
        <v>1128.24</v>
      </c>
      <c r="L7" s="55">
        <v>2256.5</v>
      </c>
      <c r="M7" s="55">
        <v>564.12</v>
      </c>
      <c r="N7" s="67">
        <v>0</v>
      </c>
      <c r="O7" s="67"/>
      <c r="P7" s="67" cm="1">
        <f t="array" ref="P7">SUM(C8:N8-O7)</f>
        <v>14088.79</v>
      </c>
    </row>
    <row r="8" spans="2:16" x14ac:dyDescent="0.25">
      <c r="B8" s="61" t="s">
        <v>323</v>
      </c>
      <c r="C8" s="55">
        <v>0</v>
      </c>
      <c r="D8" s="55">
        <v>238.62</v>
      </c>
      <c r="E8" s="55">
        <v>2576.61</v>
      </c>
      <c r="F8" s="55">
        <v>2398.0700000000002</v>
      </c>
      <c r="G8" s="55">
        <v>1200.45</v>
      </c>
      <c r="H8" s="55">
        <v>2189.02</v>
      </c>
      <c r="I8" s="55">
        <v>1128.24</v>
      </c>
      <c r="J8" s="55">
        <v>408.91999999999996</v>
      </c>
      <c r="K8" s="55">
        <v>1128.24</v>
      </c>
      <c r="L8" s="55">
        <v>2256.5</v>
      </c>
      <c r="M8" s="55">
        <v>564.12</v>
      </c>
      <c r="N8" s="67">
        <v>0</v>
      </c>
      <c r="O8" s="67"/>
      <c r="P8" s="67" cm="1">
        <f t="array" ref="P8">SUM(C9:N9-O8)</f>
        <v>13222.789999999999</v>
      </c>
    </row>
    <row r="9" spans="2:16" x14ac:dyDescent="0.25">
      <c r="B9" s="61" t="s">
        <v>305</v>
      </c>
      <c r="C9" s="55">
        <v>0</v>
      </c>
      <c r="D9" s="55">
        <v>804.73</v>
      </c>
      <c r="E9" s="55">
        <v>1141.1199999999999</v>
      </c>
      <c r="F9" s="55">
        <v>2398.0700000000002</v>
      </c>
      <c r="G9" s="55">
        <v>1200.45</v>
      </c>
      <c r="H9" s="55">
        <v>2189.02</v>
      </c>
      <c r="I9" s="55">
        <v>1128.24</v>
      </c>
      <c r="J9" s="55">
        <v>412.29999999999995</v>
      </c>
      <c r="K9" s="55">
        <v>1128.24</v>
      </c>
      <c r="L9" s="55">
        <v>2256.5</v>
      </c>
      <c r="M9" s="55">
        <v>564.12</v>
      </c>
      <c r="N9" s="67">
        <v>0</v>
      </c>
      <c r="O9" s="67"/>
      <c r="P9" s="67" cm="1">
        <f t="array" ref="P9">SUM(C10:N10-O9)</f>
        <v>0</v>
      </c>
    </row>
    <row r="10" spans="2:16" ht="15.75" thickBot="1" x14ac:dyDescent="0.3">
      <c r="B10" s="16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67"/>
      <c r="O10" s="67"/>
      <c r="P10" s="67"/>
    </row>
    <row r="11" spans="2:16" x14ac:dyDescent="0.25">
      <c r="B11" s="104" t="s">
        <v>311</v>
      </c>
      <c r="C11" s="56">
        <v>0</v>
      </c>
      <c r="D11" s="56"/>
      <c r="E11" s="56"/>
      <c r="F11" s="56">
        <v>7365.1</v>
      </c>
      <c r="G11" s="56">
        <v>3710.05</v>
      </c>
      <c r="H11" s="56">
        <v>7202.1500000000005</v>
      </c>
      <c r="I11" s="56">
        <v>3658.04</v>
      </c>
      <c r="J11" s="56">
        <v>1510.4399999999998</v>
      </c>
      <c r="K11" s="56">
        <v>3760.7999999999997</v>
      </c>
      <c r="L11" s="56">
        <v>7521.5999999999995</v>
      </c>
      <c r="M11" s="56">
        <v>1880.3999999999999</v>
      </c>
      <c r="N11" s="105">
        <f>SUM($N$12:$N$16)</f>
        <v>0</v>
      </c>
      <c r="O11" s="105">
        <f>SUM($O$12:$O$16)</f>
        <v>0</v>
      </c>
      <c r="P11" s="105" cm="1">
        <f t="array" ref="P11">SUM(C11:N11-O11)</f>
        <v>36608.58</v>
      </c>
    </row>
    <row r="12" spans="2:16" x14ac:dyDescent="0.25">
      <c r="B12" s="61" t="s">
        <v>310</v>
      </c>
      <c r="C12" s="55">
        <v>0</v>
      </c>
      <c r="D12" s="55"/>
      <c r="E12" s="55"/>
      <c r="F12" s="55">
        <v>1473.02</v>
      </c>
      <c r="G12" s="55">
        <v>742.01</v>
      </c>
      <c r="H12" s="55">
        <v>1440.43</v>
      </c>
      <c r="I12" s="55">
        <v>752.16</v>
      </c>
      <c r="J12" s="55">
        <v>322.02</v>
      </c>
      <c r="K12" s="55">
        <v>752.16</v>
      </c>
      <c r="L12" s="55">
        <v>1504.32</v>
      </c>
      <c r="M12" s="55">
        <v>376.08</v>
      </c>
      <c r="N12" s="67"/>
      <c r="O12" s="67"/>
      <c r="P12" s="67" cm="1">
        <f t="array" ref="P12">SUM(C13:N13-O12)</f>
        <v>7365.0199999999995</v>
      </c>
    </row>
    <row r="13" spans="2:16" x14ac:dyDescent="0.25">
      <c r="B13" s="61" t="s">
        <v>318</v>
      </c>
      <c r="C13" s="55">
        <v>0</v>
      </c>
      <c r="D13" s="55"/>
      <c r="E13" s="55"/>
      <c r="F13" s="55">
        <v>1473.02</v>
      </c>
      <c r="G13" s="55">
        <v>742.01</v>
      </c>
      <c r="H13" s="55">
        <v>1440.43</v>
      </c>
      <c r="I13" s="55">
        <v>752.16</v>
      </c>
      <c r="J13" s="55">
        <v>324.84000000000003</v>
      </c>
      <c r="K13" s="55">
        <v>752.16</v>
      </c>
      <c r="L13" s="55">
        <v>1504.32</v>
      </c>
      <c r="M13" s="55">
        <v>376.08</v>
      </c>
      <c r="N13" s="67"/>
      <c r="O13" s="67"/>
      <c r="P13" s="67" cm="1">
        <f t="array" ref="P13">SUM(C14:N14-O13)</f>
        <v>7362.1999999999989</v>
      </c>
    </row>
    <row r="14" spans="2:16" x14ac:dyDescent="0.25">
      <c r="B14" s="61" t="s">
        <v>321</v>
      </c>
      <c r="C14" s="55">
        <v>0</v>
      </c>
      <c r="D14" s="55"/>
      <c r="E14" s="55"/>
      <c r="F14" s="55">
        <v>1473.02</v>
      </c>
      <c r="G14" s="55">
        <v>742.01</v>
      </c>
      <c r="H14" s="55">
        <v>1440.43</v>
      </c>
      <c r="I14" s="55">
        <v>752.16</v>
      </c>
      <c r="J14" s="55">
        <v>322.02</v>
      </c>
      <c r="K14" s="55">
        <v>752.16</v>
      </c>
      <c r="L14" s="55">
        <v>1504.32</v>
      </c>
      <c r="M14" s="55">
        <v>376.08</v>
      </c>
      <c r="N14" s="67"/>
      <c r="O14" s="67"/>
      <c r="P14" s="67" cm="1">
        <f t="array" ref="P14">SUM(C15:N15-O14)</f>
        <v>7208.1999999999989</v>
      </c>
    </row>
    <row r="15" spans="2:16" x14ac:dyDescent="0.25">
      <c r="B15" s="61" t="s">
        <v>330</v>
      </c>
      <c r="C15" s="55">
        <v>0</v>
      </c>
      <c r="D15" s="55"/>
      <c r="E15" s="55"/>
      <c r="F15" s="55">
        <v>1473.02</v>
      </c>
      <c r="G15" s="55">
        <v>742.01</v>
      </c>
      <c r="H15" s="55">
        <v>1440.43</v>
      </c>
      <c r="I15" s="55">
        <v>649.4</v>
      </c>
      <c r="J15" s="55">
        <v>270.77999999999997</v>
      </c>
      <c r="K15" s="55">
        <v>752.16</v>
      </c>
      <c r="L15" s="55">
        <v>1504.32</v>
      </c>
      <c r="M15" s="55">
        <v>376.08</v>
      </c>
      <c r="N15" s="67"/>
      <c r="O15" s="67"/>
      <c r="P15" s="67" cm="1">
        <f t="array" ref="P15">SUM(C16:N16-O15)</f>
        <v>7310.9599999999991</v>
      </c>
    </row>
    <row r="16" spans="2:16" x14ac:dyDescent="0.25">
      <c r="B16" s="61" t="s">
        <v>405</v>
      </c>
      <c r="C16" s="55">
        <v>0</v>
      </c>
      <c r="D16" s="55"/>
      <c r="E16" s="55"/>
      <c r="F16" s="55">
        <v>1473.02</v>
      </c>
      <c r="G16" s="55">
        <v>742.01</v>
      </c>
      <c r="H16" s="55">
        <v>1440.43</v>
      </c>
      <c r="I16" s="55">
        <v>752.16</v>
      </c>
      <c r="J16" s="55">
        <v>270.77999999999997</v>
      </c>
      <c r="K16" s="55">
        <v>752.16</v>
      </c>
      <c r="L16" s="55">
        <v>1504.32</v>
      </c>
      <c r="M16" s="55">
        <v>376.08</v>
      </c>
      <c r="N16" s="67"/>
      <c r="O16" s="67"/>
      <c r="P16" s="67" cm="1">
        <f t="array" ref="P16">SUM(C17:N17-O16)</f>
        <v>0</v>
      </c>
    </row>
    <row r="17" spans="2:16" ht="15.75" thickBot="1" x14ac:dyDescent="0.3">
      <c r="B17" s="16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67"/>
      <c r="O17" s="67"/>
      <c r="P17" s="67"/>
    </row>
    <row r="18" spans="2:16" x14ac:dyDescent="0.25">
      <c r="B18" s="104" t="s">
        <v>306</v>
      </c>
      <c r="C18" s="56"/>
      <c r="D18" s="56">
        <v>12732.52</v>
      </c>
      <c r="E18" s="56">
        <v>18998.79</v>
      </c>
      <c r="F18" s="56">
        <v>16203.220000000003</v>
      </c>
      <c r="G18" s="56">
        <v>8162.1100000000015</v>
      </c>
      <c r="H18" s="56">
        <v>15844.730000000001</v>
      </c>
      <c r="I18" s="56">
        <v>8068.7999999999993</v>
      </c>
      <c r="J18" s="56">
        <v>3427.5199999999995</v>
      </c>
      <c r="K18" s="56">
        <v>8273.76</v>
      </c>
      <c r="L18" s="56">
        <v>16547.52</v>
      </c>
      <c r="M18" s="56">
        <v>4136.88</v>
      </c>
      <c r="N18" s="105">
        <f>SUM($N$19:$N$29)</f>
        <v>0</v>
      </c>
      <c r="O18" s="105">
        <f>SUM($O$19:$O$29)</f>
        <v>0</v>
      </c>
      <c r="P18" s="105" cm="1">
        <f t="array" ref="P18">SUM(C18:N18-O18)</f>
        <v>112395.85000000002</v>
      </c>
    </row>
    <row r="19" spans="2:16" x14ac:dyDescent="0.25">
      <c r="B19" s="61" t="s">
        <v>304</v>
      </c>
      <c r="C19" s="55"/>
      <c r="D19" s="55">
        <v>1587.4</v>
      </c>
      <c r="E19" s="55">
        <v>3277.8</v>
      </c>
      <c r="F19" s="55">
        <v>1473.02</v>
      </c>
      <c r="G19" s="55">
        <v>742.01</v>
      </c>
      <c r="H19" s="55">
        <v>1440.43</v>
      </c>
      <c r="I19" s="55">
        <v>752.16</v>
      </c>
      <c r="J19" s="55">
        <v>319.2</v>
      </c>
      <c r="K19" s="55">
        <v>752.16</v>
      </c>
      <c r="L19" s="55">
        <v>1504.32</v>
      </c>
      <c r="M19" s="55">
        <v>376.08</v>
      </c>
      <c r="N19" s="67"/>
      <c r="O19" s="67"/>
      <c r="P19" s="67" cm="1">
        <f t="array" ref="P19">SUM(C20:N20-O19)</f>
        <v>10937.58</v>
      </c>
    </row>
    <row r="20" spans="2:16" x14ac:dyDescent="0.25">
      <c r="B20" s="61" t="s">
        <v>307</v>
      </c>
      <c r="C20" s="55"/>
      <c r="D20" s="55">
        <v>1638.9</v>
      </c>
      <c r="E20" s="55">
        <v>1988.66</v>
      </c>
      <c r="F20" s="55">
        <v>1473.02</v>
      </c>
      <c r="G20" s="55">
        <v>742.01</v>
      </c>
      <c r="H20" s="55">
        <v>1440.43</v>
      </c>
      <c r="I20" s="55">
        <v>752.16</v>
      </c>
      <c r="J20" s="55">
        <v>269.83999999999997</v>
      </c>
      <c r="K20" s="55">
        <v>752.16</v>
      </c>
      <c r="L20" s="55">
        <v>1504.32</v>
      </c>
      <c r="M20" s="55">
        <v>376.08</v>
      </c>
      <c r="N20" s="67"/>
      <c r="O20" s="67"/>
      <c r="P20" s="67" cm="1">
        <f t="array" ref="P20">SUM(C21:N21-O20)</f>
        <v>9565.2999999999993</v>
      </c>
    </row>
    <row r="21" spans="2:16" x14ac:dyDescent="0.25">
      <c r="B21" s="61" t="s">
        <v>309</v>
      </c>
      <c r="C21" s="55"/>
      <c r="D21" s="55">
        <v>615.44000000000005</v>
      </c>
      <c r="E21" s="55">
        <v>1638.9</v>
      </c>
      <c r="F21" s="55">
        <v>1473.02</v>
      </c>
      <c r="G21" s="55">
        <v>742.01</v>
      </c>
      <c r="H21" s="55">
        <v>1440.43</v>
      </c>
      <c r="I21" s="55">
        <v>752.16</v>
      </c>
      <c r="J21" s="55">
        <v>270.77999999999997</v>
      </c>
      <c r="K21" s="55">
        <v>752.16</v>
      </c>
      <c r="L21" s="55">
        <v>1504.32</v>
      </c>
      <c r="M21" s="55">
        <v>376.08</v>
      </c>
      <c r="N21" s="67"/>
      <c r="O21" s="67"/>
      <c r="P21" s="67" cm="1">
        <f t="array" ref="P21">SUM(C22:N22-O21)</f>
        <v>7267.62</v>
      </c>
    </row>
    <row r="22" spans="2:16" x14ac:dyDescent="0.25">
      <c r="B22" s="61" t="s">
        <v>319</v>
      </c>
      <c r="C22" s="55"/>
      <c r="D22" s="55">
        <v>0</v>
      </c>
      <c r="E22" s="55">
        <v>0</v>
      </c>
      <c r="F22" s="55">
        <v>1473.02</v>
      </c>
      <c r="G22" s="55">
        <v>742.01</v>
      </c>
      <c r="H22" s="55">
        <v>1440.43</v>
      </c>
      <c r="I22" s="55">
        <v>654.76</v>
      </c>
      <c r="J22" s="55">
        <v>324.84000000000003</v>
      </c>
      <c r="K22" s="55">
        <v>752.16</v>
      </c>
      <c r="L22" s="55">
        <v>1504.32</v>
      </c>
      <c r="M22" s="55">
        <v>376.08</v>
      </c>
      <c r="N22" s="67"/>
      <c r="O22" s="67"/>
      <c r="P22" s="67" cm="1">
        <f t="array" ref="P22">SUM(C23:N23-O22)</f>
        <v>9318.32</v>
      </c>
    </row>
    <row r="23" spans="2:16" x14ac:dyDescent="0.25">
      <c r="B23" s="61" t="s">
        <v>322</v>
      </c>
      <c r="C23" s="55"/>
      <c r="D23" s="55">
        <v>610.37</v>
      </c>
      <c r="E23" s="55">
        <v>1402.63</v>
      </c>
      <c r="F23" s="55">
        <v>1473.02</v>
      </c>
      <c r="G23" s="55">
        <v>742.01</v>
      </c>
      <c r="H23" s="55">
        <v>1440.43</v>
      </c>
      <c r="I23" s="55">
        <v>752.16</v>
      </c>
      <c r="J23" s="55">
        <v>265.14</v>
      </c>
      <c r="K23" s="55">
        <v>752.16</v>
      </c>
      <c r="L23" s="55">
        <v>1504.32</v>
      </c>
      <c r="M23" s="55">
        <v>376.08</v>
      </c>
      <c r="N23" s="67"/>
      <c r="O23" s="67"/>
      <c r="P23" s="67" cm="1">
        <f t="array" ref="P23">SUM(C24:N24-O23)</f>
        <v>9869.61</v>
      </c>
    </row>
    <row r="24" spans="2:16" x14ac:dyDescent="0.25">
      <c r="B24" s="61" t="s">
        <v>324</v>
      </c>
      <c r="C24" s="55"/>
      <c r="D24" s="55">
        <v>814.45</v>
      </c>
      <c r="E24" s="55">
        <v>1638.9</v>
      </c>
      <c r="F24" s="55">
        <v>1473.02</v>
      </c>
      <c r="G24" s="55">
        <v>742.01</v>
      </c>
      <c r="H24" s="55">
        <v>1440.43</v>
      </c>
      <c r="I24" s="55">
        <v>752.16</v>
      </c>
      <c r="J24" s="55">
        <v>376.08</v>
      </c>
      <c r="K24" s="55">
        <v>752.16</v>
      </c>
      <c r="L24" s="55">
        <v>1504.32</v>
      </c>
      <c r="M24" s="55">
        <v>376.08</v>
      </c>
      <c r="N24" s="67"/>
      <c r="O24" s="67"/>
      <c r="P24" s="67" cm="1">
        <f t="array" ref="P24">SUM(C25:N25-O24)</f>
        <v>10005.219999999999</v>
      </c>
    </row>
    <row r="25" spans="2:16" x14ac:dyDescent="0.25">
      <c r="B25" s="61" t="s">
        <v>325</v>
      </c>
      <c r="C25" s="55"/>
      <c r="D25" s="55">
        <v>0</v>
      </c>
      <c r="E25" s="55">
        <v>2643.02</v>
      </c>
      <c r="F25" s="55">
        <v>1473.02</v>
      </c>
      <c r="G25" s="55">
        <v>742.01</v>
      </c>
      <c r="H25" s="55">
        <v>1440.43</v>
      </c>
      <c r="I25" s="55">
        <v>752.16</v>
      </c>
      <c r="J25" s="55">
        <v>322.02</v>
      </c>
      <c r="K25" s="55">
        <v>752.16</v>
      </c>
      <c r="L25" s="55">
        <v>1504.32</v>
      </c>
      <c r="M25" s="55">
        <v>376.08</v>
      </c>
      <c r="N25" s="67"/>
      <c r="O25" s="67"/>
      <c r="P25" s="67" cm="1">
        <f t="array" ref="P25">SUM(C26:N26-O25)</f>
        <v>9478.9599999999991</v>
      </c>
    </row>
    <row r="26" spans="2:16" x14ac:dyDescent="0.25">
      <c r="B26" s="61" t="s">
        <v>326</v>
      </c>
      <c r="C26" s="55"/>
      <c r="D26" s="55">
        <v>536.15</v>
      </c>
      <c r="E26" s="55">
        <v>1638.9</v>
      </c>
      <c r="F26" s="55">
        <v>1473.02</v>
      </c>
      <c r="G26" s="55">
        <v>742.01</v>
      </c>
      <c r="H26" s="55">
        <v>1440.43</v>
      </c>
      <c r="I26" s="55">
        <v>752.16</v>
      </c>
      <c r="J26" s="55">
        <v>263.73</v>
      </c>
      <c r="K26" s="55">
        <v>752.16</v>
      </c>
      <c r="L26" s="55">
        <v>1504.32</v>
      </c>
      <c r="M26" s="55">
        <v>376.08</v>
      </c>
      <c r="N26" s="67"/>
      <c r="O26" s="67"/>
      <c r="P26" s="67" cm="1">
        <f t="array" ref="P26">SUM(C27:N27-O26)</f>
        <v>10530.07</v>
      </c>
    </row>
    <row r="27" spans="2:16" x14ac:dyDescent="0.25">
      <c r="B27" s="61" t="s">
        <v>329</v>
      </c>
      <c r="C27" s="55"/>
      <c r="D27" s="55">
        <v>1672.87</v>
      </c>
      <c r="E27" s="55">
        <v>1492.18</v>
      </c>
      <c r="F27" s="55">
        <v>1473.02</v>
      </c>
      <c r="G27" s="55">
        <v>742.01</v>
      </c>
      <c r="H27" s="55">
        <v>1440.43</v>
      </c>
      <c r="I27" s="55">
        <v>752.16</v>
      </c>
      <c r="J27" s="55">
        <v>324.84000000000003</v>
      </c>
      <c r="K27" s="55">
        <v>752.16</v>
      </c>
      <c r="L27" s="55">
        <v>1504.32</v>
      </c>
      <c r="M27" s="55">
        <v>376.08</v>
      </c>
      <c r="N27" s="67"/>
      <c r="O27" s="67"/>
      <c r="P27" s="67" cm="1">
        <f t="array" ref="P27">SUM(C28:N28-O27)</f>
        <v>9334.2900000000009</v>
      </c>
    </row>
    <row r="28" spans="2:16" x14ac:dyDescent="0.25">
      <c r="B28" s="61" t="s">
        <v>365</v>
      </c>
      <c r="C28" s="55"/>
      <c r="D28" s="55">
        <v>1979.14</v>
      </c>
      <c r="E28" s="55">
        <v>0</v>
      </c>
      <c r="F28" s="55">
        <v>1473.02</v>
      </c>
      <c r="G28" s="55">
        <v>742.01</v>
      </c>
      <c r="H28" s="55">
        <v>1440.43</v>
      </c>
      <c r="I28" s="55">
        <v>752.16</v>
      </c>
      <c r="J28" s="55">
        <v>314.97000000000003</v>
      </c>
      <c r="K28" s="55">
        <v>752.16</v>
      </c>
      <c r="L28" s="55">
        <v>1504.32</v>
      </c>
      <c r="M28" s="55">
        <v>376.08</v>
      </c>
      <c r="N28" s="67"/>
      <c r="O28" s="67"/>
      <c r="P28" s="67" cm="1">
        <f t="array" ref="P28">SUM(C29:N29-O28)</f>
        <v>13864.300000000001</v>
      </c>
    </row>
    <row r="29" spans="2:16" x14ac:dyDescent="0.25">
      <c r="B29" s="61" t="s">
        <v>369</v>
      </c>
      <c r="C29" s="55"/>
      <c r="D29" s="55">
        <v>3277.8</v>
      </c>
      <c r="E29" s="55">
        <v>3277.8</v>
      </c>
      <c r="F29" s="55">
        <v>1473.02</v>
      </c>
      <c r="G29" s="55">
        <v>742.01</v>
      </c>
      <c r="H29" s="55">
        <v>1440.43</v>
      </c>
      <c r="I29" s="55">
        <v>644.59999999999991</v>
      </c>
      <c r="J29" s="55">
        <v>376.08</v>
      </c>
      <c r="K29" s="55">
        <v>752.16</v>
      </c>
      <c r="L29" s="55">
        <v>1504.32</v>
      </c>
      <c r="M29" s="55">
        <v>376.08</v>
      </c>
      <c r="N29" s="67"/>
      <c r="O29" s="67"/>
      <c r="P29" s="67" cm="1">
        <f t="array" ref="P29">SUM(C30:N30-O29)</f>
        <v>0</v>
      </c>
    </row>
    <row r="30" spans="2:16" ht="15.75" thickBot="1" x14ac:dyDescent="0.3">
      <c r="B30" s="16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67"/>
      <c r="O30" s="67"/>
      <c r="P30" s="67"/>
    </row>
    <row r="31" spans="2:16" x14ac:dyDescent="0.25">
      <c r="B31" s="104" t="s">
        <v>313</v>
      </c>
      <c r="C31" s="56">
        <v>77.760000000000005</v>
      </c>
      <c r="D31" s="56">
        <v>1803.9199999999998</v>
      </c>
      <c r="E31" s="56">
        <v>3577.3199999999997</v>
      </c>
      <c r="F31" s="56">
        <v>4419.0599999999995</v>
      </c>
      <c r="G31" s="56">
        <v>2226.0299999999997</v>
      </c>
      <c r="H31" s="56">
        <v>4321.29</v>
      </c>
      <c r="I31" s="56">
        <v>2256.48</v>
      </c>
      <c r="J31" s="56">
        <v>917.64</v>
      </c>
      <c r="K31" s="56">
        <v>2256.48</v>
      </c>
      <c r="L31" s="56">
        <v>4512.96</v>
      </c>
      <c r="M31" s="56">
        <v>1128.24</v>
      </c>
      <c r="N31" s="105">
        <f>SUM($N$32:$N$34)</f>
        <v>0</v>
      </c>
      <c r="O31" s="105">
        <f>SUM($O$32:$O$34)</f>
        <v>0</v>
      </c>
      <c r="P31" s="105" cm="1">
        <f t="array" ref="P31">SUM(C31:N31-O31)</f>
        <v>27497.18</v>
      </c>
    </row>
    <row r="32" spans="2:16" x14ac:dyDescent="0.25">
      <c r="B32" s="61" t="s">
        <v>312</v>
      </c>
      <c r="C32" s="55">
        <v>77.760000000000005</v>
      </c>
      <c r="D32" s="55">
        <v>1803.9199999999998</v>
      </c>
      <c r="E32" s="55">
        <v>1311.12</v>
      </c>
      <c r="F32" s="55">
        <v>1473.02</v>
      </c>
      <c r="G32" s="55">
        <v>742.01</v>
      </c>
      <c r="H32" s="55">
        <v>1440.43</v>
      </c>
      <c r="I32" s="55">
        <v>752.16</v>
      </c>
      <c r="J32" s="55">
        <v>265.14</v>
      </c>
      <c r="K32" s="55">
        <v>752.16</v>
      </c>
      <c r="L32" s="55">
        <v>1504.32</v>
      </c>
      <c r="M32" s="55">
        <v>376.08</v>
      </c>
      <c r="N32" s="67"/>
      <c r="O32" s="67"/>
      <c r="P32" s="67" cm="1">
        <f t="array" ref="P32">SUM(C33:N33-O32)</f>
        <v>9482.2000000000007</v>
      </c>
    </row>
    <row r="33" spans="2:18" x14ac:dyDescent="0.25">
      <c r="B33" s="61" t="s">
        <v>320</v>
      </c>
      <c r="C33" s="55">
        <v>0</v>
      </c>
      <c r="D33" s="55">
        <v>0</v>
      </c>
      <c r="E33" s="55">
        <v>2115.77</v>
      </c>
      <c r="F33" s="55">
        <v>1473.02</v>
      </c>
      <c r="G33" s="55">
        <v>742.01</v>
      </c>
      <c r="H33" s="55">
        <v>1440.43</v>
      </c>
      <c r="I33" s="55">
        <v>752.16</v>
      </c>
      <c r="J33" s="55">
        <v>326.25</v>
      </c>
      <c r="K33" s="55">
        <v>752.16</v>
      </c>
      <c r="L33" s="55">
        <v>1504.32</v>
      </c>
      <c r="M33" s="55">
        <v>376.08</v>
      </c>
      <c r="N33" s="67"/>
      <c r="O33" s="67"/>
      <c r="P33" s="67" cm="1">
        <f t="array" ref="P33">SUM(C34:N34-O33)</f>
        <v>7516.86</v>
      </c>
    </row>
    <row r="34" spans="2:18" x14ac:dyDescent="0.25">
      <c r="B34" s="61" t="s">
        <v>406</v>
      </c>
      <c r="C34" s="55">
        <v>0</v>
      </c>
      <c r="D34" s="55">
        <v>0</v>
      </c>
      <c r="E34" s="55">
        <v>150.43</v>
      </c>
      <c r="F34" s="55">
        <v>1473.02</v>
      </c>
      <c r="G34" s="55">
        <v>742.01</v>
      </c>
      <c r="H34" s="55">
        <v>1440.43</v>
      </c>
      <c r="I34" s="55">
        <v>752.16</v>
      </c>
      <c r="J34" s="55">
        <v>326.25</v>
      </c>
      <c r="K34" s="55">
        <v>752.16</v>
      </c>
      <c r="L34" s="55">
        <v>1504.32</v>
      </c>
      <c r="M34" s="55">
        <v>376.08</v>
      </c>
      <c r="N34" s="67"/>
      <c r="O34" s="67"/>
      <c r="P34" s="67" cm="1">
        <f t="array" ref="P34">SUM(C35:N35-O34)</f>
        <v>0</v>
      </c>
    </row>
    <row r="35" spans="2:18" x14ac:dyDescent="0.25">
      <c r="B35" s="16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67"/>
      <c r="O35" s="67"/>
      <c r="P35" s="67"/>
    </row>
    <row r="36" spans="2:18" ht="15.75" thickBot="1" x14ac:dyDescent="0.3">
      <c r="B36" s="16" t="s">
        <v>518</v>
      </c>
      <c r="C36" s="55">
        <v>77.760000000000005</v>
      </c>
      <c r="D36" s="55">
        <v>18910.349999999999</v>
      </c>
      <c r="E36" s="55">
        <v>30604.260000000002</v>
      </c>
      <c r="F36" s="55">
        <v>35181.590000000004</v>
      </c>
      <c r="G36" s="55">
        <v>17699.54</v>
      </c>
      <c r="H36" s="55">
        <v>33935.230000000003</v>
      </c>
      <c r="I36" s="55">
        <v>17368.04</v>
      </c>
      <c r="J36" s="55">
        <v>7084.9</v>
      </c>
      <c r="K36" s="55">
        <v>17675.759999999998</v>
      </c>
      <c r="L36" s="55">
        <v>35351.579999999994</v>
      </c>
      <c r="M36" s="55">
        <v>8837.8799999999992</v>
      </c>
      <c r="N36" s="68">
        <f>SUM(N31+N18+N11+N6)</f>
        <v>0</v>
      </c>
      <c r="O36" s="68">
        <f>SUM(O31+O18+O11+O6)</f>
        <v>0</v>
      </c>
      <c r="P36" s="68">
        <f>P31+P18+P11</f>
        <v>176501.61000000004</v>
      </c>
    </row>
    <row r="37" spans="2:18" x14ac:dyDescent="0.25">
      <c r="C37"/>
      <c r="D37"/>
      <c r="E37"/>
      <c r="F37"/>
      <c r="G37"/>
      <c r="H37"/>
      <c r="I37"/>
      <c r="J37"/>
      <c r="K37"/>
      <c r="L37"/>
      <c r="M37"/>
      <c r="N37"/>
    </row>
    <row r="38" spans="2:18" x14ac:dyDescent="0.25">
      <c r="C38"/>
      <c r="D38"/>
      <c r="E38"/>
      <c r="F38"/>
      <c r="G38"/>
      <c r="H38"/>
      <c r="I38"/>
      <c r="J38"/>
      <c r="K38"/>
      <c r="L38"/>
      <c r="M38"/>
      <c r="N38"/>
      <c r="R38" s="84"/>
    </row>
    <row r="39" spans="2:18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8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8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8" x14ac:dyDescent="0.25">
      <c r="C42"/>
      <c r="D42"/>
      <c r="E42"/>
      <c r="F42"/>
      <c r="G42"/>
      <c r="H42"/>
      <c r="I42"/>
      <c r="J42"/>
      <c r="K42"/>
      <c r="L42"/>
      <c r="M42"/>
      <c r="N42"/>
    </row>
    <row r="43" spans="2:18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8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8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8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8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8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spans="3:14" x14ac:dyDescent="0.25">
      <c r="C97"/>
      <c r="D97"/>
      <c r="E97"/>
      <c r="F97"/>
      <c r="G97"/>
      <c r="H97"/>
      <c r="I97"/>
      <c r="J97"/>
      <c r="K97"/>
      <c r="L97"/>
      <c r="M97"/>
      <c r="N97"/>
    </row>
    <row r="98" spans="3:14" x14ac:dyDescent="0.25">
      <c r="C98"/>
      <c r="D98"/>
      <c r="E98"/>
      <c r="F98"/>
      <c r="G98"/>
      <c r="H98"/>
      <c r="I98"/>
      <c r="J98"/>
      <c r="K98"/>
      <c r="L98"/>
      <c r="M98"/>
      <c r="N98"/>
    </row>
    <row r="99" spans="3:14" x14ac:dyDescent="0.25">
      <c r="C99"/>
      <c r="D99"/>
      <c r="E99"/>
      <c r="F99"/>
      <c r="G99"/>
      <c r="H99"/>
      <c r="I99"/>
      <c r="J99"/>
      <c r="K99"/>
      <c r="L99"/>
      <c r="M99"/>
    </row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sheetPr codeName="Planilha2"/>
  <dimension ref="B1:K919"/>
  <sheetViews>
    <sheetView showGridLines="0" workbookViewId="0">
      <selection activeCell="H26" sqref="A1:H26"/>
    </sheetView>
  </sheetViews>
  <sheetFormatPr defaultRowHeight="15" x14ac:dyDescent="0.25"/>
  <cols>
    <col min="1" max="1" width="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17.85546875" customWidth="1"/>
    <col min="12" max="13" width="14" customWidth="1"/>
    <col min="14" max="14" width="10.7109375" bestFit="1" customWidth="1"/>
  </cols>
  <sheetData>
    <row r="1" spans="2:11" x14ac:dyDescent="0.25">
      <c r="J1" s="15" t="s">
        <v>300</v>
      </c>
      <c r="K1" t="s">
        <v>311</v>
      </c>
    </row>
    <row r="2" spans="2:11" x14ac:dyDescent="0.25">
      <c r="B2" s="89" t="s">
        <v>435</v>
      </c>
      <c r="C2" s="89"/>
      <c r="D2" s="89"/>
      <c r="E2" s="89"/>
      <c r="F2" s="89"/>
      <c r="G2" s="89"/>
      <c r="H2" s="89"/>
      <c r="J2" s="15" t="s">
        <v>0</v>
      </c>
      <c r="K2" s="16">
        <v>2020</v>
      </c>
    </row>
    <row r="3" spans="2:11" x14ac:dyDescent="0.25">
      <c r="B3" s="89" t="str">
        <f ca="1">"Relatório atualizado em "&amp;TEXT(TODAY(),"DD/MM/AAAA") &amp;" Dados Atualizados em "&amp; TEXT(TODAY(),"DD/MM/AAAA")</f>
        <v>Relatório atualizado em 07/12/2020 Dados Atualizados em 07/12/2020</v>
      </c>
      <c r="C3" s="89"/>
      <c r="D3" s="89"/>
      <c r="E3" s="89"/>
      <c r="F3" s="89"/>
      <c r="G3" s="89"/>
      <c r="H3" s="89"/>
      <c r="J3" s="15" t="s">
        <v>1</v>
      </c>
      <c r="K3" s="16">
        <v>11</v>
      </c>
    </row>
    <row r="4" spans="2:11" ht="23.25" x14ac:dyDescent="0.25">
      <c r="B4" s="90" t="s">
        <v>453</v>
      </c>
      <c r="C4" s="90"/>
      <c r="D4" s="90"/>
      <c r="E4" s="90"/>
      <c r="F4" s="90"/>
      <c r="G4" s="90"/>
      <c r="H4" s="90"/>
      <c r="J4" s="15" t="s">
        <v>4</v>
      </c>
      <c r="K4" t="s">
        <v>33</v>
      </c>
    </row>
    <row r="5" spans="2:11" x14ac:dyDescent="0.25">
      <c r="B5" s="7" t="s">
        <v>436</v>
      </c>
      <c r="C5" s="25" t="s">
        <v>551</v>
      </c>
    </row>
    <row r="6" spans="2:11" ht="15.75" x14ac:dyDescent="0.25">
      <c r="B6" s="7" t="s">
        <v>437</v>
      </c>
      <c r="C6" s="3" t="str">
        <f>INDEX(MOVIMENTO_IV_DEMANDA_REP[],MATCH($C$7,'Movimento Demanda REP'!$J$6:$J$912,0),11)</f>
        <v>VALERIA BRAGA ESP (CE/MA/PI/BA/AL/SE/PB/PE/RN)</v>
      </c>
      <c r="E6" s="3"/>
      <c r="F6" s="3"/>
      <c r="G6" s="3"/>
      <c r="H6" s="3"/>
      <c r="J6" s="15" t="s">
        <v>447</v>
      </c>
      <c r="K6" s="15" t="s">
        <v>448</v>
      </c>
    </row>
    <row r="7" spans="2:11" x14ac:dyDescent="0.25">
      <c r="B7" s="7" t="s">
        <v>438</v>
      </c>
      <c r="C7" s="4" t="str">
        <f>$K$4</f>
        <v>valeria.braga@cslbehring.com</v>
      </c>
      <c r="J7" s="15" t="s">
        <v>449</v>
      </c>
      <c r="K7" t="s">
        <v>27</v>
      </c>
    </row>
    <row r="8" spans="2:11" x14ac:dyDescent="0.25">
      <c r="B8" s="7" t="s">
        <v>439</v>
      </c>
      <c r="C8" s="4" t="str">
        <f>INDEX(MOVIMENTO_IV_DEMANDA_REP[],MATCH($C$7,'Movimento Demanda REP'!$J$6:$J$912,0),13)</f>
        <v>Especialidade (ESP)</v>
      </c>
    </row>
    <row r="10" spans="2:11" ht="15.75" x14ac:dyDescent="0.25">
      <c r="B10" s="91" t="s">
        <v>440</v>
      </c>
      <c r="C10" s="91"/>
      <c r="D10" s="91"/>
      <c r="E10" s="91"/>
      <c r="F10" s="91"/>
      <c r="G10" s="91"/>
      <c r="H10" s="8">
        <f>SUM(H13:H21)</f>
        <v>3657.2299999999996</v>
      </c>
    </row>
    <row r="12" spans="2:11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</row>
    <row r="13" spans="2:11" x14ac:dyDescent="0.25">
      <c r="B13" s="11">
        <v>0.25</v>
      </c>
      <c r="C13" s="10" t="s">
        <v>430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187.5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0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0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0</v>
      </c>
    </row>
    <row r="14" spans="2:11" x14ac:dyDescent="0.25">
      <c r="B14" s="11">
        <v>0.1</v>
      </c>
      <c r="C14" s="10" t="s">
        <v>434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3982457.2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3427515.25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0.86099999999999999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161.9</v>
      </c>
    </row>
    <row r="15" spans="2:11" x14ac:dyDescent="0.25">
      <c r="B15" s="11">
        <v>0.05</v>
      </c>
      <c r="C15" s="10" t="s">
        <v>432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2355351.0699999998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3298284.97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1.4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608.03</v>
      </c>
    </row>
    <row r="16" spans="2:11" x14ac:dyDescent="0.25">
      <c r="B16" s="11">
        <v>0.1</v>
      </c>
      <c r="C16" s="10" t="s">
        <v>433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14251512.4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17623946.649999999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1.2370000000000001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1060.96</v>
      </c>
    </row>
    <row r="17" spans="2:8" x14ac:dyDescent="0.25">
      <c r="B17" s="11">
        <v>0.1</v>
      </c>
      <c r="C17" s="10" t="s">
        <v>284</v>
      </c>
      <c r="D17" s="23">
        <f>SUMIFS(PREMIO_IV_REPRESENTANTES[COTA],PREMIO_IV_REPRESENTANTES[TIPO],ESP!$C17,PREMIO_IV_REPRESENTANTES[EMAIL_REPRESENTANTE],ESP!$C$7,PREMIO_IV_REPRESENTANTES[ANO],ESP!$K$2,PREMIO_IV_REPRESENTANTES[MES],ESP!$K$3)</f>
        <v>80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87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1.0880000000000001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376.08</v>
      </c>
    </row>
    <row r="18" spans="2:8" x14ac:dyDescent="0.25">
      <c r="B18" s="11">
        <v>0.05</v>
      </c>
      <c r="C18" s="10" t="s">
        <v>483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0.95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133.97999999999999</v>
      </c>
    </row>
    <row r="19" spans="2:8" x14ac:dyDescent="0.25">
      <c r="B19" s="11">
        <v>0.2</v>
      </c>
      <c r="C19" s="10" t="s">
        <v>420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287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288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3" spans="2:8" ht="15.75" x14ac:dyDescent="0.25">
      <c r="B23" s="14" t="s">
        <v>452</v>
      </c>
      <c r="G23"/>
      <c r="H23" s="26">
        <f>SUM(H25:H499)</f>
        <v>0</v>
      </c>
    </row>
    <row r="24" spans="2:8" x14ac:dyDescent="0.25">
      <c r="B24" s="92" t="s">
        <v>451</v>
      </c>
      <c r="C24" s="93"/>
      <c r="D24" s="93"/>
      <c r="E24" s="93"/>
      <c r="F24" s="93"/>
      <c r="G24" s="94"/>
      <c r="H24" s="20" t="str">
        <f>K7</f>
        <v>BERINERT</v>
      </c>
    </row>
    <row r="25" spans="2:8" x14ac:dyDescent="0.25">
      <c r="B25" s="86" t="str">
        <f>IF($J8="","",J8)</f>
        <v/>
      </c>
      <c r="C25" s="87"/>
      <c r="D25" s="87"/>
      <c r="E25" s="87"/>
      <c r="F25" s="87"/>
      <c r="G25" s="88"/>
      <c r="H25" s="18" t="str">
        <f>IF($K8="","",K8)</f>
        <v/>
      </c>
    </row>
    <row r="26" spans="2:8" x14ac:dyDescent="0.25">
      <c r="B26" s="86" t="str">
        <f t="shared" ref="B26:B89" si="0">IF($J9="","",J9)</f>
        <v/>
      </c>
      <c r="C26" s="87"/>
      <c r="D26" s="87"/>
      <c r="E26" s="87"/>
      <c r="F26" s="87"/>
      <c r="G26" s="88"/>
      <c r="H26" s="18" t="str">
        <f t="shared" ref="H26:H89" si="1">IF($K9="","",K9)</f>
        <v/>
      </c>
    </row>
    <row r="27" spans="2:8" x14ac:dyDescent="0.25">
      <c r="B27" s="86" t="str">
        <f t="shared" si="0"/>
        <v/>
      </c>
      <c r="C27" s="87"/>
      <c r="D27" s="87"/>
      <c r="E27" s="87"/>
      <c r="F27" s="87"/>
      <c r="G27" s="88"/>
      <c r="H27" s="18" t="str">
        <f t="shared" si="1"/>
        <v/>
      </c>
    </row>
    <row r="28" spans="2:8" x14ac:dyDescent="0.25">
      <c r="B28" s="86" t="str">
        <f t="shared" si="0"/>
        <v/>
      </c>
      <c r="C28" s="87"/>
      <c r="D28" s="87"/>
      <c r="E28" s="87"/>
      <c r="F28" s="87"/>
      <c r="G28" s="88"/>
      <c r="H28" s="18" t="str">
        <f t="shared" si="1"/>
        <v/>
      </c>
    </row>
    <row r="29" spans="2:8" x14ac:dyDescent="0.25">
      <c r="B29" s="86" t="str">
        <f t="shared" si="0"/>
        <v/>
      </c>
      <c r="C29" s="87"/>
      <c r="D29" s="87"/>
      <c r="E29" s="87"/>
      <c r="F29" s="87"/>
      <c r="G29" s="88"/>
      <c r="H29" s="18" t="str">
        <f t="shared" si="1"/>
        <v/>
      </c>
    </row>
    <row r="30" spans="2:8" x14ac:dyDescent="0.25">
      <c r="B30" s="86" t="str">
        <f t="shared" si="0"/>
        <v/>
      </c>
      <c r="C30" s="87"/>
      <c r="D30" s="87"/>
      <c r="E30" s="87"/>
      <c r="F30" s="87"/>
      <c r="G30" s="88"/>
      <c r="H30" s="18" t="str">
        <f t="shared" si="1"/>
        <v/>
      </c>
    </row>
    <row r="31" spans="2:8" x14ac:dyDescent="0.25">
      <c r="B31" s="86" t="str">
        <f t="shared" si="0"/>
        <v/>
      </c>
      <c r="C31" s="87"/>
      <c r="D31" s="87"/>
      <c r="E31" s="87"/>
      <c r="F31" s="87"/>
      <c r="G31" s="88"/>
      <c r="H31" s="18" t="str">
        <f t="shared" si="1"/>
        <v/>
      </c>
    </row>
    <row r="32" spans="2:8" x14ac:dyDescent="0.25">
      <c r="B32" s="86" t="str">
        <f t="shared" si="0"/>
        <v/>
      </c>
      <c r="C32" s="87"/>
      <c r="D32" s="87"/>
      <c r="E32" s="87"/>
      <c r="F32" s="87"/>
      <c r="G32" s="88"/>
      <c r="H32" s="18" t="str">
        <f t="shared" si="1"/>
        <v/>
      </c>
    </row>
    <row r="33" spans="2:8" x14ac:dyDescent="0.25">
      <c r="B33" s="86" t="str">
        <f t="shared" si="0"/>
        <v/>
      </c>
      <c r="C33" s="87"/>
      <c r="D33" s="87"/>
      <c r="E33" s="87"/>
      <c r="F33" s="87"/>
      <c r="G33" s="88"/>
      <c r="H33" s="18" t="str">
        <f t="shared" si="1"/>
        <v/>
      </c>
    </row>
    <row r="34" spans="2:8" x14ac:dyDescent="0.25">
      <c r="B34" s="86" t="str">
        <f t="shared" si="0"/>
        <v/>
      </c>
      <c r="C34" s="87"/>
      <c r="D34" s="87"/>
      <c r="E34" s="87"/>
      <c r="F34" s="87"/>
      <c r="G34" s="88"/>
      <c r="H34" s="18" t="str">
        <f t="shared" si="1"/>
        <v/>
      </c>
    </row>
    <row r="35" spans="2:8" x14ac:dyDescent="0.25">
      <c r="B35" s="86" t="str">
        <f t="shared" si="0"/>
        <v/>
      </c>
      <c r="C35" s="87"/>
      <c r="D35" s="87"/>
      <c r="E35" s="87"/>
      <c r="F35" s="87"/>
      <c r="G35" s="88"/>
      <c r="H35" s="18" t="str">
        <f t="shared" si="1"/>
        <v/>
      </c>
    </row>
    <row r="36" spans="2:8" x14ac:dyDescent="0.25">
      <c r="B36" s="86" t="str">
        <f t="shared" si="0"/>
        <v/>
      </c>
      <c r="C36" s="87"/>
      <c r="D36" s="87"/>
      <c r="E36" s="87"/>
      <c r="F36" s="87"/>
      <c r="G36" s="88"/>
      <c r="H36" s="18" t="str">
        <f t="shared" si="1"/>
        <v/>
      </c>
    </row>
    <row r="37" spans="2:8" x14ac:dyDescent="0.25">
      <c r="B37" s="86" t="str">
        <f t="shared" si="0"/>
        <v/>
      </c>
      <c r="C37" s="87"/>
      <c r="D37" s="87"/>
      <c r="E37" s="87"/>
      <c r="F37" s="87"/>
      <c r="G37" s="88"/>
      <c r="H37" s="18" t="str">
        <f t="shared" si="1"/>
        <v/>
      </c>
    </row>
    <row r="38" spans="2:8" x14ac:dyDescent="0.25">
      <c r="B38" s="86" t="str">
        <f t="shared" si="0"/>
        <v/>
      </c>
      <c r="C38" s="87"/>
      <c r="D38" s="87"/>
      <c r="E38" s="87"/>
      <c r="F38" s="87"/>
      <c r="G38" s="88"/>
      <c r="H38" s="18" t="str">
        <f t="shared" si="1"/>
        <v/>
      </c>
    </row>
    <row r="39" spans="2:8" x14ac:dyDescent="0.25">
      <c r="B39" s="86" t="str">
        <f t="shared" si="0"/>
        <v/>
      </c>
      <c r="C39" s="87"/>
      <c r="D39" s="87"/>
      <c r="E39" s="87"/>
      <c r="F39" s="87"/>
      <c r="G39" s="88"/>
      <c r="H39" s="18" t="str">
        <f t="shared" si="1"/>
        <v/>
      </c>
    </row>
    <row r="40" spans="2:8" x14ac:dyDescent="0.25">
      <c r="B40" s="86" t="str">
        <f t="shared" si="0"/>
        <v/>
      </c>
      <c r="C40" s="87"/>
      <c r="D40" s="87"/>
      <c r="E40" s="87"/>
      <c r="F40" s="87"/>
      <c r="G40" s="88"/>
      <c r="H40" s="18" t="str">
        <f t="shared" si="1"/>
        <v/>
      </c>
    </row>
    <row r="41" spans="2:8" x14ac:dyDescent="0.25">
      <c r="B41" s="86" t="str">
        <f t="shared" si="0"/>
        <v/>
      </c>
      <c r="C41" s="87"/>
      <c r="D41" s="87"/>
      <c r="E41" s="87"/>
      <c r="F41" s="87"/>
      <c r="G41" s="88"/>
      <c r="H41" s="18" t="str">
        <f t="shared" si="1"/>
        <v/>
      </c>
    </row>
    <row r="42" spans="2:8" x14ac:dyDescent="0.25">
      <c r="B42" s="86" t="str">
        <f t="shared" si="0"/>
        <v/>
      </c>
      <c r="C42" s="87"/>
      <c r="D42" s="87"/>
      <c r="E42" s="87"/>
      <c r="F42" s="87"/>
      <c r="G42" s="88"/>
      <c r="H42" s="18" t="str">
        <f t="shared" si="1"/>
        <v/>
      </c>
    </row>
    <row r="43" spans="2:8" x14ac:dyDescent="0.25">
      <c r="B43" s="86" t="str">
        <f t="shared" si="0"/>
        <v/>
      </c>
      <c r="C43" s="87"/>
      <c r="D43" s="87"/>
      <c r="E43" s="87"/>
      <c r="F43" s="87"/>
      <c r="G43" s="88"/>
      <c r="H43" s="18" t="str">
        <f t="shared" si="1"/>
        <v/>
      </c>
    </row>
    <row r="44" spans="2:8" x14ac:dyDescent="0.25">
      <c r="B44" s="86" t="str">
        <f t="shared" si="0"/>
        <v/>
      </c>
      <c r="C44" s="87"/>
      <c r="D44" s="87"/>
      <c r="E44" s="87"/>
      <c r="F44" s="87"/>
      <c r="G44" s="88"/>
      <c r="H44" s="18" t="str">
        <f t="shared" si="1"/>
        <v/>
      </c>
    </row>
    <row r="45" spans="2:8" x14ac:dyDescent="0.25">
      <c r="B45" s="86" t="str">
        <f t="shared" si="0"/>
        <v/>
      </c>
      <c r="C45" s="87"/>
      <c r="D45" s="87"/>
      <c r="E45" s="87"/>
      <c r="F45" s="87"/>
      <c r="G45" s="88"/>
      <c r="H45" s="18" t="str">
        <f t="shared" si="1"/>
        <v/>
      </c>
    </row>
    <row r="46" spans="2:8" x14ac:dyDescent="0.25">
      <c r="B46" s="86" t="str">
        <f t="shared" si="0"/>
        <v/>
      </c>
      <c r="C46" s="87"/>
      <c r="D46" s="87"/>
      <c r="E46" s="87"/>
      <c r="F46" s="87"/>
      <c r="G46" s="88"/>
      <c r="H46" s="18" t="str">
        <f t="shared" si="1"/>
        <v/>
      </c>
    </row>
    <row r="47" spans="2:8" x14ac:dyDescent="0.25">
      <c r="B47" s="86" t="str">
        <f t="shared" si="0"/>
        <v/>
      </c>
      <c r="C47" s="87"/>
      <c r="D47" s="87"/>
      <c r="E47" s="87"/>
      <c r="F47" s="87"/>
      <c r="G47" s="88"/>
      <c r="H47" s="18" t="str">
        <f t="shared" si="1"/>
        <v/>
      </c>
    </row>
    <row r="48" spans="2:8" x14ac:dyDescent="0.25">
      <c r="B48" s="86" t="str">
        <f t="shared" si="0"/>
        <v/>
      </c>
      <c r="C48" s="87"/>
      <c r="D48" s="87"/>
      <c r="E48" s="87"/>
      <c r="F48" s="87"/>
      <c r="G48" s="88"/>
      <c r="H48" s="18" t="str">
        <f t="shared" si="1"/>
        <v/>
      </c>
    </row>
    <row r="49" spans="2:8" x14ac:dyDescent="0.25">
      <c r="B49" s="86" t="str">
        <f t="shared" si="0"/>
        <v/>
      </c>
      <c r="C49" s="87"/>
      <c r="D49" s="87"/>
      <c r="E49" s="87"/>
      <c r="F49" s="87"/>
      <c r="G49" s="88"/>
      <c r="H49" s="18" t="str">
        <f t="shared" si="1"/>
        <v/>
      </c>
    </row>
    <row r="50" spans="2:8" x14ac:dyDescent="0.25">
      <c r="B50" s="86" t="str">
        <f t="shared" si="0"/>
        <v/>
      </c>
      <c r="C50" s="87"/>
      <c r="D50" s="87"/>
      <c r="E50" s="87"/>
      <c r="F50" s="87"/>
      <c r="G50" s="88"/>
      <c r="H50" s="18" t="str">
        <f t="shared" si="1"/>
        <v/>
      </c>
    </row>
    <row r="51" spans="2:8" x14ac:dyDescent="0.25">
      <c r="B51" s="86" t="str">
        <f t="shared" si="0"/>
        <v/>
      </c>
      <c r="C51" s="87"/>
      <c r="D51" s="87"/>
      <c r="E51" s="87"/>
      <c r="F51" s="87"/>
      <c r="G51" s="88"/>
      <c r="H51" s="18" t="str">
        <f t="shared" si="1"/>
        <v/>
      </c>
    </row>
    <row r="52" spans="2:8" x14ac:dyDescent="0.25">
      <c r="B52" s="86" t="str">
        <f t="shared" si="0"/>
        <v/>
      </c>
      <c r="C52" s="87"/>
      <c r="D52" s="87"/>
      <c r="E52" s="87"/>
      <c r="F52" s="87"/>
      <c r="G52" s="88"/>
      <c r="H52" s="18" t="str">
        <f t="shared" si="1"/>
        <v/>
      </c>
    </row>
    <row r="53" spans="2:8" x14ac:dyDescent="0.25">
      <c r="B53" s="86" t="str">
        <f t="shared" si="0"/>
        <v/>
      </c>
      <c r="C53" s="87"/>
      <c r="D53" s="87"/>
      <c r="E53" s="87"/>
      <c r="F53" s="87"/>
      <c r="G53" s="88"/>
      <c r="H53" s="18" t="str">
        <f t="shared" si="1"/>
        <v/>
      </c>
    </row>
    <row r="54" spans="2:8" x14ac:dyDescent="0.25">
      <c r="B54" s="86" t="str">
        <f t="shared" si="0"/>
        <v/>
      </c>
      <c r="C54" s="87"/>
      <c r="D54" s="87"/>
      <c r="E54" s="87"/>
      <c r="F54" s="87"/>
      <c r="G54" s="88"/>
      <c r="H54" s="18" t="str">
        <f t="shared" si="1"/>
        <v/>
      </c>
    </row>
    <row r="55" spans="2:8" x14ac:dyDescent="0.25">
      <c r="B55" s="86" t="str">
        <f t="shared" si="0"/>
        <v/>
      </c>
      <c r="C55" s="87"/>
      <c r="D55" s="87"/>
      <c r="E55" s="87"/>
      <c r="F55" s="87"/>
      <c r="G55" s="88"/>
      <c r="H55" s="18" t="str">
        <f t="shared" si="1"/>
        <v/>
      </c>
    </row>
    <row r="56" spans="2:8" x14ac:dyDescent="0.25">
      <c r="B56" s="86" t="str">
        <f t="shared" si="0"/>
        <v/>
      </c>
      <c r="C56" s="87"/>
      <c r="D56" s="87"/>
      <c r="E56" s="87"/>
      <c r="F56" s="87"/>
      <c r="G56" s="88"/>
      <c r="H56" s="18" t="str">
        <f t="shared" si="1"/>
        <v/>
      </c>
    </row>
    <row r="57" spans="2:8" x14ac:dyDescent="0.25">
      <c r="B57" s="86" t="str">
        <f t="shared" si="0"/>
        <v/>
      </c>
      <c r="C57" s="87"/>
      <c r="D57" s="87"/>
      <c r="E57" s="87"/>
      <c r="F57" s="87"/>
      <c r="G57" s="88"/>
      <c r="H57" s="18" t="str">
        <f t="shared" si="1"/>
        <v/>
      </c>
    </row>
    <row r="58" spans="2:8" x14ac:dyDescent="0.25">
      <c r="B58" s="86" t="str">
        <f t="shared" si="0"/>
        <v/>
      </c>
      <c r="C58" s="87"/>
      <c r="D58" s="87"/>
      <c r="E58" s="87"/>
      <c r="F58" s="87"/>
      <c r="G58" s="88"/>
      <c r="H58" s="18" t="str">
        <f t="shared" si="1"/>
        <v/>
      </c>
    </row>
    <row r="59" spans="2:8" x14ac:dyDescent="0.25">
      <c r="B59" s="86" t="str">
        <f t="shared" si="0"/>
        <v/>
      </c>
      <c r="C59" s="87"/>
      <c r="D59" s="87"/>
      <c r="E59" s="87"/>
      <c r="F59" s="87"/>
      <c r="G59" s="88"/>
      <c r="H59" s="18" t="str">
        <f t="shared" si="1"/>
        <v/>
      </c>
    </row>
    <row r="60" spans="2:8" x14ac:dyDescent="0.25">
      <c r="B60" s="86" t="str">
        <f t="shared" si="0"/>
        <v/>
      </c>
      <c r="C60" s="87"/>
      <c r="D60" s="87"/>
      <c r="E60" s="87"/>
      <c r="F60" s="87"/>
      <c r="G60" s="88"/>
      <c r="H60" s="18" t="str">
        <f t="shared" si="1"/>
        <v/>
      </c>
    </row>
    <row r="61" spans="2:8" x14ac:dyDescent="0.25">
      <c r="B61" s="86" t="str">
        <f t="shared" si="0"/>
        <v/>
      </c>
      <c r="C61" s="87"/>
      <c r="D61" s="87"/>
      <c r="E61" s="87"/>
      <c r="F61" s="87"/>
      <c r="G61" s="88"/>
      <c r="H61" s="18" t="str">
        <f t="shared" si="1"/>
        <v/>
      </c>
    </row>
    <row r="62" spans="2:8" x14ac:dyDescent="0.25">
      <c r="B62" s="86" t="str">
        <f t="shared" si="0"/>
        <v/>
      </c>
      <c r="C62" s="87"/>
      <c r="D62" s="87"/>
      <c r="E62" s="87"/>
      <c r="F62" s="87"/>
      <c r="G62" s="88"/>
      <c r="H62" s="18" t="str">
        <f t="shared" si="1"/>
        <v/>
      </c>
    </row>
    <row r="63" spans="2:8" x14ac:dyDescent="0.25">
      <c r="B63" s="86" t="str">
        <f t="shared" si="0"/>
        <v/>
      </c>
      <c r="C63" s="87"/>
      <c r="D63" s="87"/>
      <c r="E63" s="87"/>
      <c r="F63" s="87"/>
      <c r="G63" s="88"/>
      <c r="H63" s="18" t="str">
        <f t="shared" si="1"/>
        <v/>
      </c>
    </row>
    <row r="64" spans="2:8" x14ac:dyDescent="0.25">
      <c r="B64" s="86" t="str">
        <f t="shared" si="0"/>
        <v/>
      </c>
      <c r="C64" s="87"/>
      <c r="D64" s="87"/>
      <c r="E64" s="87"/>
      <c r="F64" s="87"/>
      <c r="G64" s="88"/>
      <c r="H64" s="18" t="str">
        <f t="shared" si="1"/>
        <v/>
      </c>
    </row>
    <row r="65" spans="2:8" x14ac:dyDescent="0.25">
      <c r="B65" s="86" t="str">
        <f t="shared" si="0"/>
        <v/>
      </c>
      <c r="C65" s="87"/>
      <c r="D65" s="87"/>
      <c r="E65" s="87"/>
      <c r="F65" s="87"/>
      <c r="G65" s="88"/>
      <c r="H65" s="18" t="str">
        <f t="shared" si="1"/>
        <v/>
      </c>
    </row>
    <row r="66" spans="2:8" x14ac:dyDescent="0.25">
      <c r="B66" s="86" t="str">
        <f t="shared" si="0"/>
        <v/>
      </c>
      <c r="C66" s="87"/>
      <c r="D66" s="87"/>
      <c r="E66" s="87"/>
      <c r="F66" s="87"/>
      <c r="G66" s="88"/>
      <c r="H66" s="18" t="str">
        <f t="shared" si="1"/>
        <v/>
      </c>
    </row>
    <row r="67" spans="2:8" x14ac:dyDescent="0.25">
      <c r="B67" s="86" t="str">
        <f t="shared" si="0"/>
        <v/>
      </c>
      <c r="C67" s="87"/>
      <c r="D67" s="87"/>
      <c r="E67" s="87"/>
      <c r="F67" s="87"/>
      <c r="G67" s="88"/>
      <c r="H67" s="18" t="str">
        <f t="shared" si="1"/>
        <v/>
      </c>
    </row>
    <row r="68" spans="2:8" x14ac:dyDescent="0.25">
      <c r="B68" s="86" t="str">
        <f t="shared" si="0"/>
        <v/>
      </c>
      <c r="C68" s="87"/>
      <c r="D68" s="87"/>
      <c r="E68" s="87"/>
      <c r="F68" s="87"/>
      <c r="G68" s="88"/>
      <c r="H68" s="18" t="str">
        <f t="shared" si="1"/>
        <v/>
      </c>
    </row>
    <row r="69" spans="2:8" x14ac:dyDescent="0.25">
      <c r="B69" s="86" t="str">
        <f t="shared" si="0"/>
        <v/>
      </c>
      <c r="C69" s="87"/>
      <c r="D69" s="87"/>
      <c r="E69" s="87"/>
      <c r="F69" s="87"/>
      <c r="G69" s="88"/>
      <c r="H69" s="18" t="str">
        <f t="shared" si="1"/>
        <v/>
      </c>
    </row>
    <row r="70" spans="2:8" x14ac:dyDescent="0.25">
      <c r="B70" s="86" t="str">
        <f t="shared" si="0"/>
        <v/>
      </c>
      <c r="C70" s="87"/>
      <c r="D70" s="87"/>
      <c r="E70" s="87"/>
      <c r="F70" s="87"/>
      <c r="G70" s="88"/>
      <c r="H70" s="18" t="str">
        <f t="shared" si="1"/>
        <v/>
      </c>
    </row>
    <row r="71" spans="2:8" x14ac:dyDescent="0.25">
      <c r="B71" s="86" t="str">
        <f t="shared" si="0"/>
        <v/>
      </c>
      <c r="C71" s="87"/>
      <c r="D71" s="87"/>
      <c r="E71" s="87"/>
      <c r="F71" s="87"/>
      <c r="G71" s="88"/>
      <c r="H71" s="18" t="str">
        <f t="shared" si="1"/>
        <v/>
      </c>
    </row>
    <row r="72" spans="2:8" x14ac:dyDescent="0.25">
      <c r="B72" s="86" t="str">
        <f t="shared" si="0"/>
        <v/>
      </c>
      <c r="C72" s="87"/>
      <c r="D72" s="87"/>
      <c r="E72" s="87"/>
      <c r="F72" s="87"/>
      <c r="G72" s="88"/>
      <c r="H72" s="18" t="str">
        <f t="shared" si="1"/>
        <v/>
      </c>
    </row>
    <row r="73" spans="2:8" x14ac:dyDescent="0.25">
      <c r="B73" s="86" t="str">
        <f t="shared" si="0"/>
        <v/>
      </c>
      <c r="C73" s="87"/>
      <c r="D73" s="87"/>
      <c r="E73" s="87"/>
      <c r="F73" s="87"/>
      <c r="G73" s="88"/>
      <c r="H73" s="18" t="str">
        <f t="shared" si="1"/>
        <v/>
      </c>
    </row>
    <row r="74" spans="2:8" x14ac:dyDescent="0.25">
      <c r="B74" s="86" t="str">
        <f t="shared" si="0"/>
        <v/>
      </c>
      <c r="C74" s="87"/>
      <c r="D74" s="87"/>
      <c r="E74" s="87"/>
      <c r="F74" s="87"/>
      <c r="G74" s="88"/>
      <c r="H74" s="18" t="str">
        <f t="shared" si="1"/>
        <v/>
      </c>
    </row>
    <row r="75" spans="2:8" x14ac:dyDescent="0.25">
      <c r="B75" s="86" t="str">
        <f t="shared" si="0"/>
        <v/>
      </c>
      <c r="C75" s="87"/>
      <c r="D75" s="87"/>
      <c r="E75" s="87"/>
      <c r="F75" s="87"/>
      <c r="G75" s="88"/>
      <c r="H75" s="18" t="str">
        <f t="shared" si="1"/>
        <v/>
      </c>
    </row>
    <row r="76" spans="2:8" x14ac:dyDescent="0.25">
      <c r="B76" s="86" t="str">
        <f t="shared" si="0"/>
        <v/>
      </c>
      <c r="C76" s="87"/>
      <c r="D76" s="87"/>
      <c r="E76" s="87"/>
      <c r="F76" s="87"/>
      <c r="G76" s="88"/>
      <c r="H76" s="18" t="str">
        <f t="shared" si="1"/>
        <v/>
      </c>
    </row>
    <row r="77" spans="2:8" x14ac:dyDescent="0.25">
      <c r="B77" s="86" t="str">
        <f t="shared" si="0"/>
        <v/>
      </c>
      <c r="C77" s="87"/>
      <c r="D77" s="87"/>
      <c r="E77" s="87"/>
      <c r="F77" s="87"/>
      <c r="G77" s="88"/>
      <c r="H77" s="18" t="str">
        <f t="shared" si="1"/>
        <v/>
      </c>
    </row>
    <row r="78" spans="2:8" x14ac:dyDescent="0.25">
      <c r="B78" s="86" t="str">
        <f t="shared" si="0"/>
        <v/>
      </c>
      <c r="C78" s="87"/>
      <c r="D78" s="87"/>
      <c r="E78" s="87"/>
      <c r="F78" s="87"/>
      <c r="G78" s="88"/>
      <c r="H78" s="18" t="str">
        <f t="shared" si="1"/>
        <v/>
      </c>
    </row>
    <row r="79" spans="2:8" x14ac:dyDescent="0.25">
      <c r="B79" s="86" t="str">
        <f t="shared" si="0"/>
        <v/>
      </c>
      <c r="C79" s="87"/>
      <c r="D79" s="87"/>
      <c r="E79" s="87"/>
      <c r="F79" s="87"/>
      <c r="G79" s="88"/>
      <c r="H79" s="18" t="str">
        <f t="shared" si="1"/>
        <v/>
      </c>
    </row>
    <row r="80" spans="2:8" x14ac:dyDescent="0.25">
      <c r="B80" s="86" t="str">
        <f t="shared" si="0"/>
        <v/>
      </c>
      <c r="C80" s="87"/>
      <c r="D80" s="87"/>
      <c r="E80" s="87"/>
      <c r="F80" s="87"/>
      <c r="G80" s="88"/>
      <c r="H80" s="18" t="str">
        <f t="shared" si="1"/>
        <v/>
      </c>
    </row>
    <row r="81" spans="2:8" x14ac:dyDescent="0.25">
      <c r="B81" s="86" t="str">
        <f t="shared" si="0"/>
        <v/>
      </c>
      <c r="C81" s="87"/>
      <c r="D81" s="87"/>
      <c r="E81" s="87"/>
      <c r="F81" s="87"/>
      <c r="G81" s="88"/>
      <c r="H81" s="18" t="str">
        <f t="shared" si="1"/>
        <v/>
      </c>
    </row>
    <row r="82" spans="2:8" x14ac:dyDescent="0.25">
      <c r="B82" s="86" t="str">
        <f t="shared" si="0"/>
        <v/>
      </c>
      <c r="C82" s="87"/>
      <c r="D82" s="87"/>
      <c r="E82" s="87"/>
      <c r="F82" s="87"/>
      <c r="G82" s="88"/>
      <c r="H82" s="18" t="str">
        <f t="shared" si="1"/>
        <v/>
      </c>
    </row>
    <row r="83" spans="2:8" x14ac:dyDescent="0.25">
      <c r="B83" s="86" t="str">
        <f t="shared" si="0"/>
        <v/>
      </c>
      <c r="C83" s="87"/>
      <c r="D83" s="87"/>
      <c r="E83" s="87"/>
      <c r="F83" s="87"/>
      <c r="G83" s="88"/>
      <c r="H83" s="18" t="str">
        <f t="shared" si="1"/>
        <v/>
      </c>
    </row>
    <row r="84" spans="2:8" x14ac:dyDescent="0.25">
      <c r="B84" s="86" t="str">
        <f t="shared" si="0"/>
        <v/>
      </c>
      <c r="C84" s="87"/>
      <c r="D84" s="87"/>
      <c r="E84" s="87"/>
      <c r="F84" s="87"/>
      <c r="G84" s="88"/>
      <c r="H84" s="18" t="str">
        <f t="shared" si="1"/>
        <v/>
      </c>
    </row>
    <row r="85" spans="2:8" x14ac:dyDescent="0.25">
      <c r="B85" s="86" t="str">
        <f t="shared" si="0"/>
        <v/>
      </c>
      <c r="C85" s="87"/>
      <c r="D85" s="87"/>
      <c r="E85" s="87"/>
      <c r="F85" s="87"/>
      <c r="G85" s="88"/>
      <c r="H85" s="18" t="str">
        <f t="shared" si="1"/>
        <v/>
      </c>
    </row>
    <row r="86" spans="2:8" x14ac:dyDescent="0.25">
      <c r="B86" s="86" t="str">
        <f t="shared" si="0"/>
        <v/>
      </c>
      <c r="C86" s="87"/>
      <c r="D86" s="87"/>
      <c r="E86" s="87"/>
      <c r="F86" s="87"/>
      <c r="G86" s="88"/>
      <c r="H86" s="18" t="str">
        <f t="shared" si="1"/>
        <v/>
      </c>
    </row>
    <row r="87" spans="2:8" x14ac:dyDescent="0.25">
      <c r="B87" s="86" t="str">
        <f t="shared" si="0"/>
        <v/>
      </c>
      <c r="C87" s="87"/>
      <c r="D87" s="87"/>
      <c r="E87" s="87"/>
      <c r="F87" s="87"/>
      <c r="G87" s="88"/>
      <c r="H87" s="18" t="str">
        <f t="shared" si="1"/>
        <v/>
      </c>
    </row>
    <row r="88" spans="2:8" x14ac:dyDescent="0.25">
      <c r="B88" s="86" t="str">
        <f t="shared" si="0"/>
        <v/>
      </c>
      <c r="C88" s="87"/>
      <c r="D88" s="87"/>
      <c r="E88" s="87"/>
      <c r="F88" s="87"/>
      <c r="G88" s="88"/>
      <c r="H88" s="18" t="str">
        <f t="shared" si="1"/>
        <v/>
      </c>
    </row>
    <row r="89" spans="2:8" x14ac:dyDescent="0.25">
      <c r="B89" s="86" t="str">
        <f t="shared" si="0"/>
        <v/>
      </c>
      <c r="C89" s="87"/>
      <c r="D89" s="87"/>
      <c r="E89" s="87"/>
      <c r="F89" s="87"/>
      <c r="G89" s="88"/>
      <c r="H89" s="18" t="str">
        <f t="shared" si="1"/>
        <v/>
      </c>
    </row>
    <row r="90" spans="2:8" x14ac:dyDescent="0.25">
      <c r="B90" s="86" t="str">
        <f t="shared" ref="B90:B153" si="2">IF($J73="","",J73)</f>
        <v/>
      </c>
      <c r="C90" s="87"/>
      <c r="D90" s="87"/>
      <c r="E90" s="87"/>
      <c r="F90" s="87"/>
      <c r="G90" s="88"/>
      <c r="H90" s="18" t="str">
        <f t="shared" ref="H90:H153" si="3">IF($K73="","",K73)</f>
        <v/>
      </c>
    </row>
    <row r="91" spans="2:8" x14ac:dyDescent="0.25">
      <c r="B91" s="86" t="str">
        <f t="shared" si="2"/>
        <v/>
      </c>
      <c r="C91" s="87"/>
      <c r="D91" s="87"/>
      <c r="E91" s="87"/>
      <c r="F91" s="87"/>
      <c r="G91" s="88"/>
      <c r="H91" s="18" t="str">
        <f t="shared" si="3"/>
        <v/>
      </c>
    </row>
    <row r="92" spans="2:8" x14ac:dyDescent="0.25">
      <c r="B92" s="86" t="str">
        <f t="shared" si="2"/>
        <v/>
      </c>
      <c r="C92" s="87"/>
      <c r="D92" s="87"/>
      <c r="E92" s="87"/>
      <c r="F92" s="87"/>
      <c r="G92" s="88"/>
      <c r="H92" s="18" t="str">
        <f t="shared" si="3"/>
        <v/>
      </c>
    </row>
    <row r="93" spans="2:8" x14ac:dyDescent="0.25">
      <c r="B93" s="86" t="str">
        <f t="shared" si="2"/>
        <v/>
      </c>
      <c r="C93" s="87"/>
      <c r="D93" s="87"/>
      <c r="E93" s="87"/>
      <c r="F93" s="87"/>
      <c r="G93" s="88"/>
      <c r="H93" s="18" t="str">
        <f t="shared" si="3"/>
        <v/>
      </c>
    </row>
    <row r="94" spans="2:8" x14ac:dyDescent="0.25">
      <c r="B94" s="86" t="str">
        <f t="shared" si="2"/>
        <v/>
      </c>
      <c r="C94" s="87"/>
      <c r="D94" s="87"/>
      <c r="E94" s="87"/>
      <c r="F94" s="87"/>
      <c r="G94" s="88"/>
      <c r="H94" s="18" t="str">
        <f t="shared" si="3"/>
        <v/>
      </c>
    </row>
    <row r="95" spans="2:8" x14ac:dyDescent="0.25">
      <c r="B95" s="86" t="str">
        <f t="shared" si="2"/>
        <v/>
      </c>
      <c r="C95" s="87"/>
      <c r="D95" s="87"/>
      <c r="E95" s="87"/>
      <c r="F95" s="87"/>
      <c r="G95" s="88"/>
      <c r="H95" s="18" t="str">
        <f t="shared" si="3"/>
        <v/>
      </c>
    </row>
    <row r="96" spans="2:8" x14ac:dyDescent="0.25">
      <c r="B96" s="86" t="str">
        <f t="shared" si="2"/>
        <v/>
      </c>
      <c r="C96" s="87"/>
      <c r="D96" s="87"/>
      <c r="E96" s="87"/>
      <c r="F96" s="87"/>
      <c r="G96" s="88"/>
      <c r="H96" s="18" t="str">
        <f t="shared" si="3"/>
        <v/>
      </c>
    </row>
    <row r="97" spans="2:8" x14ac:dyDescent="0.25">
      <c r="B97" s="86" t="str">
        <f t="shared" si="2"/>
        <v/>
      </c>
      <c r="C97" s="87"/>
      <c r="D97" s="87"/>
      <c r="E97" s="87"/>
      <c r="F97" s="87"/>
      <c r="G97" s="88"/>
      <c r="H97" s="18" t="str">
        <f t="shared" si="3"/>
        <v/>
      </c>
    </row>
    <row r="98" spans="2:8" x14ac:dyDescent="0.25">
      <c r="B98" s="86" t="str">
        <f t="shared" si="2"/>
        <v/>
      </c>
      <c r="C98" s="87"/>
      <c r="D98" s="87"/>
      <c r="E98" s="87"/>
      <c r="F98" s="87"/>
      <c r="G98" s="88"/>
      <c r="H98" s="18" t="str">
        <f t="shared" si="3"/>
        <v/>
      </c>
    </row>
    <row r="99" spans="2:8" x14ac:dyDescent="0.25">
      <c r="B99" s="86" t="str">
        <f t="shared" si="2"/>
        <v/>
      </c>
      <c r="C99" s="87"/>
      <c r="D99" s="87"/>
      <c r="E99" s="87"/>
      <c r="F99" s="87"/>
      <c r="G99" s="88"/>
      <c r="H99" s="18" t="str">
        <f t="shared" si="3"/>
        <v/>
      </c>
    </row>
    <row r="100" spans="2:8" x14ac:dyDescent="0.25">
      <c r="B100" s="86" t="str">
        <f t="shared" si="2"/>
        <v/>
      </c>
      <c r="C100" s="87"/>
      <c r="D100" s="87"/>
      <c r="E100" s="87"/>
      <c r="F100" s="87"/>
      <c r="G100" s="88"/>
      <c r="H100" s="18" t="str">
        <f t="shared" si="3"/>
        <v/>
      </c>
    </row>
    <row r="101" spans="2:8" x14ac:dyDescent="0.25">
      <c r="B101" s="86" t="str">
        <f t="shared" si="2"/>
        <v/>
      </c>
      <c r="C101" s="87"/>
      <c r="D101" s="87"/>
      <c r="E101" s="87"/>
      <c r="F101" s="87"/>
      <c r="G101" s="88"/>
      <c r="H101" s="18" t="str">
        <f t="shared" si="3"/>
        <v/>
      </c>
    </row>
    <row r="102" spans="2:8" x14ac:dyDescent="0.25">
      <c r="B102" s="86" t="str">
        <f t="shared" si="2"/>
        <v/>
      </c>
      <c r="C102" s="87"/>
      <c r="D102" s="87"/>
      <c r="E102" s="87"/>
      <c r="F102" s="87"/>
      <c r="G102" s="88"/>
      <c r="H102" s="18" t="str">
        <f t="shared" si="3"/>
        <v/>
      </c>
    </row>
    <row r="103" spans="2:8" x14ac:dyDescent="0.25">
      <c r="B103" s="86" t="str">
        <f t="shared" si="2"/>
        <v/>
      </c>
      <c r="C103" s="87"/>
      <c r="D103" s="87"/>
      <c r="E103" s="87"/>
      <c r="F103" s="87"/>
      <c r="G103" s="88"/>
      <c r="H103" s="18" t="str">
        <f t="shared" si="3"/>
        <v/>
      </c>
    </row>
    <row r="104" spans="2:8" x14ac:dyDescent="0.25">
      <c r="B104" s="86" t="str">
        <f t="shared" si="2"/>
        <v/>
      </c>
      <c r="C104" s="87"/>
      <c r="D104" s="87"/>
      <c r="E104" s="87"/>
      <c r="F104" s="87"/>
      <c r="G104" s="88"/>
      <c r="H104" s="18" t="str">
        <f t="shared" si="3"/>
        <v/>
      </c>
    </row>
    <row r="105" spans="2:8" x14ac:dyDescent="0.25">
      <c r="B105" s="86" t="str">
        <f t="shared" si="2"/>
        <v/>
      </c>
      <c r="C105" s="87"/>
      <c r="D105" s="87"/>
      <c r="E105" s="87"/>
      <c r="F105" s="87"/>
      <c r="G105" s="88"/>
      <c r="H105" s="18" t="str">
        <f t="shared" si="3"/>
        <v/>
      </c>
    </row>
    <row r="106" spans="2:8" x14ac:dyDescent="0.25">
      <c r="B106" s="86" t="str">
        <f t="shared" si="2"/>
        <v/>
      </c>
      <c r="C106" s="87"/>
      <c r="D106" s="87"/>
      <c r="E106" s="87"/>
      <c r="F106" s="87"/>
      <c r="G106" s="88"/>
      <c r="H106" s="18" t="str">
        <f t="shared" si="3"/>
        <v/>
      </c>
    </row>
    <row r="107" spans="2:8" x14ac:dyDescent="0.25">
      <c r="B107" s="86" t="str">
        <f t="shared" si="2"/>
        <v/>
      </c>
      <c r="C107" s="87"/>
      <c r="D107" s="87"/>
      <c r="E107" s="87"/>
      <c r="F107" s="87"/>
      <c r="G107" s="88"/>
      <c r="H107" s="18" t="str">
        <f t="shared" si="3"/>
        <v/>
      </c>
    </row>
    <row r="108" spans="2:8" x14ac:dyDescent="0.25">
      <c r="B108" s="86" t="str">
        <f t="shared" si="2"/>
        <v/>
      </c>
      <c r="C108" s="87"/>
      <c r="D108" s="87"/>
      <c r="E108" s="87"/>
      <c r="F108" s="87"/>
      <c r="G108" s="88"/>
      <c r="H108" s="18" t="str">
        <f t="shared" si="3"/>
        <v/>
      </c>
    </row>
    <row r="109" spans="2:8" x14ac:dyDescent="0.25">
      <c r="B109" s="86" t="str">
        <f t="shared" si="2"/>
        <v/>
      </c>
      <c r="C109" s="87"/>
      <c r="D109" s="87"/>
      <c r="E109" s="87"/>
      <c r="F109" s="87"/>
      <c r="G109" s="88"/>
      <c r="H109" s="18" t="str">
        <f t="shared" si="3"/>
        <v/>
      </c>
    </row>
    <row r="110" spans="2:8" x14ac:dyDescent="0.25">
      <c r="B110" s="86" t="str">
        <f t="shared" si="2"/>
        <v/>
      </c>
      <c r="C110" s="87"/>
      <c r="D110" s="87"/>
      <c r="E110" s="87"/>
      <c r="F110" s="87"/>
      <c r="G110" s="88"/>
      <c r="H110" s="18" t="str">
        <f t="shared" si="3"/>
        <v/>
      </c>
    </row>
    <row r="111" spans="2:8" x14ac:dyDescent="0.25">
      <c r="B111" s="86" t="str">
        <f t="shared" si="2"/>
        <v/>
      </c>
      <c r="C111" s="87"/>
      <c r="D111" s="87"/>
      <c r="E111" s="87"/>
      <c r="F111" s="87"/>
      <c r="G111" s="88"/>
      <c r="H111" s="18" t="str">
        <f t="shared" si="3"/>
        <v/>
      </c>
    </row>
    <row r="112" spans="2:8" x14ac:dyDescent="0.25">
      <c r="B112" s="86" t="str">
        <f t="shared" si="2"/>
        <v/>
      </c>
      <c r="C112" s="87"/>
      <c r="D112" s="87"/>
      <c r="E112" s="87"/>
      <c r="F112" s="87"/>
      <c r="G112" s="88"/>
      <c r="H112" s="18" t="str">
        <f t="shared" si="3"/>
        <v/>
      </c>
    </row>
    <row r="113" spans="2:8" x14ac:dyDescent="0.25">
      <c r="B113" s="86" t="str">
        <f t="shared" si="2"/>
        <v/>
      </c>
      <c r="C113" s="87"/>
      <c r="D113" s="87"/>
      <c r="E113" s="87"/>
      <c r="F113" s="87"/>
      <c r="G113" s="88"/>
      <c r="H113" s="18" t="str">
        <f t="shared" si="3"/>
        <v/>
      </c>
    </row>
    <row r="114" spans="2:8" x14ac:dyDescent="0.25">
      <c r="B114" s="86" t="str">
        <f t="shared" si="2"/>
        <v/>
      </c>
      <c r="C114" s="87"/>
      <c r="D114" s="87"/>
      <c r="E114" s="87"/>
      <c r="F114" s="87"/>
      <c r="G114" s="88"/>
      <c r="H114" s="18" t="str">
        <f t="shared" si="3"/>
        <v/>
      </c>
    </row>
    <row r="115" spans="2:8" x14ac:dyDescent="0.25">
      <c r="B115" s="86" t="str">
        <f t="shared" si="2"/>
        <v/>
      </c>
      <c r="C115" s="87"/>
      <c r="D115" s="87"/>
      <c r="E115" s="87"/>
      <c r="F115" s="87"/>
      <c r="G115" s="88"/>
      <c r="H115" s="18" t="str">
        <f t="shared" si="3"/>
        <v/>
      </c>
    </row>
    <row r="116" spans="2:8" x14ac:dyDescent="0.25">
      <c r="B116" s="86" t="str">
        <f t="shared" si="2"/>
        <v/>
      </c>
      <c r="C116" s="87"/>
      <c r="D116" s="87"/>
      <c r="E116" s="87"/>
      <c r="F116" s="87"/>
      <c r="G116" s="88"/>
      <c r="H116" s="18" t="str">
        <f t="shared" si="3"/>
        <v/>
      </c>
    </row>
    <row r="117" spans="2:8" x14ac:dyDescent="0.25">
      <c r="B117" s="86" t="str">
        <f t="shared" si="2"/>
        <v/>
      </c>
      <c r="C117" s="87"/>
      <c r="D117" s="87"/>
      <c r="E117" s="87"/>
      <c r="F117" s="87"/>
      <c r="G117" s="88"/>
      <c r="H117" s="18" t="str">
        <f t="shared" si="3"/>
        <v/>
      </c>
    </row>
    <row r="118" spans="2:8" x14ac:dyDescent="0.25">
      <c r="B118" s="86" t="str">
        <f t="shared" si="2"/>
        <v/>
      </c>
      <c r="C118" s="87"/>
      <c r="D118" s="87"/>
      <c r="E118" s="87"/>
      <c r="F118" s="87"/>
      <c r="G118" s="88"/>
      <c r="H118" s="18" t="str">
        <f t="shared" si="3"/>
        <v/>
      </c>
    </row>
    <row r="119" spans="2:8" x14ac:dyDescent="0.25">
      <c r="B119" s="86" t="str">
        <f t="shared" si="2"/>
        <v/>
      </c>
      <c r="C119" s="87"/>
      <c r="D119" s="87"/>
      <c r="E119" s="87"/>
      <c r="F119" s="87"/>
      <c r="G119" s="88"/>
      <c r="H119" s="18" t="str">
        <f t="shared" si="3"/>
        <v/>
      </c>
    </row>
    <row r="120" spans="2:8" x14ac:dyDescent="0.25">
      <c r="B120" s="86" t="str">
        <f t="shared" si="2"/>
        <v/>
      </c>
      <c r="C120" s="87"/>
      <c r="D120" s="87"/>
      <c r="E120" s="87"/>
      <c r="F120" s="87"/>
      <c r="G120" s="88"/>
      <c r="H120" s="18" t="str">
        <f t="shared" si="3"/>
        <v/>
      </c>
    </row>
    <row r="121" spans="2:8" x14ac:dyDescent="0.25">
      <c r="B121" s="86" t="str">
        <f t="shared" si="2"/>
        <v/>
      </c>
      <c r="C121" s="87"/>
      <c r="D121" s="87"/>
      <c r="E121" s="87"/>
      <c r="F121" s="87"/>
      <c r="G121" s="88"/>
      <c r="H121" s="18" t="str">
        <f t="shared" si="3"/>
        <v/>
      </c>
    </row>
    <row r="122" spans="2:8" x14ac:dyDescent="0.25">
      <c r="B122" s="86" t="str">
        <f t="shared" si="2"/>
        <v/>
      </c>
      <c r="C122" s="87"/>
      <c r="D122" s="87"/>
      <c r="E122" s="87"/>
      <c r="F122" s="87"/>
      <c r="G122" s="88"/>
      <c r="H122" s="18" t="str">
        <f t="shared" si="3"/>
        <v/>
      </c>
    </row>
    <row r="123" spans="2:8" x14ac:dyDescent="0.25">
      <c r="B123" s="86" t="str">
        <f t="shared" si="2"/>
        <v/>
      </c>
      <c r="C123" s="87"/>
      <c r="D123" s="87"/>
      <c r="E123" s="87"/>
      <c r="F123" s="87"/>
      <c r="G123" s="88"/>
      <c r="H123" s="18" t="str">
        <f t="shared" si="3"/>
        <v/>
      </c>
    </row>
    <row r="124" spans="2:8" x14ac:dyDescent="0.25">
      <c r="B124" s="86" t="str">
        <f t="shared" si="2"/>
        <v/>
      </c>
      <c r="C124" s="87"/>
      <c r="D124" s="87"/>
      <c r="E124" s="87"/>
      <c r="F124" s="87"/>
      <c r="G124" s="88"/>
      <c r="H124" s="18" t="str">
        <f t="shared" si="3"/>
        <v/>
      </c>
    </row>
    <row r="125" spans="2:8" x14ac:dyDescent="0.25">
      <c r="B125" s="86" t="str">
        <f t="shared" si="2"/>
        <v/>
      </c>
      <c r="C125" s="87"/>
      <c r="D125" s="87"/>
      <c r="E125" s="87"/>
      <c r="F125" s="87"/>
      <c r="G125" s="88"/>
      <c r="H125" s="18" t="str">
        <f t="shared" si="3"/>
        <v/>
      </c>
    </row>
    <row r="126" spans="2:8" x14ac:dyDescent="0.25">
      <c r="B126" s="86" t="str">
        <f t="shared" si="2"/>
        <v/>
      </c>
      <c r="C126" s="87"/>
      <c r="D126" s="87"/>
      <c r="E126" s="87"/>
      <c r="F126" s="87"/>
      <c r="G126" s="88"/>
      <c r="H126" s="18" t="str">
        <f t="shared" si="3"/>
        <v/>
      </c>
    </row>
    <row r="127" spans="2:8" x14ac:dyDescent="0.25">
      <c r="B127" s="86" t="str">
        <f t="shared" si="2"/>
        <v/>
      </c>
      <c r="C127" s="87"/>
      <c r="D127" s="87"/>
      <c r="E127" s="87"/>
      <c r="F127" s="87"/>
      <c r="G127" s="88"/>
      <c r="H127" s="18" t="str">
        <f t="shared" si="3"/>
        <v/>
      </c>
    </row>
    <row r="128" spans="2:8" x14ac:dyDescent="0.25">
      <c r="B128" s="86" t="str">
        <f t="shared" si="2"/>
        <v/>
      </c>
      <c r="C128" s="87"/>
      <c r="D128" s="87"/>
      <c r="E128" s="87"/>
      <c r="F128" s="87"/>
      <c r="G128" s="88"/>
      <c r="H128" s="18" t="str">
        <f t="shared" si="3"/>
        <v/>
      </c>
    </row>
    <row r="129" spans="2:8" x14ac:dyDescent="0.25">
      <c r="B129" s="86" t="str">
        <f t="shared" si="2"/>
        <v/>
      </c>
      <c r="C129" s="87"/>
      <c r="D129" s="87"/>
      <c r="E129" s="87"/>
      <c r="F129" s="87"/>
      <c r="G129" s="88"/>
      <c r="H129" s="18" t="str">
        <f t="shared" si="3"/>
        <v/>
      </c>
    </row>
    <row r="130" spans="2:8" x14ac:dyDescent="0.25">
      <c r="B130" s="86" t="str">
        <f t="shared" si="2"/>
        <v/>
      </c>
      <c r="C130" s="87"/>
      <c r="D130" s="87"/>
      <c r="E130" s="87"/>
      <c r="F130" s="87"/>
      <c r="G130" s="88"/>
      <c r="H130" s="18" t="str">
        <f t="shared" si="3"/>
        <v/>
      </c>
    </row>
    <row r="131" spans="2:8" x14ac:dyDescent="0.25">
      <c r="B131" s="86" t="str">
        <f t="shared" si="2"/>
        <v/>
      </c>
      <c r="C131" s="87"/>
      <c r="D131" s="87"/>
      <c r="E131" s="87"/>
      <c r="F131" s="87"/>
      <c r="G131" s="88"/>
      <c r="H131" s="18" t="str">
        <f t="shared" si="3"/>
        <v/>
      </c>
    </row>
    <row r="132" spans="2:8" x14ac:dyDescent="0.25">
      <c r="B132" s="86" t="str">
        <f t="shared" si="2"/>
        <v/>
      </c>
      <c r="C132" s="87"/>
      <c r="D132" s="87"/>
      <c r="E132" s="87"/>
      <c r="F132" s="87"/>
      <c r="G132" s="88"/>
      <c r="H132" s="18" t="str">
        <f t="shared" si="3"/>
        <v/>
      </c>
    </row>
    <row r="133" spans="2:8" x14ac:dyDescent="0.25">
      <c r="B133" s="86" t="str">
        <f t="shared" si="2"/>
        <v/>
      </c>
      <c r="C133" s="87"/>
      <c r="D133" s="87"/>
      <c r="E133" s="87"/>
      <c r="F133" s="87"/>
      <c r="G133" s="88"/>
      <c r="H133" s="18" t="str">
        <f t="shared" si="3"/>
        <v/>
      </c>
    </row>
    <row r="134" spans="2:8" x14ac:dyDescent="0.25">
      <c r="B134" s="86" t="str">
        <f t="shared" si="2"/>
        <v/>
      </c>
      <c r="C134" s="87"/>
      <c r="D134" s="87"/>
      <c r="E134" s="87"/>
      <c r="F134" s="87"/>
      <c r="G134" s="88"/>
      <c r="H134" s="18" t="str">
        <f t="shared" si="3"/>
        <v/>
      </c>
    </row>
    <row r="135" spans="2:8" x14ac:dyDescent="0.25">
      <c r="B135" s="86" t="str">
        <f t="shared" si="2"/>
        <v/>
      </c>
      <c r="C135" s="87"/>
      <c r="D135" s="87"/>
      <c r="E135" s="87"/>
      <c r="F135" s="87"/>
      <c r="G135" s="88"/>
      <c r="H135" s="18" t="str">
        <f t="shared" si="3"/>
        <v/>
      </c>
    </row>
    <row r="136" spans="2:8" x14ac:dyDescent="0.25">
      <c r="B136" s="86" t="str">
        <f t="shared" si="2"/>
        <v/>
      </c>
      <c r="C136" s="87"/>
      <c r="D136" s="87"/>
      <c r="E136" s="87"/>
      <c r="F136" s="87"/>
      <c r="G136" s="88"/>
      <c r="H136" s="18" t="str">
        <f t="shared" si="3"/>
        <v/>
      </c>
    </row>
    <row r="137" spans="2:8" x14ac:dyDescent="0.25">
      <c r="B137" s="86" t="str">
        <f t="shared" si="2"/>
        <v/>
      </c>
      <c r="C137" s="87"/>
      <c r="D137" s="87"/>
      <c r="E137" s="87"/>
      <c r="F137" s="87"/>
      <c r="G137" s="88"/>
      <c r="H137" s="18" t="str">
        <f t="shared" si="3"/>
        <v/>
      </c>
    </row>
    <row r="138" spans="2:8" x14ac:dyDescent="0.25">
      <c r="B138" s="86" t="str">
        <f t="shared" si="2"/>
        <v/>
      </c>
      <c r="C138" s="87"/>
      <c r="D138" s="87"/>
      <c r="E138" s="87"/>
      <c r="F138" s="87"/>
      <c r="G138" s="88"/>
      <c r="H138" s="18" t="str">
        <f t="shared" si="3"/>
        <v/>
      </c>
    </row>
    <row r="139" spans="2:8" x14ac:dyDescent="0.25">
      <c r="B139" s="86" t="str">
        <f t="shared" si="2"/>
        <v/>
      </c>
      <c r="C139" s="87"/>
      <c r="D139" s="87"/>
      <c r="E139" s="87"/>
      <c r="F139" s="87"/>
      <c r="G139" s="88"/>
      <c r="H139" s="18" t="str">
        <f t="shared" si="3"/>
        <v/>
      </c>
    </row>
    <row r="140" spans="2:8" x14ac:dyDescent="0.25">
      <c r="B140" s="86" t="str">
        <f t="shared" si="2"/>
        <v/>
      </c>
      <c r="C140" s="87"/>
      <c r="D140" s="87"/>
      <c r="E140" s="87"/>
      <c r="F140" s="87"/>
      <c r="G140" s="88"/>
      <c r="H140" s="18" t="str">
        <f t="shared" si="3"/>
        <v/>
      </c>
    </row>
    <row r="141" spans="2:8" x14ac:dyDescent="0.25">
      <c r="B141" s="86" t="str">
        <f t="shared" si="2"/>
        <v/>
      </c>
      <c r="C141" s="87"/>
      <c r="D141" s="87"/>
      <c r="E141" s="87"/>
      <c r="F141" s="87"/>
      <c r="G141" s="88"/>
      <c r="H141" s="18" t="str">
        <f t="shared" si="3"/>
        <v/>
      </c>
    </row>
    <row r="142" spans="2:8" x14ac:dyDescent="0.25">
      <c r="B142" s="86" t="str">
        <f t="shared" si="2"/>
        <v/>
      </c>
      <c r="C142" s="87"/>
      <c r="D142" s="87"/>
      <c r="E142" s="87"/>
      <c r="F142" s="87"/>
      <c r="G142" s="88"/>
      <c r="H142" s="18" t="str">
        <f t="shared" si="3"/>
        <v/>
      </c>
    </row>
    <row r="143" spans="2:8" x14ac:dyDescent="0.25">
      <c r="B143" s="86" t="str">
        <f t="shared" si="2"/>
        <v/>
      </c>
      <c r="C143" s="87"/>
      <c r="D143" s="87"/>
      <c r="E143" s="87"/>
      <c r="F143" s="87"/>
      <c r="G143" s="88"/>
      <c r="H143" s="18" t="str">
        <f t="shared" si="3"/>
        <v/>
      </c>
    </row>
    <row r="144" spans="2:8" x14ac:dyDescent="0.25">
      <c r="B144" s="86" t="str">
        <f t="shared" si="2"/>
        <v/>
      </c>
      <c r="C144" s="87"/>
      <c r="D144" s="87"/>
      <c r="E144" s="87"/>
      <c r="F144" s="87"/>
      <c r="G144" s="88"/>
      <c r="H144" s="18" t="str">
        <f t="shared" si="3"/>
        <v/>
      </c>
    </row>
    <row r="145" spans="2:8" x14ac:dyDescent="0.25">
      <c r="B145" s="86" t="str">
        <f t="shared" si="2"/>
        <v/>
      </c>
      <c r="C145" s="87"/>
      <c r="D145" s="87"/>
      <c r="E145" s="87"/>
      <c r="F145" s="87"/>
      <c r="G145" s="88"/>
      <c r="H145" s="18" t="str">
        <f t="shared" si="3"/>
        <v/>
      </c>
    </row>
    <row r="146" spans="2:8" x14ac:dyDescent="0.25">
      <c r="B146" s="86" t="str">
        <f t="shared" si="2"/>
        <v/>
      </c>
      <c r="C146" s="87"/>
      <c r="D146" s="87"/>
      <c r="E146" s="87"/>
      <c r="F146" s="87"/>
      <c r="G146" s="88"/>
      <c r="H146" s="18" t="str">
        <f t="shared" si="3"/>
        <v/>
      </c>
    </row>
    <row r="147" spans="2:8" x14ac:dyDescent="0.25">
      <c r="B147" s="86" t="str">
        <f t="shared" si="2"/>
        <v/>
      </c>
      <c r="C147" s="87"/>
      <c r="D147" s="87"/>
      <c r="E147" s="87"/>
      <c r="F147" s="87"/>
      <c r="G147" s="88"/>
      <c r="H147" s="18" t="str">
        <f t="shared" si="3"/>
        <v/>
      </c>
    </row>
    <row r="148" spans="2:8" x14ac:dyDescent="0.25">
      <c r="B148" s="86" t="str">
        <f t="shared" si="2"/>
        <v/>
      </c>
      <c r="C148" s="87"/>
      <c r="D148" s="87"/>
      <c r="E148" s="87"/>
      <c r="F148" s="87"/>
      <c r="G148" s="88"/>
      <c r="H148" s="18" t="str">
        <f t="shared" si="3"/>
        <v/>
      </c>
    </row>
    <row r="149" spans="2:8" x14ac:dyDescent="0.25">
      <c r="B149" s="86" t="str">
        <f t="shared" si="2"/>
        <v/>
      </c>
      <c r="C149" s="87"/>
      <c r="D149" s="87"/>
      <c r="E149" s="87"/>
      <c r="F149" s="87"/>
      <c r="G149" s="88"/>
      <c r="H149" s="18" t="str">
        <f t="shared" si="3"/>
        <v/>
      </c>
    </row>
    <row r="150" spans="2:8" x14ac:dyDescent="0.25">
      <c r="B150" s="86" t="str">
        <f t="shared" si="2"/>
        <v/>
      </c>
      <c r="C150" s="87"/>
      <c r="D150" s="87"/>
      <c r="E150" s="87"/>
      <c r="F150" s="87"/>
      <c r="G150" s="88"/>
      <c r="H150" s="18" t="str">
        <f t="shared" si="3"/>
        <v/>
      </c>
    </row>
    <row r="151" spans="2:8" x14ac:dyDescent="0.25">
      <c r="B151" s="86" t="str">
        <f t="shared" si="2"/>
        <v/>
      </c>
      <c r="C151" s="87"/>
      <c r="D151" s="87"/>
      <c r="E151" s="87"/>
      <c r="F151" s="87"/>
      <c r="G151" s="88"/>
      <c r="H151" s="18" t="str">
        <f t="shared" si="3"/>
        <v/>
      </c>
    </row>
    <row r="152" spans="2:8" x14ac:dyDescent="0.25">
      <c r="B152" s="86" t="str">
        <f t="shared" si="2"/>
        <v/>
      </c>
      <c r="C152" s="87"/>
      <c r="D152" s="87"/>
      <c r="E152" s="87"/>
      <c r="F152" s="87"/>
      <c r="G152" s="88"/>
      <c r="H152" s="18" t="str">
        <f t="shared" si="3"/>
        <v/>
      </c>
    </row>
    <row r="153" spans="2:8" x14ac:dyDescent="0.25">
      <c r="B153" s="86" t="str">
        <f t="shared" si="2"/>
        <v/>
      </c>
      <c r="C153" s="87"/>
      <c r="D153" s="87"/>
      <c r="E153" s="87"/>
      <c r="F153" s="87"/>
      <c r="G153" s="88"/>
      <c r="H153" s="18" t="str">
        <f t="shared" si="3"/>
        <v/>
      </c>
    </row>
    <row r="154" spans="2:8" x14ac:dyDescent="0.25">
      <c r="B154" s="86" t="str">
        <f t="shared" ref="B154:B217" si="4">IF($J137="","",J137)</f>
        <v/>
      </c>
      <c r="C154" s="87"/>
      <c r="D154" s="87"/>
      <c r="E154" s="87"/>
      <c r="F154" s="87"/>
      <c r="G154" s="88"/>
      <c r="H154" s="18" t="str">
        <f t="shared" ref="H154:H217" si="5">IF($K137="","",K137)</f>
        <v/>
      </c>
    </row>
    <row r="155" spans="2:8" x14ac:dyDescent="0.25">
      <c r="B155" s="86" t="str">
        <f t="shared" si="4"/>
        <v/>
      </c>
      <c r="C155" s="87"/>
      <c r="D155" s="87"/>
      <c r="E155" s="87"/>
      <c r="F155" s="87"/>
      <c r="G155" s="88"/>
      <c r="H155" s="18" t="str">
        <f t="shared" si="5"/>
        <v/>
      </c>
    </row>
    <row r="156" spans="2:8" x14ac:dyDescent="0.25">
      <c r="B156" s="86" t="str">
        <f t="shared" si="4"/>
        <v/>
      </c>
      <c r="C156" s="87"/>
      <c r="D156" s="87"/>
      <c r="E156" s="87"/>
      <c r="F156" s="87"/>
      <c r="G156" s="88"/>
      <c r="H156" s="18" t="str">
        <f t="shared" si="5"/>
        <v/>
      </c>
    </row>
    <row r="157" spans="2:8" x14ac:dyDescent="0.25">
      <c r="B157" s="86" t="str">
        <f t="shared" si="4"/>
        <v/>
      </c>
      <c r="C157" s="87"/>
      <c r="D157" s="87"/>
      <c r="E157" s="87"/>
      <c r="F157" s="87"/>
      <c r="G157" s="88"/>
      <c r="H157" s="18" t="str">
        <f t="shared" si="5"/>
        <v/>
      </c>
    </row>
    <row r="158" spans="2:8" x14ac:dyDescent="0.25">
      <c r="B158" s="86" t="str">
        <f t="shared" si="4"/>
        <v/>
      </c>
      <c r="C158" s="87"/>
      <c r="D158" s="87"/>
      <c r="E158" s="87"/>
      <c r="F158" s="87"/>
      <c r="G158" s="88"/>
      <c r="H158" s="18" t="str">
        <f t="shared" si="5"/>
        <v/>
      </c>
    </row>
    <row r="159" spans="2:8" x14ac:dyDescent="0.25">
      <c r="B159" s="86" t="str">
        <f t="shared" si="4"/>
        <v/>
      </c>
      <c r="C159" s="87"/>
      <c r="D159" s="87"/>
      <c r="E159" s="87"/>
      <c r="F159" s="87"/>
      <c r="G159" s="88"/>
      <c r="H159" s="18" t="str">
        <f t="shared" si="5"/>
        <v/>
      </c>
    </row>
    <row r="160" spans="2:8" x14ac:dyDescent="0.25">
      <c r="B160" s="86" t="str">
        <f t="shared" si="4"/>
        <v/>
      </c>
      <c r="C160" s="87"/>
      <c r="D160" s="87"/>
      <c r="E160" s="87"/>
      <c r="F160" s="87"/>
      <c r="G160" s="88"/>
      <c r="H160" s="18" t="str">
        <f t="shared" si="5"/>
        <v/>
      </c>
    </row>
    <row r="161" spans="2:8" x14ac:dyDescent="0.25">
      <c r="B161" s="86" t="str">
        <f t="shared" si="4"/>
        <v/>
      </c>
      <c r="C161" s="87"/>
      <c r="D161" s="87"/>
      <c r="E161" s="87"/>
      <c r="F161" s="87"/>
      <c r="G161" s="88"/>
      <c r="H161" s="18" t="str">
        <f t="shared" si="5"/>
        <v/>
      </c>
    </row>
    <row r="162" spans="2:8" x14ac:dyDescent="0.25">
      <c r="B162" s="86" t="str">
        <f t="shared" si="4"/>
        <v/>
      </c>
      <c r="C162" s="87"/>
      <c r="D162" s="87"/>
      <c r="E162" s="87"/>
      <c r="F162" s="87"/>
      <c r="G162" s="88"/>
      <c r="H162" s="18" t="str">
        <f t="shared" si="5"/>
        <v/>
      </c>
    </row>
    <row r="163" spans="2:8" x14ac:dyDescent="0.25">
      <c r="B163" s="86" t="str">
        <f t="shared" si="4"/>
        <v/>
      </c>
      <c r="C163" s="87"/>
      <c r="D163" s="87"/>
      <c r="E163" s="87"/>
      <c r="F163" s="87"/>
      <c r="G163" s="88"/>
      <c r="H163" s="18" t="str">
        <f t="shared" si="5"/>
        <v/>
      </c>
    </row>
    <row r="164" spans="2:8" x14ac:dyDescent="0.25">
      <c r="B164" s="86" t="str">
        <f t="shared" si="4"/>
        <v/>
      </c>
      <c r="C164" s="87"/>
      <c r="D164" s="87"/>
      <c r="E164" s="87"/>
      <c r="F164" s="87"/>
      <c r="G164" s="88"/>
      <c r="H164" s="18" t="str">
        <f t="shared" si="5"/>
        <v/>
      </c>
    </row>
    <row r="165" spans="2:8" x14ac:dyDescent="0.25">
      <c r="B165" s="86" t="str">
        <f t="shared" si="4"/>
        <v/>
      </c>
      <c r="C165" s="87"/>
      <c r="D165" s="87"/>
      <c r="E165" s="87"/>
      <c r="F165" s="87"/>
      <c r="G165" s="88"/>
      <c r="H165" s="18" t="str">
        <f t="shared" si="5"/>
        <v/>
      </c>
    </row>
    <row r="166" spans="2:8" x14ac:dyDescent="0.25">
      <c r="B166" s="86" t="str">
        <f t="shared" si="4"/>
        <v/>
      </c>
      <c r="C166" s="87"/>
      <c r="D166" s="87"/>
      <c r="E166" s="87"/>
      <c r="F166" s="87"/>
      <c r="G166" s="88"/>
      <c r="H166" s="18" t="str">
        <f t="shared" si="5"/>
        <v/>
      </c>
    </row>
    <row r="167" spans="2:8" x14ac:dyDescent="0.25">
      <c r="B167" s="86" t="str">
        <f t="shared" si="4"/>
        <v/>
      </c>
      <c r="C167" s="87"/>
      <c r="D167" s="87"/>
      <c r="E167" s="87"/>
      <c r="F167" s="87"/>
      <c r="G167" s="88"/>
      <c r="H167" s="18" t="str">
        <f t="shared" si="5"/>
        <v/>
      </c>
    </row>
    <row r="168" spans="2:8" x14ac:dyDescent="0.25">
      <c r="B168" s="86" t="str">
        <f t="shared" si="4"/>
        <v/>
      </c>
      <c r="C168" s="87"/>
      <c r="D168" s="87"/>
      <c r="E168" s="87"/>
      <c r="F168" s="87"/>
      <c r="G168" s="88"/>
      <c r="H168" s="18" t="str">
        <f t="shared" si="5"/>
        <v/>
      </c>
    </row>
    <row r="169" spans="2:8" x14ac:dyDescent="0.25">
      <c r="B169" s="86" t="str">
        <f t="shared" si="4"/>
        <v/>
      </c>
      <c r="C169" s="87"/>
      <c r="D169" s="87"/>
      <c r="E169" s="87"/>
      <c r="F169" s="87"/>
      <c r="G169" s="88"/>
      <c r="H169" s="18" t="str">
        <f t="shared" si="5"/>
        <v/>
      </c>
    </row>
    <row r="170" spans="2:8" x14ac:dyDescent="0.25">
      <c r="B170" s="86" t="str">
        <f t="shared" si="4"/>
        <v/>
      </c>
      <c r="C170" s="87"/>
      <c r="D170" s="87"/>
      <c r="E170" s="87"/>
      <c r="F170" s="87"/>
      <c r="G170" s="88"/>
      <c r="H170" s="18" t="str">
        <f t="shared" si="5"/>
        <v/>
      </c>
    </row>
    <row r="171" spans="2:8" x14ac:dyDescent="0.25">
      <c r="B171" s="86" t="str">
        <f t="shared" si="4"/>
        <v/>
      </c>
      <c r="C171" s="87"/>
      <c r="D171" s="87"/>
      <c r="E171" s="87"/>
      <c r="F171" s="87"/>
      <c r="G171" s="88"/>
      <c r="H171" s="18" t="str">
        <f t="shared" si="5"/>
        <v/>
      </c>
    </row>
    <row r="172" spans="2:8" x14ac:dyDescent="0.25">
      <c r="B172" s="86" t="str">
        <f t="shared" si="4"/>
        <v/>
      </c>
      <c r="C172" s="87"/>
      <c r="D172" s="87"/>
      <c r="E172" s="87"/>
      <c r="F172" s="87"/>
      <c r="G172" s="88"/>
      <c r="H172" s="18" t="str">
        <f t="shared" si="5"/>
        <v/>
      </c>
    </row>
    <row r="173" spans="2:8" x14ac:dyDescent="0.25">
      <c r="B173" s="86" t="str">
        <f t="shared" si="4"/>
        <v/>
      </c>
      <c r="C173" s="87"/>
      <c r="D173" s="87"/>
      <c r="E173" s="87"/>
      <c r="F173" s="87"/>
      <c r="G173" s="88"/>
      <c r="H173" s="18" t="str">
        <f t="shared" si="5"/>
        <v/>
      </c>
    </row>
    <row r="174" spans="2:8" x14ac:dyDescent="0.25">
      <c r="B174" s="86" t="str">
        <f t="shared" si="4"/>
        <v/>
      </c>
      <c r="C174" s="87"/>
      <c r="D174" s="87"/>
      <c r="E174" s="87"/>
      <c r="F174" s="87"/>
      <c r="G174" s="88"/>
      <c r="H174" s="18" t="str">
        <f t="shared" si="5"/>
        <v/>
      </c>
    </row>
    <row r="175" spans="2:8" x14ac:dyDescent="0.25">
      <c r="B175" s="86" t="str">
        <f t="shared" si="4"/>
        <v/>
      </c>
      <c r="C175" s="87"/>
      <c r="D175" s="87"/>
      <c r="E175" s="87"/>
      <c r="F175" s="87"/>
      <c r="G175" s="88"/>
      <c r="H175" s="18" t="str">
        <f t="shared" si="5"/>
        <v/>
      </c>
    </row>
    <row r="176" spans="2:8" x14ac:dyDescent="0.25">
      <c r="B176" s="86" t="str">
        <f t="shared" si="4"/>
        <v/>
      </c>
      <c r="C176" s="87"/>
      <c r="D176" s="87"/>
      <c r="E176" s="87"/>
      <c r="F176" s="87"/>
      <c r="G176" s="88"/>
      <c r="H176" s="18" t="str">
        <f t="shared" si="5"/>
        <v/>
      </c>
    </row>
    <row r="177" spans="2:8" x14ac:dyDescent="0.25">
      <c r="B177" s="86" t="str">
        <f t="shared" si="4"/>
        <v/>
      </c>
      <c r="C177" s="87"/>
      <c r="D177" s="87"/>
      <c r="E177" s="87"/>
      <c r="F177" s="87"/>
      <c r="G177" s="88"/>
      <c r="H177" s="18" t="str">
        <f t="shared" si="5"/>
        <v/>
      </c>
    </row>
    <row r="178" spans="2:8" x14ac:dyDescent="0.25">
      <c r="B178" s="86" t="str">
        <f t="shared" si="4"/>
        <v/>
      </c>
      <c r="C178" s="87"/>
      <c r="D178" s="87"/>
      <c r="E178" s="87"/>
      <c r="F178" s="87"/>
      <c r="G178" s="88"/>
      <c r="H178" s="18" t="str">
        <f t="shared" si="5"/>
        <v/>
      </c>
    </row>
    <row r="179" spans="2:8" x14ac:dyDescent="0.25">
      <c r="B179" s="86" t="str">
        <f t="shared" si="4"/>
        <v/>
      </c>
      <c r="C179" s="87"/>
      <c r="D179" s="87"/>
      <c r="E179" s="87"/>
      <c r="F179" s="87"/>
      <c r="G179" s="88"/>
      <c r="H179" s="18" t="str">
        <f t="shared" si="5"/>
        <v/>
      </c>
    </row>
    <row r="180" spans="2:8" x14ac:dyDescent="0.25">
      <c r="B180" s="86" t="str">
        <f t="shared" si="4"/>
        <v/>
      </c>
      <c r="C180" s="87"/>
      <c r="D180" s="87"/>
      <c r="E180" s="87"/>
      <c r="F180" s="87"/>
      <c r="G180" s="88"/>
      <c r="H180" s="18" t="str">
        <f t="shared" si="5"/>
        <v/>
      </c>
    </row>
    <row r="181" spans="2:8" x14ac:dyDescent="0.25">
      <c r="B181" s="86" t="str">
        <f t="shared" si="4"/>
        <v/>
      </c>
      <c r="C181" s="87"/>
      <c r="D181" s="87"/>
      <c r="E181" s="87"/>
      <c r="F181" s="87"/>
      <c r="G181" s="88"/>
      <c r="H181" s="18" t="str">
        <f t="shared" si="5"/>
        <v/>
      </c>
    </row>
    <row r="182" spans="2:8" x14ac:dyDescent="0.25">
      <c r="B182" s="86" t="str">
        <f t="shared" si="4"/>
        <v/>
      </c>
      <c r="C182" s="87"/>
      <c r="D182" s="87"/>
      <c r="E182" s="87"/>
      <c r="F182" s="87"/>
      <c r="G182" s="88"/>
      <c r="H182" s="18" t="str">
        <f t="shared" si="5"/>
        <v/>
      </c>
    </row>
    <row r="183" spans="2:8" x14ac:dyDescent="0.25">
      <c r="B183" s="86" t="str">
        <f t="shared" si="4"/>
        <v/>
      </c>
      <c r="C183" s="87"/>
      <c r="D183" s="87"/>
      <c r="E183" s="87"/>
      <c r="F183" s="87"/>
      <c r="G183" s="88"/>
      <c r="H183" s="18" t="str">
        <f t="shared" si="5"/>
        <v/>
      </c>
    </row>
    <row r="184" spans="2:8" x14ac:dyDescent="0.25">
      <c r="B184" s="86" t="str">
        <f t="shared" si="4"/>
        <v/>
      </c>
      <c r="C184" s="87"/>
      <c r="D184" s="87"/>
      <c r="E184" s="87"/>
      <c r="F184" s="87"/>
      <c r="G184" s="88"/>
      <c r="H184" s="18" t="str">
        <f t="shared" si="5"/>
        <v/>
      </c>
    </row>
    <row r="185" spans="2:8" x14ac:dyDescent="0.25">
      <c r="B185" s="86" t="str">
        <f t="shared" si="4"/>
        <v/>
      </c>
      <c r="C185" s="87"/>
      <c r="D185" s="87"/>
      <c r="E185" s="87"/>
      <c r="F185" s="87"/>
      <c r="G185" s="88"/>
      <c r="H185" s="18" t="str">
        <f t="shared" si="5"/>
        <v/>
      </c>
    </row>
    <row r="186" spans="2:8" x14ac:dyDescent="0.25">
      <c r="B186" s="86" t="str">
        <f t="shared" si="4"/>
        <v/>
      </c>
      <c r="C186" s="87"/>
      <c r="D186" s="87"/>
      <c r="E186" s="87"/>
      <c r="F186" s="87"/>
      <c r="G186" s="88"/>
      <c r="H186" s="18" t="str">
        <f t="shared" si="5"/>
        <v/>
      </c>
    </row>
    <row r="187" spans="2:8" x14ac:dyDescent="0.25">
      <c r="B187" s="86" t="str">
        <f t="shared" si="4"/>
        <v/>
      </c>
      <c r="C187" s="87"/>
      <c r="D187" s="87"/>
      <c r="E187" s="87"/>
      <c r="F187" s="87"/>
      <c r="G187" s="88"/>
      <c r="H187" s="18" t="str">
        <f t="shared" si="5"/>
        <v/>
      </c>
    </row>
    <row r="188" spans="2:8" x14ac:dyDescent="0.25">
      <c r="B188" s="86" t="str">
        <f t="shared" si="4"/>
        <v/>
      </c>
      <c r="C188" s="87"/>
      <c r="D188" s="87"/>
      <c r="E188" s="87"/>
      <c r="F188" s="87"/>
      <c r="G188" s="88"/>
      <c r="H188" s="18" t="str">
        <f t="shared" si="5"/>
        <v/>
      </c>
    </row>
    <row r="189" spans="2:8" x14ac:dyDescent="0.25">
      <c r="B189" s="86" t="str">
        <f t="shared" si="4"/>
        <v/>
      </c>
      <c r="C189" s="87"/>
      <c r="D189" s="87"/>
      <c r="E189" s="87"/>
      <c r="F189" s="87"/>
      <c r="G189" s="88"/>
      <c r="H189" s="18" t="str">
        <f t="shared" si="5"/>
        <v/>
      </c>
    </row>
    <row r="190" spans="2:8" x14ac:dyDescent="0.25">
      <c r="B190" s="86" t="str">
        <f t="shared" si="4"/>
        <v/>
      </c>
      <c r="C190" s="87"/>
      <c r="D190" s="87"/>
      <c r="E190" s="87"/>
      <c r="F190" s="87"/>
      <c r="G190" s="88"/>
      <c r="H190" s="18" t="str">
        <f t="shared" si="5"/>
        <v/>
      </c>
    </row>
    <row r="191" spans="2:8" x14ac:dyDescent="0.25">
      <c r="B191" s="86" t="str">
        <f t="shared" si="4"/>
        <v/>
      </c>
      <c r="C191" s="87"/>
      <c r="D191" s="87"/>
      <c r="E191" s="87"/>
      <c r="F191" s="87"/>
      <c r="G191" s="88"/>
      <c r="H191" s="18" t="str">
        <f t="shared" si="5"/>
        <v/>
      </c>
    </row>
    <row r="192" spans="2:8" x14ac:dyDescent="0.25">
      <c r="B192" s="86" t="str">
        <f t="shared" si="4"/>
        <v/>
      </c>
      <c r="C192" s="87"/>
      <c r="D192" s="87"/>
      <c r="E192" s="87"/>
      <c r="F192" s="87"/>
      <c r="G192" s="88"/>
      <c r="H192" s="18" t="str">
        <f t="shared" si="5"/>
        <v/>
      </c>
    </row>
    <row r="193" spans="2:8" x14ac:dyDescent="0.25">
      <c r="B193" s="86" t="str">
        <f t="shared" si="4"/>
        <v/>
      </c>
      <c r="C193" s="87"/>
      <c r="D193" s="87"/>
      <c r="E193" s="87"/>
      <c r="F193" s="87"/>
      <c r="G193" s="88"/>
      <c r="H193" s="18" t="str">
        <f t="shared" si="5"/>
        <v/>
      </c>
    </row>
    <row r="194" spans="2:8" x14ac:dyDescent="0.25">
      <c r="B194" s="86" t="str">
        <f t="shared" si="4"/>
        <v/>
      </c>
      <c r="C194" s="87"/>
      <c r="D194" s="87"/>
      <c r="E194" s="87"/>
      <c r="F194" s="87"/>
      <c r="G194" s="88"/>
      <c r="H194" s="18" t="str">
        <f t="shared" si="5"/>
        <v/>
      </c>
    </row>
    <row r="195" spans="2:8" x14ac:dyDescent="0.25">
      <c r="B195" s="86" t="str">
        <f t="shared" si="4"/>
        <v/>
      </c>
      <c r="C195" s="87"/>
      <c r="D195" s="87"/>
      <c r="E195" s="87"/>
      <c r="F195" s="87"/>
      <c r="G195" s="88"/>
      <c r="H195" s="18" t="str">
        <f t="shared" si="5"/>
        <v/>
      </c>
    </row>
    <row r="196" spans="2:8" x14ac:dyDescent="0.25">
      <c r="B196" s="86" t="str">
        <f t="shared" si="4"/>
        <v/>
      </c>
      <c r="C196" s="87"/>
      <c r="D196" s="87"/>
      <c r="E196" s="87"/>
      <c r="F196" s="87"/>
      <c r="G196" s="88"/>
      <c r="H196" s="18" t="str">
        <f t="shared" si="5"/>
        <v/>
      </c>
    </row>
    <row r="197" spans="2:8" x14ac:dyDescent="0.25">
      <c r="B197" s="86" t="str">
        <f t="shared" si="4"/>
        <v/>
      </c>
      <c r="C197" s="87"/>
      <c r="D197" s="87"/>
      <c r="E197" s="87"/>
      <c r="F197" s="87"/>
      <c r="G197" s="88"/>
      <c r="H197" s="18" t="str">
        <f t="shared" si="5"/>
        <v/>
      </c>
    </row>
    <row r="198" spans="2:8" x14ac:dyDescent="0.25">
      <c r="B198" s="86" t="str">
        <f t="shared" si="4"/>
        <v/>
      </c>
      <c r="C198" s="87"/>
      <c r="D198" s="87"/>
      <c r="E198" s="87"/>
      <c r="F198" s="87"/>
      <c r="G198" s="88"/>
      <c r="H198" s="18" t="str">
        <f t="shared" si="5"/>
        <v/>
      </c>
    </row>
    <row r="199" spans="2:8" x14ac:dyDescent="0.25">
      <c r="B199" s="86" t="str">
        <f t="shared" si="4"/>
        <v/>
      </c>
      <c r="C199" s="87"/>
      <c r="D199" s="87"/>
      <c r="E199" s="87"/>
      <c r="F199" s="87"/>
      <c r="G199" s="88"/>
      <c r="H199" s="18" t="str">
        <f t="shared" si="5"/>
        <v/>
      </c>
    </row>
    <row r="200" spans="2:8" x14ac:dyDescent="0.25">
      <c r="B200" s="86" t="str">
        <f t="shared" si="4"/>
        <v/>
      </c>
      <c r="C200" s="87"/>
      <c r="D200" s="87"/>
      <c r="E200" s="87"/>
      <c r="F200" s="87"/>
      <c r="G200" s="88"/>
      <c r="H200" s="18" t="str">
        <f t="shared" si="5"/>
        <v/>
      </c>
    </row>
    <row r="201" spans="2:8" x14ac:dyDescent="0.25">
      <c r="B201" s="86" t="str">
        <f t="shared" si="4"/>
        <v/>
      </c>
      <c r="C201" s="87"/>
      <c r="D201" s="87"/>
      <c r="E201" s="87"/>
      <c r="F201" s="87"/>
      <c r="G201" s="88"/>
      <c r="H201" s="18" t="str">
        <f t="shared" si="5"/>
        <v/>
      </c>
    </row>
    <row r="202" spans="2:8" x14ac:dyDescent="0.25">
      <c r="B202" s="86" t="str">
        <f t="shared" si="4"/>
        <v/>
      </c>
      <c r="C202" s="87"/>
      <c r="D202" s="87"/>
      <c r="E202" s="87"/>
      <c r="F202" s="87"/>
      <c r="G202" s="88"/>
      <c r="H202" s="18" t="str">
        <f t="shared" si="5"/>
        <v/>
      </c>
    </row>
    <row r="203" spans="2:8" x14ac:dyDescent="0.25">
      <c r="B203" s="86" t="str">
        <f t="shared" si="4"/>
        <v/>
      </c>
      <c r="C203" s="87"/>
      <c r="D203" s="87"/>
      <c r="E203" s="87"/>
      <c r="F203" s="87"/>
      <c r="G203" s="88"/>
      <c r="H203" s="18" t="str">
        <f t="shared" si="5"/>
        <v/>
      </c>
    </row>
    <row r="204" spans="2:8" x14ac:dyDescent="0.25">
      <c r="B204" s="86" t="str">
        <f t="shared" si="4"/>
        <v/>
      </c>
      <c r="C204" s="87"/>
      <c r="D204" s="87"/>
      <c r="E204" s="87"/>
      <c r="F204" s="87"/>
      <c r="G204" s="88"/>
      <c r="H204" s="18" t="str">
        <f t="shared" si="5"/>
        <v/>
      </c>
    </row>
    <row r="205" spans="2:8" x14ac:dyDescent="0.25">
      <c r="B205" s="86" t="str">
        <f t="shared" si="4"/>
        <v/>
      </c>
      <c r="C205" s="87"/>
      <c r="D205" s="87"/>
      <c r="E205" s="87"/>
      <c r="F205" s="87"/>
      <c r="G205" s="88"/>
      <c r="H205" s="18" t="str">
        <f t="shared" si="5"/>
        <v/>
      </c>
    </row>
    <row r="206" spans="2:8" x14ac:dyDescent="0.25">
      <c r="B206" s="86" t="str">
        <f t="shared" si="4"/>
        <v/>
      </c>
      <c r="C206" s="87"/>
      <c r="D206" s="87"/>
      <c r="E206" s="87"/>
      <c r="F206" s="87"/>
      <c r="G206" s="88"/>
      <c r="H206" s="18" t="str">
        <f t="shared" si="5"/>
        <v/>
      </c>
    </row>
    <row r="207" spans="2:8" x14ac:dyDescent="0.25">
      <c r="B207" s="86" t="str">
        <f t="shared" si="4"/>
        <v/>
      </c>
      <c r="C207" s="87"/>
      <c r="D207" s="87"/>
      <c r="E207" s="87"/>
      <c r="F207" s="87"/>
      <c r="G207" s="88"/>
      <c r="H207" s="18" t="str">
        <f t="shared" si="5"/>
        <v/>
      </c>
    </row>
    <row r="208" spans="2:8" x14ac:dyDescent="0.25">
      <c r="B208" s="86" t="str">
        <f t="shared" si="4"/>
        <v/>
      </c>
      <c r="C208" s="87"/>
      <c r="D208" s="87"/>
      <c r="E208" s="87"/>
      <c r="F208" s="87"/>
      <c r="G208" s="88"/>
      <c r="H208" s="18" t="str">
        <f t="shared" si="5"/>
        <v/>
      </c>
    </row>
    <row r="209" spans="2:8" x14ac:dyDescent="0.25">
      <c r="B209" s="86" t="str">
        <f t="shared" si="4"/>
        <v/>
      </c>
      <c r="C209" s="87"/>
      <c r="D209" s="87"/>
      <c r="E209" s="87"/>
      <c r="F209" s="87"/>
      <c r="G209" s="88"/>
      <c r="H209" s="18" t="str">
        <f t="shared" si="5"/>
        <v/>
      </c>
    </row>
    <row r="210" spans="2:8" x14ac:dyDescent="0.25">
      <c r="B210" s="86" t="str">
        <f t="shared" si="4"/>
        <v/>
      </c>
      <c r="C210" s="87"/>
      <c r="D210" s="87"/>
      <c r="E210" s="87"/>
      <c r="F210" s="87"/>
      <c r="G210" s="88"/>
      <c r="H210" s="18" t="str">
        <f t="shared" si="5"/>
        <v/>
      </c>
    </row>
    <row r="211" spans="2:8" x14ac:dyDescent="0.25">
      <c r="B211" s="86" t="str">
        <f t="shared" si="4"/>
        <v/>
      </c>
      <c r="C211" s="87"/>
      <c r="D211" s="87"/>
      <c r="E211" s="87"/>
      <c r="F211" s="87"/>
      <c r="G211" s="88"/>
      <c r="H211" s="18" t="str">
        <f t="shared" si="5"/>
        <v/>
      </c>
    </row>
    <row r="212" spans="2:8" x14ac:dyDescent="0.25">
      <c r="B212" s="86" t="str">
        <f t="shared" si="4"/>
        <v/>
      </c>
      <c r="C212" s="87"/>
      <c r="D212" s="87"/>
      <c r="E212" s="87"/>
      <c r="F212" s="87"/>
      <c r="G212" s="88"/>
      <c r="H212" s="18" t="str">
        <f t="shared" si="5"/>
        <v/>
      </c>
    </row>
    <row r="213" spans="2:8" x14ac:dyDescent="0.25">
      <c r="B213" s="86" t="str">
        <f t="shared" si="4"/>
        <v/>
      </c>
      <c r="C213" s="87"/>
      <c r="D213" s="87"/>
      <c r="E213" s="87"/>
      <c r="F213" s="87"/>
      <c r="G213" s="88"/>
      <c r="H213" s="18" t="str">
        <f t="shared" si="5"/>
        <v/>
      </c>
    </row>
    <row r="214" spans="2:8" x14ac:dyDescent="0.25">
      <c r="B214" s="86" t="str">
        <f t="shared" si="4"/>
        <v/>
      </c>
      <c r="C214" s="87"/>
      <c r="D214" s="87"/>
      <c r="E214" s="87"/>
      <c r="F214" s="87"/>
      <c r="G214" s="88"/>
      <c r="H214" s="18" t="str">
        <f t="shared" si="5"/>
        <v/>
      </c>
    </row>
    <row r="215" spans="2:8" x14ac:dyDescent="0.25">
      <c r="B215" s="86" t="str">
        <f t="shared" si="4"/>
        <v/>
      </c>
      <c r="C215" s="87"/>
      <c r="D215" s="87"/>
      <c r="E215" s="87"/>
      <c r="F215" s="87"/>
      <c r="G215" s="88"/>
      <c r="H215" s="18" t="str">
        <f t="shared" si="5"/>
        <v/>
      </c>
    </row>
    <row r="216" spans="2:8" x14ac:dyDescent="0.25">
      <c r="B216" s="86" t="str">
        <f t="shared" si="4"/>
        <v/>
      </c>
      <c r="C216" s="87"/>
      <c r="D216" s="87"/>
      <c r="E216" s="87"/>
      <c r="F216" s="87"/>
      <c r="G216" s="88"/>
      <c r="H216" s="18" t="str">
        <f t="shared" si="5"/>
        <v/>
      </c>
    </row>
    <row r="217" spans="2:8" x14ac:dyDescent="0.25">
      <c r="B217" s="86" t="str">
        <f t="shared" si="4"/>
        <v/>
      </c>
      <c r="C217" s="87"/>
      <c r="D217" s="87"/>
      <c r="E217" s="87"/>
      <c r="F217" s="87"/>
      <c r="G217" s="88"/>
      <c r="H217" s="18" t="str">
        <f t="shared" si="5"/>
        <v/>
      </c>
    </row>
    <row r="218" spans="2:8" x14ac:dyDescent="0.25">
      <c r="B218" s="86" t="str">
        <f t="shared" ref="B218:B281" si="6">IF($J201="","",J201)</f>
        <v/>
      </c>
      <c r="C218" s="87"/>
      <c r="D218" s="87"/>
      <c r="E218" s="87"/>
      <c r="F218" s="87"/>
      <c r="G218" s="88"/>
      <c r="H218" s="18" t="str">
        <f t="shared" ref="H218:H281" si="7">IF($K201="","",K201)</f>
        <v/>
      </c>
    </row>
    <row r="219" spans="2:8" x14ac:dyDescent="0.25">
      <c r="B219" s="86" t="str">
        <f t="shared" si="6"/>
        <v/>
      </c>
      <c r="C219" s="87"/>
      <c r="D219" s="87"/>
      <c r="E219" s="87"/>
      <c r="F219" s="87"/>
      <c r="G219" s="88"/>
      <c r="H219" s="18" t="str">
        <f t="shared" si="7"/>
        <v/>
      </c>
    </row>
    <row r="220" spans="2:8" x14ac:dyDescent="0.25">
      <c r="B220" s="86" t="str">
        <f t="shared" si="6"/>
        <v/>
      </c>
      <c r="C220" s="87"/>
      <c r="D220" s="87"/>
      <c r="E220" s="87"/>
      <c r="F220" s="87"/>
      <c r="G220" s="88"/>
      <c r="H220" s="18" t="str">
        <f t="shared" si="7"/>
        <v/>
      </c>
    </row>
    <row r="221" spans="2:8" x14ac:dyDescent="0.25">
      <c r="B221" s="86" t="str">
        <f t="shared" si="6"/>
        <v/>
      </c>
      <c r="C221" s="87"/>
      <c r="D221" s="87"/>
      <c r="E221" s="87"/>
      <c r="F221" s="87"/>
      <c r="G221" s="88"/>
      <c r="H221" s="18" t="str">
        <f t="shared" si="7"/>
        <v/>
      </c>
    </row>
    <row r="222" spans="2:8" x14ac:dyDescent="0.25">
      <c r="B222" s="86" t="str">
        <f t="shared" si="6"/>
        <v/>
      </c>
      <c r="C222" s="87"/>
      <c r="D222" s="87"/>
      <c r="E222" s="87"/>
      <c r="F222" s="87"/>
      <c r="G222" s="88"/>
      <c r="H222" s="18" t="str">
        <f t="shared" si="7"/>
        <v/>
      </c>
    </row>
    <row r="223" spans="2:8" x14ac:dyDescent="0.25">
      <c r="B223" s="86" t="str">
        <f t="shared" si="6"/>
        <v/>
      </c>
      <c r="C223" s="87"/>
      <c r="D223" s="87"/>
      <c r="E223" s="87"/>
      <c r="F223" s="87"/>
      <c r="G223" s="88"/>
      <c r="H223" s="18" t="str">
        <f t="shared" si="7"/>
        <v/>
      </c>
    </row>
    <row r="224" spans="2:8" x14ac:dyDescent="0.25">
      <c r="B224" s="86" t="str">
        <f t="shared" si="6"/>
        <v/>
      </c>
      <c r="C224" s="87"/>
      <c r="D224" s="87"/>
      <c r="E224" s="87"/>
      <c r="F224" s="87"/>
      <c r="G224" s="88"/>
      <c r="H224" s="18" t="str">
        <f t="shared" si="7"/>
        <v/>
      </c>
    </row>
    <row r="225" spans="2:8" x14ac:dyDescent="0.25">
      <c r="B225" s="86" t="str">
        <f t="shared" si="6"/>
        <v/>
      </c>
      <c r="C225" s="87"/>
      <c r="D225" s="87"/>
      <c r="E225" s="87"/>
      <c r="F225" s="87"/>
      <c r="G225" s="88"/>
      <c r="H225" s="18" t="str">
        <f t="shared" si="7"/>
        <v/>
      </c>
    </row>
    <row r="226" spans="2:8" x14ac:dyDescent="0.25">
      <c r="B226" s="86" t="str">
        <f t="shared" si="6"/>
        <v/>
      </c>
      <c r="C226" s="87"/>
      <c r="D226" s="87"/>
      <c r="E226" s="87"/>
      <c r="F226" s="87"/>
      <c r="G226" s="88"/>
      <c r="H226" s="18" t="str">
        <f t="shared" si="7"/>
        <v/>
      </c>
    </row>
    <row r="227" spans="2:8" x14ac:dyDescent="0.25">
      <c r="B227" s="86" t="str">
        <f t="shared" si="6"/>
        <v/>
      </c>
      <c r="C227" s="87"/>
      <c r="D227" s="87"/>
      <c r="E227" s="87"/>
      <c r="F227" s="87"/>
      <c r="G227" s="88"/>
      <c r="H227" s="18" t="str">
        <f t="shared" si="7"/>
        <v/>
      </c>
    </row>
    <row r="228" spans="2:8" x14ac:dyDescent="0.25">
      <c r="B228" s="86" t="str">
        <f t="shared" si="6"/>
        <v/>
      </c>
      <c r="C228" s="87"/>
      <c r="D228" s="87"/>
      <c r="E228" s="87"/>
      <c r="F228" s="87"/>
      <c r="G228" s="88"/>
      <c r="H228" s="18" t="str">
        <f t="shared" si="7"/>
        <v/>
      </c>
    </row>
    <row r="229" spans="2:8" x14ac:dyDescent="0.25">
      <c r="B229" s="86" t="str">
        <f t="shared" si="6"/>
        <v/>
      </c>
      <c r="C229" s="87"/>
      <c r="D229" s="87"/>
      <c r="E229" s="87"/>
      <c r="F229" s="87"/>
      <c r="G229" s="88"/>
      <c r="H229" s="18" t="str">
        <f t="shared" si="7"/>
        <v/>
      </c>
    </row>
    <row r="230" spans="2:8" x14ac:dyDescent="0.25">
      <c r="B230" s="86" t="str">
        <f t="shared" si="6"/>
        <v/>
      </c>
      <c r="C230" s="87"/>
      <c r="D230" s="87"/>
      <c r="E230" s="87"/>
      <c r="F230" s="87"/>
      <c r="G230" s="88"/>
      <c r="H230" s="18" t="str">
        <f t="shared" si="7"/>
        <v/>
      </c>
    </row>
    <row r="231" spans="2:8" x14ac:dyDescent="0.25">
      <c r="B231" s="86" t="str">
        <f t="shared" si="6"/>
        <v/>
      </c>
      <c r="C231" s="87"/>
      <c r="D231" s="87"/>
      <c r="E231" s="87"/>
      <c r="F231" s="87"/>
      <c r="G231" s="88"/>
      <c r="H231" s="18" t="str">
        <f t="shared" si="7"/>
        <v/>
      </c>
    </row>
    <row r="232" spans="2:8" x14ac:dyDescent="0.25">
      <c r="B232" s="86" t="str">
        <f t="shared" si="6"/>
        <v/>
      </c>
      <c r="C232" s="87"/>
      <c r="D232" s="87"/>
      <c r="E232" s="87"/>
      <c r="F232" s="87"/>
      <c r="G232" s="88"/>
      <c r="H232" s="18" t="str">
        <f t="shared" si="7"/>
        <v/>
      </c>
    </row>
    <row r="233" spans="2:8" x14ac:dyDescent="0.25">
      <c r="B233" s="86" t="str">
        <f t="shared" si="6"/>
        <v/>
      </c>
      <c r="C233" s="87"/>
      <c r="D233" s="87"/>
      <c r="E233" s="87"/>
      <c r="F233" s="87"/>
      <c r="G233" s="88"/>
      <c r="H233" s="18" t="str">
        <f t="shared" si="7"/>
        <v/>
      </c>
    </row>
    <row r="234" spans="2:8" x14ac:dyDescent="0.25">
      <c r="B234" s="86" t="str">
        <f t="shared" si="6"/>
        <v/>
      </c>
      <c r="C234" s="87"/>
      <c r="D234" s="87"/>
      <c r="E234" s="87"/>
      <c r="F234" s="87"/>
      <c r="G234" s="88"/>
      <c r="H234" s="18" t="str">
        <f t="shared" si="7"/>
        <v/>
      </c>
    </row>
    <row r="235" spans="2:8" x14ac:dyDescent="0.25">
      <c r="B235" s="86" t="str">
        <f t="shared" si="6"/>
        <v/>
      </c>
      <c r="C235" s="87"/>
      <c r="D235" s="87"/>
      <c r="E235" s="87"/>
      <c r="F235" s="87"/>
      <c r="G235" s="88"/>
      <c r="H235" s="18" t="str">
        <f t="shared" si="7"/>
        <v/>
      </c>
    </row>
    <row r="236" spans="2:8" x14ac:dyDescent="0.25">
      <c r="B236" s="86" t="str">
        <f t="shared" si="6"/>
        <v/>
      </c>
      <c r="C236" s="87"/>
      <c r="D236" s="87"/>
      <c r="E236" s="87"/>
      <c r="F236" s="87"/>
      <c r="G236" s="88"/>
      <c r="H236" s="18" t="str">
        <f t="shared" si="7"/>
        <v/>
      </c>
    </row>
    <row r="237" spans="2:8" x14ac:dyDescent="0.25">
      <c r="B237" s="86" t="str">
        <f t="shared" si="6"/>
        <v/>
      </c>
      <c r="C237" s="87"/>
      <c r="D237" s="87"/>
      <c r="E237" s="87"/>
      <c r="F237" s="87"/>
      <c r="G237" s="88"/>
      <c r="H237" s="18" t="str">
        <f t="shared" si="7"/>
        <v/>
      </c>
    </row>
    <row r="238" spans="2:8" x14ac:dyDescent="0.25">
      <c r="B238" s="86" t="str">
        <f t="shared" si="6"/>
        <v/>
      </c>
      <c r="C238" s="87"/>
      <c r="D238" s="87"/>
      <c r="E238" s="87"/>
      <c r="F238" s="87"/>
      <c r="G238" s="88"/>
      <c r="H238" s="18" t="str">
        <f t="shared" si="7"/>
        <v/>
      </c>
    </row>
    <row r="239" spans="2:8" x14ac:dyDescent="0.25">
      <c r="B239" s="86" t="str">
        <f t="shared" si="6"/>
        <v/>
      </c>
      <c r="C239" s="87"/>
      <c r="D239" s="87"/>
      <c r="E239" s="87"/>
      <c r="F239" s="87"/>
      <c r="G239" s="88"/>
      <c r="H239" s="18" t="str">
        <f t="shared" si="7"/>
        <v/>
      </c>
    </row>
    <row r="240" spans="2:8" x14ac:dyDescent="0.25">
      <c r="B240" s="86" t="str">
        <f t="shared" si="6"/>
        <v/>
      </c>
      <c r="C240" s="87"/>
      <c r="D240" s="87"/>
      <c r="E240" s="87"/>
      <c r="F240" s="87"/>
      <c r="G240" s="88"/>
      <c r="H240" s="18" t="str">
        <f t="shared" si="7"/>
        <v/>
      </c>
    </row>
    <row r="241" spans="2:8" x14ac:dyDescent="0.25">
      <c r="B241" s="86" t="str">
        <f t="shared" si="6"/>
        <v/>
      </c>
      <c r="C241" s="87"/>
      <c r="D241" s="87"/>
      <c r="E241" s="87"/>
      <c r="F241" s="87"/>
      <c r="G241" s="88"/>
      <c r="H241" s="18" t="str">
        <f t="shared" si="7"/>
        <v/>
      </c>
    </row>
    <row r="242" spans="2:8" x14ac:dyDescent="0.25">
      <c r="B242" s="86" t="str">
        <f t="shared" si="6"/>
        <v/>
      </c>
      <c r="C242" s="87"/>
      <c r="D242" s="87"/>
      <c r="E242" s="87"/>
      <c r="F242" s="87"/>
      <c r="G242" s="88"/>
      <c r="H242" s="18" t="str">
        <f t="shared" si="7"/>
        <v/>
      </c>
    </row>
    <row r="243" spans="2:8" x14ac:dyDescent="0.25">
      <c r="B243" s="86" t="str">
        <f t="shared" si="6"/>
        <v/>
      </c>
      <c r="C243" s="87"/>
      <c r="D243" s="87"/>
      <c r="E243" s="87"/>
      <c r="F243" s="87"/>
      <c r="G243" s="88"/>
      <c r="H243" s="18" t="str">
        <f t="shared" si="7"/>
        <v/>
      </c>
    </row>
    <row r="244" spans="2:8" x14ac:dyDescent="0.25">
      <c r="B244" s="86" t="str">
        <f t="shared" si="6"/>
        <v/>
      </c>
      <c r="C244" s="87"/>
      <c r="D244" s="87"/>
      <c r="E244" s="87"/>
      <c r="F244" s="87"/>
      <c r="G244" s="88"/>
      <c r="H244" s="18" t="str">
        <f t="shared" si="7"/>
        <v/>
      </c>
    </row>
    <row r="245" spans="2:8" x14ac:dyDescent="0.25">
      <c r="B245" s="86" t="str">
        <f t="shared" si="6"/>
        <v/>
      </c>
      <c r="C245" s="87"/>
      <c r="D245" s="87"/>
      <c r="E245" s="87"/>
      <c r="F245" s="87"/>
      <c r="G245" s="88"/>
      <c r="H245" s="18" t="str">
        <f t="shared" si="7"/>
        <v/>
      </c>
    </row>
    <row r="246" spans="2:8" x14ac:dyDescent="0.25">
      <c r="B246" s="86" t="str">
        <f t="shared" si="6"/>
        <v/>
      </c>
      <c r="C246" s="87"/>
      <c r="D246" s="87"/>
      <c r="E246" s="87"/>
      <c r="F246" s="87"/>
      <c r="G246" s="88"/>
      <c r="H246" s="18" t="str">
        <f t="shared" si="7"/>
        <v/>
      </c>
    </row>
    <row r="247" spans="2:8" x14ac:dyDescent="0.25">
      <c r="B247" s="86" t="str">
        <f t="shared" si="6"/>
        <v/>
      </c>
      <c r="C247" s="87"/>
      <c r="D247" s="87"/>
      <c r="E247" s="87"/>
      <c r="F247" s="87"/>
      <c r="G247" s="88"/>
      <c r="H247" s="18" t="str">
        <f t="shared" si="7"/>
        <v/>
      </c>
    </row>
    <row r="248" spans="2:8" x14ac:dyDescent="0.25">
      <c r="B248" s="86" t="str">
        <f t="shared" si="6"/>
        <v/>
      </c>
      <c r="C248" s="87"/>
      <c r="D248" s="87"/>
      <c r="E248" s="87"/>
      <c r="F248" s="87"/>
      <c r="G248" s="88"/>
      <c r="H248" s="18" t="str">
        <f t="shared" si="7"/>
        <v/>
      </c>
    </row>
    <row r="249" spans="2:8" x14ac:dyDescent="0.25">
      <c r="B249" s="86" t="str">
        <f t="shared" si="6"/>
        <v/>
      </c>
      <c r="C249" s="87"/>
      <c r="D249" s="87"/>
      <c r="E249" s="87"/>
      <c r="F249" s="87"/>
      <c r="G249" s="88"/>
      <c r="H249" s="18" t="str">
        <f t="shared" si="7"/>
        <v/>
      </c>
    </row>
    <row r="250" spans="2:8" x14ac:dyDescent="0.25">
      <c r="B250" s="86" t="str">
        <f t="shared" si="6"/>
        <v/>
      </c>
      <c r="C250" s="87"/>
      <c r="D250" s="87"/>
      <c r="E250" s="87"/>
      <c r="F250" s="87"/>
      <c r="G250" s="88"/>
      <c r="H250" s="18" t="str">
        <f t="shared" si="7"/>
        <v/>
      </c>
    </row>
    <row r="251" spans="2:8" x14ac:dyDescent="0.25">
      <c r="B251" s="86" t="str">
        <f t="shared" si="6"/>
        <v/>
      </c>
      <c r="C251" s="87"/>
      <c r="D251" s="87"/>
      <c r="E251" s="87"/>
      <c r="F251" s="87"/>
      <c r="G251" s="88"/>
      <c r="H251" s="18" t="str">
        <f t="shared" si="7"/>
        <v/>
      </c>
    </row>
    <row r="252" spans="2:8" x14ac:dyDescent="0.25">
      <c r="B252" s="86" t="str">
        <f t="shared" si="6"/>
        <v/>
      </c>
      <c r="C252" s="87"/>
      <c r="D252" s="87"/>
      <c r="E252" s="87"/>
      <c r="F252" s="87"/>
      <c r="G252" s="88"/>
      <c r="H252" s="18" t="str">
        <f t="shared" si="7"/>
        <v/>
      </c>
    </row>
    <row r="253" spans="2:8" x14ac:dyDescent="0.25">
      <c r="B253" s="86" t="str">
        <f t="shared" si="6"/>
        <v/>
      </c>
      <c r="C253" s="87"/>
      <c r="D253" s="87"/>
      <c r="E253" s="87"/>
      <c r="F253" s="87"/>
      <c r="G253" s="88"/>
      <c r="H253" s="18" t="str">
        <f t="shared" si="7"/>
        <v/>
      </c>
    </row>
    <row r="254" spans="2:8" x14ac:dyDescent="0.25">
      <c r="B254" s="86" t="str">
        <f t="shared" si="6"/>
        <v/>
      </c>
      <c r="C254" s="87"/>
      <c r="D254" s="87"/>
      <c r="E254" s="87"/>
      <c r="F254" s="87"/>
      <c r="G254" s="88"/>
      <c r="H254" s="18" t="str">
        <f t="shared" si="7"/>
        <v/>
      </c>
    </row>
    <row r="255" spans="2:8" x14ac:dyDescent="0.25">
      <c r="B255" s="86" t="str">
        <f t="shared" si="6"/>
        <v/>
      </c>
      <c r="C255" s="87"/>
      <c r="D255" s="87"/>
      <c r="E255" s="87"/>
      <c r="F255" s="87"/>
      <c r="G255" s="88"/>
      <c r="H255" s="18" t="str">
        <f t="shared" si="7"/>
        <v/>
      </c>
    </row>
    <row r="256" spans="2:8" x14ac:dyDescent="0.25">
      <c r="B256" s="86" t="str">
        <f t="shared" si="6"/>
        <v/>
      </c>
      <c r="C256" s="87"/>
      <c r="D256" s="87"/>
      <c r="E256" s="87"/>
      <c r="F256" s="87"/>
      <c r="G256" s="88"/>
      <c r="H256" s="18" t="str">
        <f t="shared" si="7"/>
        <v/>
      </c>
    </row>
    <row r="257" spans="2:8" x14ac:dyDescent="0.25">
      <c r="B257" s="86" t="str">
        <f t="shared" si="6"/>
        <v/>
      </c>
      <c r="C257" s="87"/>
      <c r="D257" s="87"/>
      <c r="E257" s="87"/>
      <c r="F257" s="87"/>
      <c r="G257" s="88"/>
      <c r="H257" s="18" t="str">
        <f t="shared" si="7"/>
        <v/>
      </c>
    </row>
    <row r="258" spans="2:8" x14ac:dyDescent="0.25">
      <c r="B258" s="86" t="str">
        <f t="shared" si="6"/>
        <v/>
      </c>
      <c r="C258" s="87"/>
      <c r="D258" s="87"/>
      <c r="E258" s="87"/>
      <c r="F258" s="87"/>
      <c r="G258" s="88"/>
      <c r="H258" s="18" t="str">
        <f t="shared" si="7"/>
        <v/>
      </c>
    </row>
    <row r="259" spans="2:8" x14ac:dyDescent="0.25">
      <c r="B259" s="86" t="str">
        <f t="shared" si="6"/>
        <v/>
      </c>
      <c r="C259" s="87"/>
      <c r="D259" s="87"/>
      <c r="E259" s="87"/>
      <c r="F259" s="87"/>
      <c r="G259" s="88"/>
      <c r="H259" s="18" t="str">
        <f t="shared" si="7"/>
        <v/>
      </c>
    </row>
    <row r="260" spans="2:8" x14ac:dyDescent="0.25">
      <c r="B260" s="86" t="str">
        <f t="shared" si="6"/>
        <v/>
      </c>
      <c r="C260" s="87"/>
      <c r="D260" s="87"/>
      <c r="E260" s="87"/>
      <c r="F260" s="87"/>
      <c r="G260" s="88"/>
      <c r="H260" s="18" t="str">
        <f t="shared" si="7"/>
        <v/>
      </c>
    </row>
    <row r="261" spans="2:8" x14ac:dyDescent="0.25">
      <c r="B261" s="86" t="str">
        <f t="shared" si="6"/>
        <v/>
      </c>
      <c r="C261" s="87"/>
      <c r="D261" s="87"/>
      <c r="E261" s="87"/>
      <c r="F261" s="87"/>
      <c r="G261" s="88"/>
      <c r="H261" s="18" t="str">
        <f t="shared" si="7"/>
        <v/>
      </c>
    </row>
    <row r="262" spans="2:8" x14ac:dyDescent="0.25">
      <c r="B262" s="86" t="str">
        <f t="shared" si="6"/>
        <v/>
      </c>
      <c r="C262" s="87"/>
      <c r="D262" s="87"/>
      <c r="E262" s="87"/>
      <c r="F262" s="87"/>
      <c r="G262" s="88"/>
      <c r="H262" s="18" t="str">
        <f t="shared" si="7"/>
        <v/>
      </c>
    </row>
    <row r="263" spans="2:8" x14ac:dyDescent="0.25">
      <c r="B263" s="86" t="str">
        <f t="shared" si="6"/>
        <v/>
      </c>
      <c r="C263" s="87"/>
      <c r="D263" s="87"/>
      <c r="E263" s="87"/>
      <c r="F263" s="87"/>
      <c r="G263" s="88"/>
      <c r="H263" s="18" t="str">
        <f t="shared" si="7"/>
        <v/>
      </c>
    </row>
    <row r="264" spans="2:8" x14ac:dyDescent="0.25">
      <c r="B264" s="86" t="str">
        <f t="shared" si="6"/>
        <v/>
      </c>
      <c r="C264" s="87"/>
      <c r="D264" s="87"/>
      <c r="E264" s="87"/>
      <c r="F264" s="87"/>
      <c r="G264" s="88"/>
      <c r="H264" s="18" t="str">
        <f t="shared" si="7"/>
        <v/>
      </c>
    </row>
    <row r="265" spans="2:8" x14ac:dyDescent="0.25">
      <c r="B265" s="86" t="str">
        <f t="shared" si="6"/>
        <v/>
      </c>
      <c r="C265" s="87"/>
      <c r="D265" s="87"/>
      <c r="E265" s="87"/>
      <c r="F265" s="87"/>
      <c r="G265" s="88"/>
      <c r="H265" s="18" t="str">
        <f t="shared" si="7"/>
        <v/>
      </c>
    </row>
    <row r="266" spans="2:8" x14ac:dyDescent="0.25">
      <c r="B266" s="86" t="str">
        <f t="shared" si="6"/>
        <v/>
      </c>
      <c r="C266" s="87"/>
      <c r="D266" s="87"/>
      <c r="E266" s="87"/>
      <c r="F266" s="87"/>
      <c r="G266" s="88"/>
      <c r="H266" s="18" t="str">
        <f t="shared" si="7"/>
        <v/>
      </c>
    </row>
    <row r="267" spans="2:8" x14ac:dyDescent="0.25">
      <c r="B267" s="86" t="str">
        <f t="shared" si="6"/>
        <v/>
      </c>
      <c r="C267" s="87"/>
      <c r="D267" s="87"/>
      <c r="E267" s="87"/>
      <c r="F267" s="87"/>
      <c r="G267" s="88"/>
      <c r="H267" s="18" t="str">
        <f t="shared" si="7"/>
        <v/>
      </c>
    </row>
    <row r="268" spans="2:8" x14ac:dyDescent="0.25">
      <c r="B268" s="86" t="str">
        <f t="shared" si="6"/>
        <v/>
      </c>
      <c r="C268" s="87"/>
      <c r="D268" s="87"/>
      <c r="E268" s="87"/>
      <c r="F268" s="87"/>
      <c r="G268" s="88"/>
      <c r="H268" s="18" t="str">
        <f t="shared" si="7"/>
        <v/>
      </c>
    </row>
    <row r="269" spans="2:8" x14ac:dyDescent="0.25">
      <c r="B269" s="86" t="str">
        <f t="shared" si="6"/>
        <v/>
      </c>
      <c r="C269" s="87"/>
      <c r="D269" s="87"/>
      <c r="E269" s="87"/>
      <c r="F269" s="87"/>
      <c r="G269" s="88"/>
      <c r="H269" s="18" t="str">
        <f t="shared" si="7"/>
        <v/>
      </c>
    </row>
    <row r="270" spans="2:8" x14ac:dyDescent="0.25">
      <c r="B270" s="86" t="str">
        <f t="shared" si="6"/>
        <v/>
      </c>
      <c r="C270" s="87"/>
      <c r="D270" s="87"/>
      <c r="E270" s="87"/>
      <c r="F270" s="87"/>
      <c r="G270" s="88"/>
      <c r="H270" s="18" t="str">
        <f t="shared" si="7"/>
        <v/>
      </c>
    </row>
    <row r="271" spans="2:8" x14ac:dyDescent="0.25">
      <c r="B271" s="86" t="str">
        <f t="shared" si="6"/>
        <v/>
      </c>
      <c r="C271" s="87"/>
      <c r="D271" s="87"/>
      <c r="E271" s="87"/>
      <c r="F271" s="87"/>
      <c r="G271" s="88"/>
      <c r="H271" s="18" t="str">
        <f t="shared" si="7"/>
        <v/>
      </c>
    </row>
    <row r="272" spans="2:8" x14ac:dyDescent="0.25">
      <c r="B272" s="86" t="str">
        <f t="shared" si="6"/>
        <v/>
      </c>
      <c r="C272" s="87"/>
      <c r="D272" s="87"/>
      <c r="E272" s="87"/>
      <c r="F272" s="87"/>
      <c r="G272" s="88"/>
      <c r="H272" s="18" t="str">
        <f t="shared" si="7"/>
        <v/>
      </c>
    </row>
    <row r="273" spans="2:8" x14ac:dyDescent="0.25">
      <c r="B273" s="86" t="str">
        <f t="shared" si="6"/>
        <v/>
      </c>
      <c r="C273" s="87"/>
      <c r="D273" s="87"/>
      <c r="E273" s="87"/>
      <c r="F273" s="87"/>
      <c r="G273" s="88"/>
      <c r="H273" s="18" t="str">
        <f t="shared" si="7"/>
        <v/>
      </c>
    </row>
    <row r="274" spans="2:8" x14ac:dyDescent="0.25">
      <c r="B274" s="86" t="str">
        <f t="shared" si="6"/>
        <v/>
      </c>
      <c r="C274" s="87"/>
      <c r="D274" s="87"/>
      <c r="E274" s="87"/>
      <c r="F274" s="87"/>
      <c r="G274" s="88"/>
      <c r="H274" s="18" t="str">
        <f t="shared" si="7"/>
        <v/>
      </c>
    </row>
    <row r="275" spans="2:8" x14ac:dyDescent="0.25">
      <c r="B275" s="86" t="str">
        <f t="shared" si="6"/>
        <v/>
      </c>
      <c r="C275" s="87"/>
      <c r="D275" s="87"/>
      <c r="E275" s="87"/>
      <c r="F275" s="87"/>
      <c r="G275" s="88"/>
      <c r="H275" s="18" t="str">
        <f t="shared" si="7"/>
        <v/>
      </c>
    </row>
    <row r="276" spans="2:8" x14ac:dyDescent="0.25">
      <c r="B276" s="86" t="str">
        <f t="shared" si="6"/>
        <v/>
      </c>
      <c r="C276" s="87"/>
      <c r="D276" s="87"/>
      <c r="E276" s="87"/>
      <c r="F276" s="87"/>
      <c r="G276" s="88"/>
      <c r="H276" s="18" t="str">
        <f t="shared" si="7"/>
        <v/>
      </c>
    </row>
    <row r="277" spans="2:8" x14ac:dyDescent="0.25">
      <c r="B277" s="86" t="str">
        <f t="shared" si="6"/>
        <v/>
      </c>
      <c r="C277" s="87"/>
      <c r="D277" s="87"/>
      <c r="E277" s="87"/>
      <c r="F277" s="87"/>
      <c r="G277" s="88"/>
      <c r="H277" s="18" t="str">
        <f t="shared" si="7"/>
        <v/>
      </c>
    </row>
    <row r="278" spans="2:8" x14ac:dyDescent="0.25">
      <c r="B278" s="86" t="str">
        <f t="shared" si="6"/>
        <v/>
      </c>
      <c r="C278" s="87"/>
      <c r="D278" s="87"/>
      <c r="E278" s="87"/>
      <c r="F278" s="87"/>
      <c r="G278" s="88"/>
      <c r="H278" s="18" t="str">
        <f t="shared" si="7"/>
        <v/>
      </c>
    </row>
    <row r="279" spans="2:8" x14ac:dyDescent="0.25">
      <c r="B279" s="86" t="str">
        <f t="shared" si="6"/>
        <v/>
      </c>
      <c r="C279" s="87"/>
      <c r="D279" s="87"/>
      <c r="E279" s="87"/>
      <c r="F279" s="87"/>
      <c r="G279" s="88"/>
      <c r="H279" s="18" t="str">
        <f t="shared" si="7"/>
        <v/>
      </c>
    </row>
    <row r="280" spans="2:8" x14ac:dyDescent="0.25">
      <c r="B280" s="86" t="str">
        <f t="shared" si="6"/>
        <v/>
      </c>
      <c r="C280" s="87"/>
      <c r="D280" s="87"/>
      <c r="E280" s="87"/>
      <c r="F280" s="87"/>
      <c r="G280" s="88"/>
      <c r="H280" s="18" t="str">
        <f t="shared" si="7"/>
        <v/>
      </c>
    </row>
    <row r="281" spans="2:8" x14ac:dyDescent="0.25">
      <c r="B281" s="86" t="str">
        <f t="shared" si="6"/>
        <v/>
      </c>
      <c r="C281" s="87"/>
      <c r="D281" s="87"/>
      <c r="E281" s="87"/>
      <c r="F281" s="87"/>
      <c r="G281" s="88"/>
      <c r="H281" s="18" t="str">
        <f t="shared" si="7"/>
        <v/>
      </c>
    </row>
    <row r="282" spans="2:8" x14ac:dyDescent="0.25">
      <c r="B282" s="86" t="str">
        <f t="shared" ref="B282:B345" si="8">IF($J265="","",J265)</f>
        <v/>
      </c>
      <c r="C282" s="87"/>
      <c r="D282" s="87"/>
      <c r="E282" s="87"/>
      <c r="F282" s="87"/>
      <c r="G282" s="88"/>
      <c r="H282" s="18" t="str">
        <f t="shared" ref="H282:H345" si="9">IF($K265="","",K265)</f>
        <v/>
      </c>
    </row>
    <row r="283" spans="2:8" x14ac:dyDescent="0.25">
      <c r="B283" s="86" t="str">
        <f t="shared" si="8"/>
        <v/>
      </c>
      <c r="C283" s="87"/>
      <c r="D283" s="87"/>
      <c r="E283" s="87"/>
      <c r="F283" s="87"/>
      <c r="G283" s="88"/>
      <c r="H283" s="18" t="str">
        <f t="shared" si="9"/>
        <v/>
      </c>
    </row>
    <row r="284" spans="2:8" x14ac:dyDescent="0.25">
      <c r="B284" s="86" t="str">
        <f t="shared" si="8"/>
        <v/>
      </c>
      <c r="C284" s="87"/>
      <c r="D284" s="87"/>
      <c r="E284" s="87"/>
      <c r="F284" s="87"/>
      <c r="G284" s="88"/>
      <c r="H284" s="18" t="str">
        <f t="shared" si="9"/>
        <v/>
      </c>
    </row>
    <row r="285" spans="2:8" x14ac:dyDescent="0.25">
      <c r="B285" s="86" t="str">
        <f t="shared" si="8"/>
        <v/>
      </c>
      <c r="C285" s="87"/>
      <c r="D285" s="87"/>
      <c r="E285" s="87"/>
      <c r="F285" s="87"/>
      <c r="G285" s="88"/>
      <c r="H285" s="18" t="str">
        <f t="shared" si="9"/>
        <v/>
      </c>
    </row>
    <row r="286" spans="2:8" x14ac:dyDescent="0.25">
      <c r="B286" s="86" t="str">
        <f t="shared" si="8"/>
        <v/>
      </c>
      <c r="C286" s="87"/>
      <c r="D286" s="87"/>
      <c r="E286" s="87"/>
      <c r="F286" s="87"/>
      <c r="G286" s="88"/>
      <c r="H286" s="18" t="str">
        <f t="shared" si="9"/>
        <v/>
      </c>
    </row>
    <row r="287" spans="2:8" x14ac:dyDescent="0.25">
      <c r="B287" s="86" t="str">
        <f t="shared" si="8"/>
        <v/>
      </c>
      <c r="C287" s="87"/>
      <c r="D287" s="87"/>
      <c r="E287" s="87"/>
      <c r="F287" s="87"/>
      <c r="G287" s="88"/>
      <c r="H287" s="18" t="str">
        <f t="shared" si="9"/>
        <v/>
      </c>
    </row>
    <row r="288" spans="2:8" x14ac:dyDescent="0.25">
      <c r="B288" s="86" t="str">
        <f t="shared" si="8"/>
        <v/>
      </c>
      <c r="C288" s="87"/>
      <c r="D288" s="87"/>
      <c r="E288" s="87"/>
      <c r="F288" s="87"/>
      <c r="G288" s="88"/>
      <c r="H288" s="18" t="str">
        <f t="shared" si="9"/>
        <v/>
      </c>
    </row>
    <row r="289" spans="2:8" x14ac:dyDescent="0.25">
      <c r="B289" s="86" t="str">
        <f t="shared" si="8"/>
        <v/>
      </c>
      <c r="C289" s="87"/>
      <c r="D289" s="87"/>
      <c r="E289" s="87"/>
      <c r="F289" s="87"/>
      <c r="G289" s="88"/>
      <c r="H289" s="18" t="str">
        <f t="shared" si="9"/>
        <v/>
      </c>
    </row>
    <row r="290" spans="2:8" x14ac:dyDescent="0.25">
      <c r="B290" s="86" t="str">
        <f t="shared" si="8"/>
        <v/>
      </c>
      <c r="C290" s="87"/>
      <c r="D290" s="87"/>
      <c r="E290" s="87"/>
      <c r="F290" s="87"/>
      <c r="G290" s="88"/>
      <c r="H290" s="18" t="str">
        <f t="shared" si="9"/>
        <v/>
      </c>
    </row>
    <row r="291" spans="2:8" x14ac:dyDescent="0.25">
      <c r="B291" s="86" t="str">
        <f t="shared" si="8"/>
        <v/>
      </c>
      <c r="C291" s="87"/>
      <c r="D291" s="87"/>
      <c r="E291" s="87"/>
      <c r="F291" s="87"/>
      <c r="G291" s="88"/>
      <c r="H291" s="18" t="str">
        <f t="shared" si="9"/>
        <v/>
      </c>
    </row>
    <row r="292" spans="2:8" x14ac:dyDescent="0.25">
      <c r="B292" s="86" t="str">
        <f t="shared" si="8"/>
        <v/>
      </c>
      <c r="C292" s="87"/>
      <c r="D292" s="87"/>
      <c r="E292" s="87"/>
      <c r="F292" s="87"/>
      <c r="G292" s="88"/>
      <c r="H292" s="18" t="str">
        <f t="shared" si="9"/>
        <v/>
      </c>
    </row>
    <row r="293" spans="2:8" x14ac:dyDescent="0.25">
      <c r="B293" s="86" t="str">
        <f t="shared" si="8"/>
        <v/>
      </c>
      <c r="C293" s="87"/>
      <c r="D293" s="87"/>
      <c r="E293" s="87"/>
      <c r="F293" s="87"/>
      <c r="G293" s="88"/>
      <c r="H293" s="18" t="str">
        <f t="shared" si="9"/>
        <v/>
      </c>
    </row>
    <row r="294" spans="2:8" x14ac:dyDescent="0.25">
      <c r="B294" s="86" t="str">
        <f t="shared" si="8"/>
        <v/>
      </c>
      <c r="C294" s="87"/>
      <c r="D294" s="87"/>
      <c r="E294" s="87"/>
      <c r="F294" s="87"/>
      <c r="G294" s="88"/>
      <c r="H294" s="18" t="str">
        <f t="shared" si="9"/>
        <v/>
      </c>
    </row>
    <row r="295" spans="2:8" x14ac:dyDescent="0.25">
      <c r="B295" s="86" t="str">
        <f t="shared" si="8"/>
        <v/>
      </c>
      <c r="C295" s="87"/>
      <c r="D295" s="87"/>
      <c r="E295" s="87"/>
      <c r="F295" s="87"/>
      <c r="G295" s="88"/>
      <c r="H295" s="18" t="str">
        <f t="shared" si="9"/>
        <v/>
      </c>
    </row>
    <row r="296" spans="2:8" x14ac:dyDescent="0.25">
      <c r="B296" s="86" t="str">
        <f t="shared" si="8"/>
        <v/>
      </c>
      <c r="C296" s="87"/>
      <c r="D296" s="87"/>
      <c r="E296" s="87"/>
      <c r="F296" s="87"/>
      <c r="G296" s="88"/>
      <c r="H296" s="18" t="str">
        <f t="shared" si="9"/>
        <v/>
      </c>
    </row>
    <row r="297" spans="2:8" x14ac:dyDescent="0.25">
      <c r="B297" s="86" t="str">
        <f t="shared" si="8"/>
        <v/>
      </c>
      <c r="C297" s="87"/>
      <c r="D297" s="87"/>
      <c r="E297" s="87"/>
      <c r="F297" s="87"/>
      <c r="G297" s="88"/>
      <c r="H297" s="18" t="str">
        <f t="shared" si="9"/>
        <v/>
      </c>
    </row>
    <row r="298" spans="2:8" x14ac:dyDescent="0.25">
      <c r="B298" s="86" t="str">
        <f t="shared" si="8"/>
        <v/>
      </c>
      <c r="C298" s="87"/>
      <c r="D298" s="87"/>
      <c r="E298" s="87"/>
      <c r="F298" s="87"/>
      <c r="G298" s="88"/>
      <c r="H298" s="18" t="str">
        <f t="shared" si="9"/>
        <v/>
      </c>
    </row>
    <row r="299" spans="2:8" x14ac:dyDescent="0.25">
      <c r="B299" s="86" t="str">
        <f t="shared" si="8"/>
        <v/>
      </c>
      <c r="C299" s="87"/>
      <c r="D299" s="87"/>
      <c r="E299" s="87"/>
      <c r="F299" s="87"/>
      <c r="G299" s="88"/>
      <c r="H299" s="18" t="str">
        <f t="shared" si="9"/>
        <v/>
      </c>
    </row>
    <row r="300" spans="2:8" x14ac:dyDescent="0.25">
      <c r="B300" s="86" t="str">
        <f t="shared" si="8"/>
        <v/>
      </c>
      <c r="C300" s="87"/>
      <c r="D300" s="87"/>
      <c r="E300" s="87"/>
      <c r="F300" s="87"/>
      <c r="G300" s="88"/>
      <c r="H300" s="18" t="str">
        <f t="shared" si="9"/>
        <v/>
      </c>
    </row>
    <row r="301" spans="2:8" x14ac:dyDescent="0.25">
      <c r="B301" s="86" t="str">
        <f t="shared" si="8"/>
        <v/>
      </c>
      <c r="C301" s="87"/>
      <c r="D301" s="87"/>
      <c r="E301" s="87"/>
      <c r="F301" s="87"/>
      <c r="G301" s="88"/>
      <c r="H301" s="18" t="str">
        <f t="shared" si="9"/>
        <v/>
      </c>
    </row>
    <row r="302" spans="2:8" x14ac:dyDescent="0.25">
      <c r="B302" s="86" t="str">
        <f t="shared" si="8"/>
        <v/>
      </c>
      <c r="C302" s="87"/>
      <c r="D302" s="87"/>
      <c r="E302" s="87"/>
      <c r="F302" s="87"/>
      <c r="G302" s="88"/>
      <c r="H302" s="18" t="str">
        <f t="shared" si="9"/>
        <v/>
      </c>
    </row>
    <row r="303" spans="2:8" x14ac:dyDescent="0.25">
      <c r="B303" s="86" t="str">
        <f t="shared" si="8"/>
        <v/>
      </c>
      <c r="C303" s="87"/>
      <c r="D303" s="87"/>
      <c r="E303" s="87"/>
      <c r="F303" s="87"/>
      <c r="G303" s="88"/>
      <c r="H303" s="18" t="str">
        <f t="shared" si="9"/>
        <v/>
      </c>
    </row>
    <row r="304" spans="2:8" x14ac:dyDescent="0.25">
      <c r="B304" s="86" t="str">
        <f t="shared" si="8"/>
        <v/>
      </c>
      <c r="C304" s="87"/>
      <c r="D304" s="87"/>
      <c r="E304" s="87"/>
      <c r="F304" s="87"/>
      <c r="G304" s="88"/>
      <c r="H304" s="18" t="str">
        <f t="shared" si="9"/>
        <v/>
      </c>
    </row>
    <row r="305" spans="2:8" x14ac:dyDescent="0.25">
      <c r="B305" s="86" t="str">
        <f t="shared" si="8"/>
        <v/>
      </c>
      <c r="C305" s="87"/>
      <c r="D305" s="87"/>
      <c r="E305" s="87"/>
      <c r="F305" s="87"/>
      <c r="G305" s="88"/>
      <c r="H305" s="18" t="str">
        <f t="shared" si="9"/>
        <v/>
      </c>
    </row>
    <row r="306" spans="2:8" x14ac:dyDescent="0.25">
      <c r="B306" s="86" t="str">
        <f t="shared" si="8"/>
        <v/>
      </c>
      <c r="C306" s="87"/>
      <c r="D306" s="87"/>
      <c r="E306" s="87"/>
      <c r="F306" s="87"/>
      <c r="G306" s="88"/>
      <c r="H306" s="18" t="str">
        <f t="shared" si="9"/>
        <v/>
      </c>
    </row>
    <row r="307" spans="2:8" x14ac:dyDescent="0.25">
      <c r="B307" s="86" t="str">
        <f t="shared" si="8"/>
        <v/>
      </c>
      <c r="C307" s="87"/>
      <c r="D307" s="87"/>
      <c r="E307" s="87"/>
      <c r="F307" s="87"/>
      <c r="G307" s="88"/>
      <c r="H307" s="18" t="str">
        <f t="shared" si="9"/>
        <v/>
      </c>
    </row>
    <row r="308" spans="2:8" x14ac:dyDescent="0.25">
      <c r="B308" s="86" t="str">
        <f t="shared" si="8"/>
        <v/>
      </c>
      <c r="C308" s="87"/>
      <c r="D308" s="87"/>
      <c r="E308" s="87"/>
      <c r="F308" s="87"/>
      <c r="G308" s="88"/>
      <c r="H308" s="18" t="str">
        <f t="shared" si="9"/>
        <v/>
      </c>
    </row>
    <row r="309" spans="2:8" x14ac:dyDescent="0.25">
      <c r="B309" s="86" t="str">
        <f t="shared" si="8"/>
        <v/>
      </c>
      <c r="C309" s="87"/>
      <c r="D309" s="87"/>
      <c r="E309" s="87"/>
      <c r="F309" s="87"/>
      <c r="G309" s="88"/>
      <c r="H309" s="18" t="str">
        <f t="shared" si="9"/>
        <v/>
      </c>
    </row>
    <row r="310" spans="2:8" x14ac:dyDescent="0.25">
      <c r="B310" s="86" t="str">
        <f t="shared" si="8"/>
        <v/>
      </c>
      <c r="C310" s="87"/>
      <c r="D310" s="87"/>
      <c r="E310" s="87"/>
      <c r="F310" s="87"/>
      <c r="G310" s="88"/>
      <c r="H310" s="18" t="str">
        <f t="shared" si="9"/>
        <v/>
      </c>
    </row>
    <row r="311" spans="2:8" x14ac:dyDescent="0.25">
      <c r="B311" s="86" t="str">
        <f t="shared" si="8"/>
        <v/>
      </c>
      <c r="C311" s="87"/>
      <c r="D311" s="87"/>
      <c r="E311" s="87"/>
      <c r="F311" s="87"/>
      <c r="G311" s="88"/>
      <c r="H311" s="18" t="str">
        <f t="shared" si="9"/>
        <v/>
      </c>
    </row>
    <row r="312" spans="2:8" x14ac:dyDescent="0.25">
      <c r="B312" s="86" t="str">
        <f t="shared" si="8"/>
        <v/>
      </c>
      <c r="C312" s="87"/>
      <c r="D312" s="87"/>
      <c r="E312" s="87"/>
      <c r="F312" s="87"/>
      <c r="G312" s="88"/>
      <c r="H312" s="18" t="str">
        <f t="shared" si="9"/>
        <v/>
      </c>
    </row>
    <row r="313" spans="2:8" x14ac:dyDescent="0.25">
      <c r="B313" s="86" t="str">
        <f t="shared" si="8"/>
        <v/>
      </c>
      <c r="C313" s="87"/>
      <c r="D313" s="87"/>
      <c r="E313" s="87"/>
      <c r="F313" s="87"/>
      <c r="G313" s="88"/>
      <c r="H313" s="18" t="str">
        <f t="shared" si="9"/>
        <v/>
      </c>
    </row>
    <row r="314" spans="2:8" x14ac:dyDescent="0.25">
      <c r="B314" s="86" t="str">
        <f t="shared" si="8"/>
        <v/>
      </c>
      <c r="C314" s="87"/>
      <c r="D314" s="87"/>
      <c r="E314" s="87"/>
      <c r="F314" s="87"/>
      <c r="G314" s="88"/>
      <c r="H314" s="18" t="str">
        <f t="shared" si="9"/>
        <v/>
      </c>
    </row>
    <row r="315" spans="2:8" x14ac:dyDescent="0.25">
      <c r="B315" s="86" t="str">
        <f t="shared" si="8"/>
        <v/>
      </c>
      <c r="C315" s="87"/>
      <c r="D315" s="87"/>
      <c r="E315" s="87"/>
      <c r="F315" s="87"/>
      <c r="G315" s="88"/>
      <c r="H315" s="18" t="str">
        <f t="shared" si="9"/>
        <v/>
      </c>
    </row>
    <row r="316" spans="2:8" x14ac:dyDescent="0.25">
      <c r="B316" s="86" t="str">
        <f t="shared" si="8"/>
        <v/>
      </c>
      <c r="C316" s="87"/>
      <c r="D316" s="87"/>
      <c r="E316" s="87"/>
      <c r="F316" s="87"/>
      <c r="G316" s="88"/>
      <c r="H316" s="18" t="str">
        <f t="shared" si="9"/>
        <v/>
      </c>
    </row>
    <row r="317" spans="2:8" x14ac:dyDescent="0.25">
      <c r="B317" s="86" t="str">
        <f t="shared" si="8"/>
        <v/>
      </c>
      <c r="C317" s="87"/>
      <c r="D317" s="87"/>
      <c r="E317" s="87"/>
      <c r="F317" s="87"/>
      <c r="G317" s="88"/>
      <c r="H317" s="18" t="str">
        <f t="shared" si="9"/>
        <v/>
      </c>
    </row>
    <row r="318" spans="2:8" x14ac:dyDescent="0.25">
      <c r="B318" s="86" t="str">
        <f t="shared" si="8"/>
        <v/>
      </c>
      <c r="C318" s="87"/>
      <c r="D318" s="87"/>
      <c r="E318" s="87"/>
      <c r="F318" s="87"/>
      <c r="G318" s="88"/>
      <c r="H318" s="18" t="str">
        <f t="shared" si="9"/>
        <v/>
      </c>
    </row>
    <row r="319" spans="2:8" x14ac:dyDescent="0.25">
      <c r="B319" s="86" t="str">
        <f t="shared" si="8"/>
        <v/>
      </c>
      <c r="C319" s="87"/>
      <c r="D319" s="87"/>
      <c r="E319" s="87"/>
      <c r="F319" s="87"/>
      <c r="G319" s="88"/>
      <c r="H319" s="18" t="str">
        <f t="shared" si="9"/>
        <v/>
      </c>
    </row>
    <row r="320" spans="2:8" x14ac:dyDescent="0.25">
      <c r="B320" s="86" t="str">
        <f t="shared" si="8"/>
        <v/>
      </c>
      <c r="C320" s="87"/>
      <c r="D320" s="87"/>
      <c r="E320" s="87"/>
      <c r="F320" s="87"/>
      <c r="G320" s="88"/>
      <c r="H320" s="18" t="str">
        <f t="shared" si="9"/>
        <v/>
      </c>
    </row>
    <row r="321" spans="2:8" x14ac:dyDescent="0.25">
      <c r="B321" s="86" t="str">
        <f t="shared" si="8"/>
        <v/>
      </c>
      <c r="C321" s="87"/>
      <c r="D321" s="87"/>
      <c r="E321" s="87"/>
      <c r="F321" s="87"/>
      <c r="G321" s="88"/>
      <c r="H321" s="18" t="str">
        <f t="shared" si="9"/>
        <v/>
      </c>
    </row>
    <row r="322" spans="2:8" x14ac:dyDescent="0.25">
      <c r="B322" s="86" t="str">
        <f t="shared" si="8"/>
        <v/>
      </c>
      <c r="C322" s="87"/>
      <c r="D322" s="87"/>
      <c r="E322" s="87"/>
      <c r="F322" s="87"/>
      <c r="G322" s="88"/>
      <c r="H322" s="18" t="str">
        <f t="shared" si="9"/>
        <v/>
      </c>
    </row>
    <row r="323" spans="2:8" x14ac:dyDescent="0.25">
      <c r="B323" s="86" t="str">
        <f t="shared" si="8"/>
        <v/>
      </c>
      <c r="C323" s="87"/>
      <c r="D323" s="87"/>
      <c r="E323" s="87"/>
      <c r="F323" s="87"/>
      <c r="G323" s="88"/>
      <c r="H323" s="18" t="str">
        <f t="shared" si="9"/>
        <v/>
      </c>
    </row>
    <row r="324" spans="2:8" x14ac:dyDescent="0.25">
      <c r="B324" s="86" t="str">
        <f t="shared" si="8"/>
        <v/>
      </c>
      <c r="C324" s="87"/>
      <c r="D324" s="87"/>
      <c r="E324" s="87"/>
      <c r="F324" s="87"/>
      <c r="G324" s="88"/>
      <c r="H324" s="18" t="str">
        <f t="shared" si="9"/>
        <v/>
      </c>
    </row>
    <row r="325" spans="2:8" x14ac:dyDescent="0.25">
      <c r="B325" s="86" t="str">
        <f t="shared" si="8"/>
        <v/>
      </c>
      <c r="C325" s="87"/>
      <c r="D325" s="87"/>
      <c r="E325" s="87"/>
      <c r="F325" s="87"/>
      <c r="G325" s="88"/>
      <c r="H325" s="18" t="str">
        <f t="shared" si="9"/>
        <v/>
      </c>
    </row>
    <row r="326" spans="2:8" x14ac:dyDescent="0.25">
      <c r="B326" s="86" t="str">
        <f t="shared" si="8"/>
        <v/>
      </c>
      <c r="C326" s="87"/>
      <c r="D326" s="87"/>
      <c r="E326" s="87"/>
      <c r="F326" s="87"/>
      <c r="G326" s="88"/>
      <c r="H326" s="18" t="str">
        <f t="shared" si="9"/>
        <v/>
      </c>
    </row>
    <row r="327" spans="2:8" x14ac:dyDescent="0.25">
      <c r="B327" s="86" t="str">
        <f t="shared" si="8"/>
        <v/>
      </c>
      <c r="C327" s="87"/>
      <c r="D327" s="87"/>
      <c r="E327" s="87"/>
      <c r="F327" s="87"/>
      <c r="G327" s="88"/>
      <c r="H327" s="18" t="str">
        <f t="shared" si="9"/>
        <v/>
      </c>
    </row>
    <row r="328" spans="2:8" x14ac:dyDescent="0.25">
      <c r="B328" s="86" t="str">
        <f t="shared" si="8"/>
        <v/>
      </c>
      <c r="C328" s="87"/>
      <c r="D328" s="87"/>
      <c r="E328" s="87"/>
      <c r="F328" s="87"/>
      <c r="G328" s="88"/>
      <c r="H328" s="18" t="str">
        <f t="shared" si="9"/>
        <v/>
      </c>
    </row>
    <row r="329" spans="2:8" x14ac:dyDescent="0.25">
      <c r="B329" s="86" t="str">
        <f t="shared" si="8"/>
        <v/>
      </c>
      <c r="C329" s="87"/>
      <c r="D329" s="87"/>
      <c r="E329" s="87"/>
      <c r="F329" s="87"/>
      <c r="G329" s="88"/>
      <c r="H329" s="18" t="str">
        <f t="shared" si="9"/>
        <v/>
      </c>
    </row>
    <row r="330" spans="2:8" x14ac:dyDescent="0.25">
      <c r="B330" s="86" t="str">
        <f t="shared" si="8"/>
        <v/>
      </c>
      <c r="C330" s="87"/>
      <c r="D330" s="87"/>
      <c r="E330" s="87"/>
      <c r="F330" s="87"/>
      <c r="G330" s="88"/>
      <c r="H330" s="18" t="str">
        <f t="shared" si="9"/>
        <v/>
      </c>
    </row>
    <row r="331" spans="2:8" x14ac:dyDescent="0.25">
      <c r="B331" s="86" t="str">
        <f t="shared" si="8"/>
        <v/>
      </c>
      <c r="C331" s="87"/>
      <c r="D331" s="87"/>
      <c r="E331" s="87"/>
      <c r="F331" s="87"/>
      <c r="G331" s="88"/>
      <c r="H331" s="18" t="str">
        <f t="shared" si="9"/>
        <v/>
      </c>
    </row>
    <row r="332" spans="2:8" x14ac:dyDescent="0.25">
      <c r="B332" s="86" t="str">
        <f t="shared" si="8"/>
        <v/>
      </c>
      <c r="C332" s="87"/>
      <c r="D332" s="87"/>
      <c r="E332" s="87"/>
      <c r="F332" s="87"/>
      <c r="G332" s="88"/>
      <c r="H332" s="18" t="str">
        <f t="shared" si="9"/>
        <v/>
      </c>
    </row>
    <row r="333" spans="2:8" x14ac:dyDescent="0.25">
      <c r="B333" s="86" t="str">
        <f t="shared" si="8"/>
        <v/>
      </c>
      <c r="C333" s="87"/>
      <c r="D333" s="87"/>
      <c r="E333" s="87"/>
      <c r="F333" s="87"/>
      <c r="G333" s="88"/>
      <c r="H333" s="18" t="str">
        <f t="shared" si="9"/>
        <v/>
      </c>
    </row>
    <row r="334" spans="2:8" x14ac:dyDescent="0.25">
      <c r="B334" s="86" t="str">
        <f t="shared" si="8"/>
        <v/>
      </c>
      <c r="C334" s="87"/>
      <c r="D334" s="87"/>
      <c r="E334" s="87"/>
      <c r="F334" s="87"/>
      <c r="G334" s="88"/>
      <c r="H334" s="18" t="str">
        <f t="shared" si="9"/>
        <v/>
      </c>
    </row>
    <row r="335" spans="2:8" x14ac:dyDescent="0.25">
      <c r="B335" s="86" t="str">
        <f t="shared" si="8"/>
        <v/>
      </c>
      <c r="C335" s="87"/>
      <c r="D335" s="87"/>
      <c r="E335" s="87"/>
      <c r="F335" s="87"/>
      <c r="G335" s="88"/>
      <c r="H335" s="18" t="str">
        <f t="shared" si="9"/>
        <v/>
      </c>
    </row>
    <row r="336" spans="2:8" x14ac:dyDescent="0.25">
      <c r="B336" s="86" t="str">
        <f t="shared" si="8"/>
        <v/>
      </c>
      <c r="C336" s="87"/>
      <c r="D336" s="87"/>
      <c r="E336" s="87"/>
      <c r="F336" s="87"/>
      <c r="G336" s="88"/>
      <c r="H336" s="18" t="str">
        <f t="shared" si="9"/>
        <v/>
      </c>
    </row>
    <row r="337" spans="2:8" x14ac:dyDescent="0.25">
      <c r="B337" s="86" t="str">
        <f t="shared" si="8"/>
        <v/>
      </c>
      <c r="C337" s="87"/>
      <c r="D337" s="87"/>
      <c r="E337" s="87"/>
      <c r="F337" s="87"/>
      <c r="G337" s="88"/>
      <c r="H337" s="18" t="str">
        <f t="shared" si="9"/>
        <v/>
      </c>
    </row>
    <row r="338" spans="2:8" x14ac:dyDescent="0.25">
      <c r="B338" s="86" t="str">
        <f t="shared" si="8"/>
        <v/>
      </c>
      <c r="C338" s="87"/>
      <c r="D338" s="87"/>
      <c r="E338" s="87"/>
      <c r="F338" s="87"/>
      <c r="G338" s="88"/>
      <c r="H338" s="18" t="str">
        <f t="shared" si="9"/>
        <v/>
      </c>
    </row>
    <row r="339" spans="2:8" x14ac:dyDescent="0.25">
      <c r="B339" s="86" t="str">
        <f t="shared" si="8"/>
        <v/>
      </c>
      <c r="C339" s="87"/>
      <c r="D339" s="87"/>
      <c r="E339" s="87"/>
      <c r="F339" s="87"/>
      <c r="G339" s="88"/>
      <c r="H339" s="18" t="str">
        <f t="shared" si="9"/>
        <v/>
      </c>
    </row>
    <row r="340" spans="2:8" x14ac:dyDescent="0.25">
      <c r="B340" s="86" t="str">
        <f t="shared" si="8"/>
        <v/>
      </c>
      <c r="C340" s="87"/>
      <c r="D340" s="87"/>
      <c r="E340" s="87"/>
      <c r="F340" s="87"/>
      <c r="G340" s="88"/>
      <c r="H340" s="18" t="str">
        <f t="shared" si="9"/>
        <v/>
      </c>
    </row>
    <row r="341" spans="2:8" x14ac:dyDescent="0.25">
      <c r="B341" s="86" t="str">
        <f t="shared" si="8"/>
        <v/>
      </c>
      <c r="C341" s="87"/>
      <c r="D341" s="87"/>
      <c r="E341" s="87"/>
      <c r="F341" s="87"/>
      <c r="G341" s="88"/>
      <c r="H341" s="18" t="str">
        <f t="shared" si="9"/>
        <v/>
      </c>
    </row>
    <row r="342" spans="2:8" x14ac:dyDescent="0.25">
      <c r="B342" s="86" t="str">
        <f t="shared" si="8"/>
        <v/>
      </c>
      <c r="C342" s="87"/>
      <c r="D342" s="87"/>
      <c r="E342" s="87"/>
      <c r="F342" s="87"/>
      <c r="G342" s="88"/>
      <c r="H342" s="18" t="str">
        <f t="shared" si="9"/>
        <v/>
      </c>
    </row>
    <row r="343" spans="2:8" x14ac:dyDescent="0.25">
      <c r="B343" s="86" t="str">
        <f t="shared" si="8"/>
        <v/>
      </c>
      <c r="C343" s="87"/>
      <c r="D343" s="87"/>
      <c r="E343" s="87"/>
      <c r="F343" s="87"/>
      <c r="G343" s="88"/>
      <c r="H343" s="18" t="str">
        <f t="shared" si="9"/>
        <v/>
      </c>
    </row>
    <row r="344" spans="2:8" x14ac:dyDescent="0.25">
      <c r="B344" s="86" t="str">
        <f t="shared" si="8"/>
        <v/>
      </c>
      <c r="C344" s="87"/>
      <c r="D344" s="87"/>
      <c r="E344" s="87"/>
      <c r="F344" s="87"/>
      <c r="G344" s="88"/>
      <c r="H344" s="18" t="str">
        <f t="shared" si="9"/>
        <v/>
      </c>
    </row>
    <row r="345" spans="2:8" x14ac:dyDescent="0.25">
      <c r="B345" s="86" t="str">
        <f t="shared" si="8"/>
        <v/>
      </c>
      <c r="C345" s="87"/>
      <c r="D345" s="87"/>
      <c r="E345" s="87"/>
      <c r="F345" s="87"/>
      <c r="G345" s="88"/>
      <c r="H345" s="18" t="str">
        <f t="shared" si="9"/>
        <v/>
      </c>
    </row>
    <row r="346" spans="2:8" x14ac:dyDescent="0.25">
      <c r="B346" s="86" t="str">
        <f t="shared" ref="B346:B409" si="10">IF($J329="","",J329)</f>
        <v/>
      </c>
      <c r="C346" s="87"/>
      <c r="D346" s="87"/>
      <c r="E346" s="87"/>
      <c r="F346" s="87"/>
      <c r="G346" s="88"/>
      <c r="H346" s="18" t="str">
        <f t="shared" ref="H346:H409" si="11">IF($K329="","",K329)</f>
        <v/>
      </c>
    </row>
    <row r="347" spans="2:8" x14ac:dyDescent="0.25">
      <c r="B347" s="86" t="str">
        <f t="shared" si="10"/>
        <v/>
      </c>
      <c r="C347" s="87"/>
      <c r="D347" s="87"/>
      <c r="E347" s="87"/>
      <c r="F347" s="87"/>
      <c r="G347" s="88"/>
      <c r="H347" s="18" t="str">
        <f t="shared" si="11"/>
        <v/>
      </c>
    </row>
    <row r="348" spans="2:8" x14ac:dyDescent="0.25">
      <c r="B348" s="86" t="str">
        <f t="shared" si="10"/>
        <v/>
      </c>
      <c r="C348" s="87"/>
      <c r="D348" s="87"/>
      <c r="E348" s="87"/>
      <c r="F348" s="87"/>
      <c r="G348" s="88"/>
      <c r="H348" s="18" t="str">
        <f t="shared" si="11"/>
        <v/>
      </c>
    </row>
    <row r="349" spans="2:8" x14ac:dyDescent="0.25">
      <c r="B349" s="86" t="str">
        <f t="shared" si="10"/>
        <v/>
      </c>
      <c r="C349" s="87"/>
      <c r="D349" s="87"/>
      <c r="E349" s="87"/>
      <c r="F349" s="87"/>
      <c r="G349" s="88"/>
      <c r="H349" s="18" t="str">
        <f t="shared" si="11"/>
        <v/>
      </c>
    </row>
    <row r="350" spans="2:8" x14ac:dyDescent="0.25">
      <c r="B350" s="86" t="str">
        <f t="shared" si="10"/>
        <v/>
      </c>
      <c r="C350" s="87"/>
      <c r="D350" s="87"/>
      <c r="E350" s="87"/>
      <c r="F350" s="87"/>
      <c r="G350" s="88"/>
      <c r="H350" s="18" t="str">
        <f t="shared" si="11"/>
        <v/>
      </c>
    </row>
    <row r="351" spans="2:8" x14ac:dyDescent="0.25">
      <c r="B351" s="86" t="str">
        <f t="shared" si="10"/>
        <v/>
      </c>
      <c r="C351" s="87"/>
      <c r="D351" s="87"/>
      <c r="E351" s="87"/>
      <c r="F351" s="87"/>
      <c r="G351" s="88"/>
      <c r="H351" s="18" t="str">
        <f t="shared" si="11"/>
        <v/>
      </c>
    </row>
    <row r="352" spans="2:8" x14ac:dyDescent="0.25">
      <c r="B352" s="86" t="str">
        <f t="shared" si="10"/>
        <v/>
      </c>
      <c r="C352" s="87"/>
      <c r="D352" s="87"/>
      <c r="E352" s="87"/>
      <c r="F352" s="87"/>
      <c r="G352" s="88"/>
      <c r="H352" s="18" t="str">
        <f t="shared" si="11"/>
        <v/>
      </c>
    </row>
    <row r="353" spans="2:8" x14ac:dyDescent="0.25">
      <c r="B353" s="86" t="str">
        <f t="shared" si="10"/>
        <v/>
      </c>
      <c r="C353" s="87"/>
      <c r="D353" s="87"/>
      <c r="E353" s="87"/>
      <c r="F353" s="87"/>
      <c r="G353" s="88"/>
      <c r="H353" s="18" t="str">
        <f t="shared" si="11"/>
        <v/>
      </c>
    </row>
    <row r="354" spans="2:8" x14ac:dyDescent="0.25">
      <c r="B354" s="86" t="str">
        <f t="shared" si="10"/>
        <v/>
      </c>
      <c r="C354" s="87"/>
      <c r="D354" s="87"/>
      <c r="E354" s="87"/>
      <c r="F354" s="87"/>
      <c r="G354" s="88"/>
      <c r="H354" s="18" t="str">
        <f t="shared" si="11"/>
        <v/>
      </c>
    </row>
    <row r="355" spans="2:8" x14ac:dyDescent="0.25">
      <c r="B355" s="86" t="str">
        <f t="shared" si="10"/>
        <v/>
      </c>
      <c r="C355" s="87"/>
      <c r="D355" s="87"/>
      <c r="E355" s="87"/>
      <c r="F355" s="87"/>
      <c r="G355" s="88"/>
      <c r="H355" s="18" t="str">
        <f t="shared" si="11"/>
        <v/>
      </c>
    </row>
    <row r="356" spans="2:8" x14ac:dyDescent="0.25">
      <c r="B356" s="86" t="str">
        <f t="shared" si="10"/>
        <v/>
      </c>
      <c r="C356" s="87"/>
      <c r="D356" s="87"/>
      <c r="E356" s="87"/>
      <c r="F356" s="87"/>
      <c r="G356" s="88"/>
      <c r="H356" s="18" t="str">
        <f t="shared" si="11"/>
        <v/>
      </c>
    </row>
    <row r="357" spans="2:8" x14ac:dyDescent="0.25">
      <c r="B357" s="86" t="str">
        <f t="shared" si="10"/>
        <v/>
      </c>
      <c r="C357" s="87"/>
      <c r="D357" s="87"/>
      <c r="E357" s="87"/>
      <c r="F357" s="87"/>
      <c r="G357" s="88"/>
      <c r="H357" s="18" t="str">
        <f t="shared" si="11"/>
        <v/>
      </c>
    </row>
    <row r="358" spans="2:8" x14ac:dyDescent="0.25">
      <c r="B358" s="86" t="str">
        <f t="shared" si="10"/>
        <v/>
      </c>
      <c r="C358" s="87"/>
      <c r="D358" s="87"/>
      <c r="E358" s="87"/>
      <c r="F358" s="87"/>
      <c r="G358" s="88"/>
      <c r="H358" s="18" t="str">
        <f t="shared" si="11"/>
        <v/>
      </c>
    </row>
    <row r="359" spans="2:8" x14ac:dyDescent="0.25">
      <c r="B359" s="86" t="str">
        <f t="shared" si="10"/>
        <v/>
      </c>
      <c r="C359" s="87"/>
      <c r="D359" s="87"/>
      <c r="E359" s="87"/>
      <c r="F359" s="87"/>
      <c r="G359" s="88"/>
      <c r="H359" s="18" t="str">
        <f t="shared" si="11"/>
        <v/>
      </c>
    </row>
    <row r="360" spans="2:8" x14ac:dyDescent="0.25">
      <c r="B360" s="86" t="str">
        <f t="shared" si="10"/>
        <v/>
      </c>
      <c r="C360" s="87"/>
      <c r="D360" s="87"/>
      <c r="E360" s="87"/>
      <c r="F360" s="87"/>
      <c r="G360" s="88"/>
      <c r="H360" s="18" t="str">
        <f t="shared" si="11"/>
        <v/>
      </c>
    </row>
    <row r="361" spans="2:8" x14ac:dyDescent="0.25">
      <c r="B361" s="86" t="str">
        <f t="shared" si="10"/>
        <v/>
      </c>
      <c r="C361" s="87"/>
      <c r="D361" s="87"/>
      <c r="E361" s="87"/>
      <c r="F361" s="87"/>
      <c r="G361" s="88"/>
      <c r="H361" s="18" t="str">
        <f t="shared" si="11"/>
        <v/>
      </c>
    </row>
    <row r="362" spans="2:8" x14ac:dyDescent="0.25">
      <c r="B362" s="86" t="str">
        <f t="shared" si="10"/>
        <v/>
      </c>
      <c r="C362" s="87"/>
      <c r="D362" s="87"/>
      <c r="E362" s="87"/>
      <c r="F362" s="87"/>
      <c r="G362" s="88"/>
      <c r="H362" s="18" t="str">
        <f t="shared" si="11"/>
        <v/>
      </c>
    </row>
    <row r="363" spans="2:8" x14ac:dyDescent="0.25">
      <c r="B363" s="86" t="str">
        <f t="shared" si="10"/>
        <v/>
      </c>
      <c r="C363" s="87"/>
      <c r="D363" s="87"/>
      <c r="E363" s="87"/>
      <c r="F363" s="87"/>
      <c r="G363" s="88"/>
      <c r="H363" s="18" t="str">
        <f t="shared" si="11"/>
        <v/>
      </c>
    </row>
    <row r="364" spans="2:8" x14ac:dyDescent="0.25">
      <c r="B364" s="86" t="str">
        <f t="shared" si="10"/>
        <v/>
      </c>
      <c r="C364" s="87"/>
      <c r="D364" s="87"/>
      <c r="E364" s="87"/>
      <c r="F364" s="87"/>
      <c r="G364" s="88"/>
      <c r="H364" s="18" t="str">
        <f t="shared" si="11"/>
        <v/>
      </c>
    </row>
    <row r="365" spans="2:8" x14ac:dyDescent="0.25">
      <c r="B365" s="86" t="str">
        <f t="shared" si="10"/>
        <v/>
      </c>
      <c r="C365" s="87"/>
      <c r="D365" s="87"/>
      <c r="E365" s="87"/>
      <c r="F365" s="87"/>
      <c r="G365" s="88"/>
      <c r="H365" s="18" t="str">
        <f t="shared" si="11"/>
        <v/>
      </c>
    </row>
    <row r="366" spans="2:8" x14ac:dyDescent="0.25">
      <c r="B366" s="86" t="str">
        <f t="shared" si="10"/>
        <v/>
      </c>
      <c r="C366" s="87"/>
      <c r="D366" s="87"/>
      <c r="E366" s="87"/>
      <c r="F366" s="87"/>
      <c r="G366" s="88"/>
      <c r="H366" s="18" t="str">
        <f t="shared" si="11"/>
        <v/>
      </c>
    </row>
    <row r="367" spans="2:8" x14ac:dyDescent="0.25">
      <c r="B367" s="86" t="str">
        <f t="shared" si="10"/>
        <v/>
      </c>
      <c r="C367" s="87"/>
      <c r="D367" s="87"/>
      <c r="E367" s="87"/>
      <c r="F367" s="87"/>
      <c r="G367" s="88"/>
      <c r="H367" s="18" t="str">
        <f t="shared" si="11"/>
        <v/>
      </c>
    </row>
    <row r="368" spans="2:8" x14ac:dyDescent="0.25">
      <c r="B368" s="86" t="str">
        <f t="shared" si="10"/>
        <v/>
      </c>
      <c r="C368" s="87"/>
      <c r="D368" s="87"/>
      <c r="E368" s="87"/>
      <c r="F368" s="87"/>
      <c r="G368" s="88"/>
      <c r="H368" s="18" t="str">
        <f t="shared" si="11"/>
        <v/>
      </c>
    </row>
    <row r="369" spans="2:8" x14ac:dyDescent="0.25">
      <c r="B369" s="86" t="str">
        <f t="shared" si="10"/>
        <v/>
      </c>
      <c r="C369" s="87"/>
      <c r="D369" s="87"/>
      <c r="E369" s="87"/>
      <c r="F369" s="87"/>
      <c r="G369" s="88"/>
      <c r="H369" s="18" t="str">
        <f t="shared" si="11"/>
        <v/>
      </c>
    </row>
    <row r="370" spans="2:8" x14ac:dyDescent="0.25">
      <c r="B370" s="86" t="str">
        <f t="shared" si="10"/>
        <v/>
      </c>
      <c r="C370" s="87"/>
      <c r="D370" s="87"/>
      <c r="E370" s="87"/>
      <c r="F370" s="87"/>
      <c r="G370" s="88"/>
      <c r="H370" s="18" t="str">
        <f t="shared" si="11"/>
        <v/>
      </c>
    </row>
    <row r="371" spans="2:8" x14ac:dyDescent="0.25">
      <c r="B371" s="86" t="str">
        <f t="shared" si="10"/>
        <v/>
      </c>
      <c r="C371" s="87"/>
      <c r="D371" s="87"/>
      <c r="E371" s="87"/>
      <c r="F371" s="87"/>
      <c r="G371" s="88"/>
      <c r="H371" s="18" t="str">
        <f t="shared" si="11"/>
        <v/>
      </c>
    </row>
    <row r="372" spans="2:8" x14ac:dyDescent="0.25">
      <c r="B372" s="86" t="str">
        <f t="shared" si="10"/>
        <v/>
      </c>
      <c r="C372" s="87"/>
      <c r="D372" s="87"/>
      <c r="E372" s="87"/>
      <c r="F372" s="87"/>
      <c r="G372" s="88"/>
      <c r="H372" s="18" t="str">
        <f t="shared" si="11"/>
        <v/>
      </c>
    </row>
    <row r="373" spans="2:8" x14ac:dyDescent="0.25">
      <c r="B373" s="86" t="str">
        <f t="shared" si="10"/>
        <v/>
      </c>
      <c r="C373" s="87"/>
      <c r="D373" s="87"/>
      <c r="E373" s="87"/>
      <c r="F373" s="87"/>
      <c r="G373" s="88"/>
      <c r="H373" s="18" t="str">
        <f t="shared" si="11"/>
        <v/>
      </c>
    </row>
    <row r="374" spans="2:8" x14ac:dyDescent="0.25">
      <c r="B374" s="86" t="str">
        <f t="shared" si="10"/>
        <v/>
      </c>
      <c r="C374" s="87"/>
      <c r="D374" s="87"/>
      <c r="E374" s="87"/>
      <c r="F374" s="87"/>
      <c r="G374" s="88"/>
      <c r="H374" s="18" t="str">
        <f t="shared" si="11"/>
        <v/>
      </c>
    </row>
    <row r="375" spans="2:8" x14ac:dyDescent="0.25">
      <c r="B375" s="86" t="str">
        <f t="shared" si="10"/>
        <v/>
      </c>
      <c r="C375" s="87"/>
      <c r="D375" s="87"/>
      <c r="E375" s="87"/>
      <c r="F375" s="87"/>
      <c r="G375" s="88"/>
      <c r="H375" s="18" t="str">
        <f t="shared" si="11"/>
        <v/>
      </c>
    </row>
    <row r="376" spans="2:8" x14ac:dyDescent="0.25">
      <c r="B376" s="86" t="str">
        <f t="shared" si="10"/>
        <v/>
      </c>
      <c r="C376" s="87"/>
      <c r="D376" s="87"/>
      <c r="E376" s="87"/>
      <c r="F376" s="87"/>
      <c r="G376" s="88"/>
      <c r="H376" s="18" t="str">
        <f t="shared" si="11"/>
        <v/>
      </c>
    </row>
    <row r="377" spans="2:8" x14ac:dyDescent="0.25">
      <c r="B377" s="86" t="str">
        <f t="shared" si="10"/>
        <v/>
      </c>
      <c r="C377" s="87"/>
      <c r="D377" s="87"/>
      <c r="E377" s="87"/>
      <c r="F377" s="87"/>
      <c r="G377" s="88"/>
      <c r="H377" s="18" t="str">
        <f t="shared" si="11"/>
        <v/>
      </c>
    </row>
    <row r="378" spans="2:8" x14ac:dyDescent="0.25">
      <c r="B378" s="86" t="str">
        <f t="shared" si="10"/>
        <v/>
      </c>
      <c r="C378" s="87"/>
      <c r="D378" s="87"/>
      <c r="E378" s="87"/>
      <c r="F378" s="87"/>
      <c r="G378" s="88"/>
      <c r="H378" s="18" t="str">
        <f t="shared" si="11"/>
        <v/>
      </c>
    </row>
    <row r="379" spans="2:8" x14ac:dyDescent="0.25">
      <c r="B379" s="86" t="str">
        <f t="shared" si="10"/>
        <v/>
      </c>
      <c r="C379" s="87"/>
      <c r="D379" s="87"/>
      <c r="E379" s="87"/>
      <c r="F379" s="87"/>
      <c r="G379" s="88"/>
      <c r="H379" s="18" t="str">
        <f t="shared" si="11"/>
        <v/>
      </c>
    </row>
    <row r="380" spans="2:8" x14ac:dyDescent="0.25">
      <c r="B380" s="86" t="str">
        <f t="shared" si="10"/>
        <v/>
      </c>
      <c r="C380" s="87"/>
      <c r="D380" s="87"/>
      <c r="E380" s="87"/>
      <c r="F380" s="87"/>
      <c r="G380" s="88"/>
      <c r="H380" s="18" t="str">
        <f t="shared" si="11"/>
        <v/>
      </c>
    </row>
    <row r="381" spans="2:8" x14ac:dyDescent="0.25">
      <c r="B381" s="86" t="str">
        <f t="shared" si="10"/>
        <v/>
      </c>
      <c r="C381" s="87"/>
      <c r="D381" s="87"/>
      <c r="E381" s="87"/>
      <c r="F381" s="87"/>
      <c r="G381" s="88"/>
      <c r="H381" s="18" t="str">
        <f t="shared" si="11"/>
        <v/>
      </c>
    </row>
    <row r="382" spans="2:8" x14ac:dyDescent="0.25">
      <c r="B382" s="86" t="str">
        <f t="shared" si="10"/>
        <v/>
      </c>
      <c r="C382" s="87"/>
      <c r="D382" s="87"/>
      <c r="E382" s="87"/>
      <c r="F382" s="87"/>
      <c r="G382" s="88"/>
      <c r="H382" s="18" t="str">
        <f t="shared" si="11"/>
        <v/>
      </c>
    </row>
    <row r="383" spans="2:8" x14ac:dyDescent="0.25">
      <c r="B383" s="86" t="str">
        <f t="shared" si="10"/>
        <v/>
      </c>
      <c r="C383" s="87"/>
      <c r="D383" s="87"/>
      <c r="E383" s="87"/>
      <c r="F383" s="87"/>
      <c r="G383" s="88"/>
      <c r="H383" s="18" t="str">
        <f t="shared" si="11"/>
        <v/>
      </c>
    </row>
    <row r="384" spans="2:8" x14ac:dyDescent="0.25">
      <c r="B384" s="86" t="str">
        <f t="shared" si="10"/>
        <v/>
      </c>
      <c r="C384" s="87"/>
      <c r="D384" s="87"/>
      <c r="E384" s="87"/>
      <c r="F384" s="87"/>
      <c r="G384" s="88"/>
      <c r="H384" s="18" t="str">
        <f t="shared" si="11"/>
        <v/>
      </c>
    </row>
    <row r="385" spans="2:8" x14ac:dyDescent="0.25">
      <c r="B385" s="86" t="str">
        <f t="shared" si="10"/>
        <v/>
      </c>
      <c r="C385" s="87"/>
      <c r="D385" s="87"/>
      <c r="E385" s="87"/>
      <c r="F385" s="87"/>
      <c r="G385" s="88"/>
      <c r="H385" s="18" t="str">
        <f t="shared" si="11"/>
        <v/>
      </c>
    </row>
    <row r="386" spans="2:8" x14ac:dyDescent="0.25">
      <c r="B386" s="86" t="str">
        <f t="shared" si="10"/>
        <v/>
      </c>
      <c r="C386" s="87"/>
      <c r="D386" s="87"/>
      <c r="E386" s="87"/>
      <c r="F386" s="87"/>
      <c r="G386" s="88"/>
      <c r="H386" s="18" t="str">
        <f t="shared" si="11"/>
        <v/>
      </c>
    </row>
    <row r="387" spans="2:8" x14ac:dyDescent="0.25">
      <c r="B387" s="86" t="str">
        <f t="shared" si="10"/>
        <v/>
      </c>
      <c r="C387" s="87"/>
      <c r="D387" s="87"/>
      <c r="E387" s="87"/>
      <c r="F387" s="87"/>
      <c r="G387" s="88"/>
      <c r="H387" s="18" t="str">
        <f t="shared" si="11"/>
        <v/>
      </c>
    </row>
    <row r="388" spans="2:8" x14ac:dyDescent="0.25">
      <c r="B388" s="86" t="str">
        <f t="shared" si="10"/>
        <v/>
      </c>
      <c r="C388" s="87"/>
      <c r="D388" s="87"/>
      <c r="E388" s="87"/>
      <c r="F388" s="87"/>
      <c r="G388" s="88"/>
      <c r="H388" s="18" t="str">
        <f t="shared" si="11"/>
        <v/>
      </c>
    </row>
    <row r="389" spans="2:8" x14ac:dyDescent="0.25">
      <c r="B389" s="86" t="str">
        <f t="shared" si="10"/>
        <v/>
      </c>
      <c r="C389" s="87"/>
      <c r="D389" s="87"/>
      <c r="E389" s="87"/>
      <c r="F389" s="87"/>
      <c r="G389" s="88"/>
      <c r="H389" s="18" t="str">
        <f t="shared" si="11"/>
        <v/>
      </c>
    </row>
    <row r="390" spans="2:8" x14ac:dyDescent="0.25">
      <c r="B390" s="86" t="str">
        <f t="shared" si="10"/>
        <v/>
      </c>
      <c r="C390" s="87"/>
      <c r="D390" s="87"/>
      <c r="E390" s="87"/>
      <c r="F390" s="87"/>
      <c r="G390" s="88"/>
      <c r="H390" s="18" t="str">
        <f t="shared" si="11"/>
        <v/>
      </c>
    </row>
    <row r="391" spans="2:8" x14ac:dyDescent="0.25">
      <c r="B391" s="86" t="str">
        <f t="shared" si="10"/>
        <v/>
      </c>
      <c r="C391" s="87"/>
      <c r="D391" s="87"/>
      <c r="E391" s="87"/>
      <c r="F391" s="87"/>
      <c r="G391" s="88"/>
      <c r="H391" s="18" t="str">
        <f t="shared" si="11"/>
        <v/>
      </c>
    </row>
    <row r="392" spans="2:8" x14ac:dyDescent="0.25">
      <c r="B392" s="86" t="str">
        <f t="shared" si="10"/>
        <v/>
      </c>
      <c r="C392" s="87"/>
      <c r="D392" s="87"/>
      <c r="E392" s="87"/>
      <c r="F392" s="87"/>
      <c r="G392" s="88"/>
      <c r="H392" s="18" t="str">
        <f t="shared" si="11"/>
        <v/>
      </c>
    </row>
    <row r="393" spans="2:8" x14ac:dyDescent="0.25">
      <c r="B393" s="86" t="str">
        <f t="shared" si="10"/>
        <v/>
      </c>
      <c r="C393" s="87"/>
      <c r="D393" s="87"/>
      <c r="E393" s="87"/>
      <c r="F393" s="87"/>
      <c r="G393" s="88"/>
      <c r="H393" s="18" t="str">
        <f t="shared" si="11"/>
        <v/>
      </c>
    </row>
    <row r="394" spans="2:8" x14ac:dyDescent="0.25">
      <c r="B394" s="86" t="str">
        <f t="shared" si="10"/>
        <v/>
      </c>
      <c r="C394" s="87"/>
      <c r="D394" s="87"/>
      <c r="E394" s="87"/>
      <c r="F394" s="87"/>
      <c r="G394" s="88"/>
      <c r="H394" s="18" t="str">
        <f t="shared" si="11"/>
        <v/>
      </c>
    </row>
    <row r="395" spans="2:8" x14ac:dyDescent="0.25">
      <c r="B395" s="86" t="str">
        <f t="shared" si="10"/>
        <v/>
      </c>
      <c r="C395" s="87"/>
      <c r="D395" s="87"/>
      <c r="E395" s="87"/>
      <c r="F395" s="87"/>
      <c r="G395" s="88"/>
      <c r="H395" s="18" t="str">
        <f t="shared" si="11"/>
        <v/>
      </c>
    </row>
    <row r="396" spans="2:8" x14ac:dyDescent="0.25">
      <c r="B396" s="86" t="str">
        <f t="shared" si="10"/>
        <v/>
      </c>
      <c r="C396" s="87"/>
      <c r="D396" s="87"/>
      <c r="E396" s="87"/>
      <c r="F396" s="87"/>
      <c r="G396" s="88"/>
      <c r="H396" s="18" t="str">
        <f t="shared" si="11"/>
        <v/>
      </c>
    </row>
    <row r="397" spans="2:8" x14ac:dyDescent="0.25">
      <c r="B397" s="86" t="str">
        <f t="shared" si="10"/>
        <v/>
      </c>
      <c r="C397" s="87"/>
      <c r="D397" s="87"/>
      <c r="E397" s="87"/>
      <c r="F397" s="87"/>
      <c r="G397" s="88"/>
      <c r="H397" s="18" t="str">
        <f t="shared" si="11"/>
        <v/>
      </c>
    </row>
    <row r="398" spans="2:8" x14ac:dyDescent="0.25">
      <c r="B398" s="86" t="str">
        <f t="shared" si="10"/>
        <v/>
      </c>
      <c r="C398" s="87"/>
      <c r="D398" s="87"/>
      <c r="E398" s="87"/>
      <c r="F398" s="87"/>
      <c r="G398" s="88"/>
      <c r="H398" s="18" t="str">
        <f t="shared" si="11"/>
        <v/>
      </c>
    </row>
    <row r="399" spans="2:8" x14ac:dyDescent="0.25">
      <c r="B399" s="86" t="str">
        <f t="shared" si="10"/>
        <v/>
      </c>
      <c r="C399" s="87"/>
      <c r="D399" s="87"/>
      <c r="E399" s="87"/>
      <c r="F399" s="87"/>
      <c r="G399" s="88"/>
      <c r="H399" s="18" t="str">
        <f t="shared" si="11"/>
        <v/>
      </c>
    </row>
    <row r="400" spans="2:8" x14ac:dyDescent="0.25">
      <c r="B400" s="86" t="str">
        <f t="shared" si="10"/>
        <v/>
      </c>
      <c r="C400" s="87"/>
      <c r="D400" s="87"/>
      <c r="E400" s="87"/>
      <c r="F400" s="87"/>
      <c r="G400" s="88"/>
      <c r="H400" s="18" t="str">
        <f t="shared" si="11"/>
        <v/>
      </c>
    </row>
    <row r="401" spans="2:8" x14ac:dyDescent="0.25">
      <c r="B401" s="86" t="str">
        <f t="shared" si="10"/>
        <v/>
      </c>
      <c r="C401" s="87"/>
      <c r="D401" s="87"/>
      <c r="E401" s="87"/>
      <c r="F401" s="87"/>
      <c r="G401" s="88"/>
      <c r="H401" s="18" t="str">
        <f t="shared" si="11"/>
        <v/>
      </c>
    </row>
    <row r="402" spans="2:8" x14ac:dyDescent="0.25">
      <c r="B402" s="86" t="str">
        <f t="shared" si="10"/>
        <v/>
      </c>
      <c r="C402" s="87"/>
      <c r="D402" s="87"/>
      <c r="E402" s="87"/>
      <c r="F402" s="87"/>
      <c r="G402" s="88"/>
      <c r="H402" s="18" t="str">
        <f t="shared" si="11"/>
        <v/>
      </c>
    </row>
    <row r="403" spans="2:8" x14ac:dyDescent="0.25">
      <c r="B403" s="86" t="str">
        <f t="shared" si="10"/>
        <v/>
      </c>
      <c r="C403" s="87"/>
      <c r="D403" s="87"/>
      <c r="E403" s="87"/>
      <c r="F403" s="87"/>
      <c r="G403" s="88"/>
      <c r="H403" s="18" t="str">
        <f t="shared" si="11"/>
        <v/>
      </c>
    </row>
    <row r="404" spans="2:8" x14ac:dyDescent="0.25">
      <c r="B404" s="86" t="str">
        <f t="shared" si="10"/>
        <v/>
      </c>
      <c r="C404" s="87"/>
      <c r="D404" s="87"/>
      <c r="E404" s="87"/>
      <c r="F404" s="87"/>
      <c r="G404" s="88"/>
      <c r="H404" s="18" t="str">
        <f t="shared" si="11"/>
        <v/>
      </c>
    </row>
    <row r="405" spans="2:8" x14ac:dyDescent="0.25">
      <c r="B405" s="86" t="str">
        <f t="shared" si="10"/>
        <v/>
      </c>
      <c r="C405" s="87"/>
      <c r="D405" s="87"/>
      <c r="E405" s="87"/>
      <c r="F405" s="87"/>
      <c r="G405" s="88"/>
      <c r="H405" s="18" t="str">
        <f t="shared" si="11"/>
        <v/>
      </c>
    </row>
    <row r="406" spans="2:8" x14ac:dyDescent="0.25">
      <c r="B406" s="86" t="str">
        <f t="shared" si="10"/>
        <v/>
      </c>
      <c r="C406" s="87"/>
      <c r="D406" s="87"/>
      <c r="E406" s="87"/>
      <c r="F406" s="87"/>
      <c r="G406" s="88"/>
      <c r="H406" s="18" t="str">
        <f t="shared" si="11"/>
        <v/>
      </c>
    </row>
    <row r="407" spans="2:8" x14ac:dyDescent="0.25">
      <c r="B407" s="86" t="str">
        <f t="shared" si="10"/>
        <v/>
      </c>
      <c r="C407" s="87"/>
      <c r="D407" s="87"/>
      <c r="E407" s="87"/>
      <c r="F407" s="87"/>
      <c r="G407" s="88"/>
      <c r="H407" s="18" t="str">
        <f t="shared" si="11"/>
        <v/>
      </c>
    </row>
    <row r="408" spans="2:8" x14ac:dyDescent="0.25">
      <c r="B408" s="86" t="str">
        <f t="shared" si="10"/>
        <v/>
      </c>
      <c r="C408" s="87"/>
      <c r="D408" s="87"/>
      <c r="E408" s="87"/>
      <c r="F408" s="87"/>
      <c r="G408" s="88"/>
      <c r="H408" s="18" t="str">
        <f t="shared" si="11"/>
        <v/>
      </c>
    </row>
    <row r="409" spans="2:8" x14ac:dyDescent="0.25">
      <c r="B409" s="86" t="str">
        <f t="shared" si="10"/>
        <v/>
      </c>
      <c r="C409" s="87"/>
      <c r="D409" s="87"/>
      <c r="E409" s="87"/>
      <c r="F409" s="87"/>
      <c r="G409" s="88"/>
      <c r="H409" s="18" t="str">
        <f t="shared" si="11"/>
        <v/>
      </c>
    </row>
    <row r="410" spans="2:8" x14ac:dyDescent="0.25">
      <c r="B410" s="86" t="str">
        <f t="shared" ref="B410:B473" si="12">IF($J393="","",J393)</f>
        <v/>
      </c>
      <c r="C410" s="87"/>
      <c r="D410" s="87"/>
      <c r="E410" s="87"/>
      <c r="F410" s="87"/>
      <c r="G410" s="88"/>
      <c r="H410" s="18" t="str">
        <f t="shared" ref="H410:H473" si="13">IF($K393="","",K393)</f>
        <v/>
      </c>
    </row>
    <row r="411" spans="2:8" x14ac:dyDescent="0.25">
      <c r="B411" s="86" t="str">
        <f t="shared" si="12"/>
        <v/>
      </c>
      <c r="C411" s="87"/>
      <c r="D411" s="87"/>
      <c r="E411" s="87"/>
      <c r="F411" s="87"/>
      <c r="G411" s="88"/>
      <c r="H411" s="18" t="str">
        <f t="shared" si="13"/>
        <v/>
      </c>
    </row>
    <row r="412" spans="2:8" x14ac:dyDescent="0.25">
      <c r="B412" s="86" t="str">
        <f t="shared" si="12"/>
        <v/>
      </c>
      <c r="C412" s="87"/>
      <c r="D412" s="87"/>
      <c r="E412" s="87"/>
      <c r="F412" s="87"/>
      <c r="G412" s="88"/>
      <c r="H412" s="18" t="str">
        <f t="shared" si="13"/>
        <v/>
      </c>
    </row>
    <row r="413" spans="2:8" x14ac:dyDescent="0.25">
      <c r="B413" s="86" t="str">
        <f t="shared" si="12"/>
        <v/>
      </c>
      <c r="C413" s="87"/>
      <c r="D413" s="87"/>
      <c r="E413" s="87"/>
      <c r="F413" s="87"/>
      <c r="G413" s="88"/>
      <c r="H413" s="18" t="str">
        <f t="shared" si="13"/>
        <v/>
      </c>
    </row>
    <row r="414" spans="2:8" x14ac:dyDescent="0.25">
      <c r="B414" s="86" t="str">
        <f t="shared" si="12"/>
        <v/>
      </c>
      <c r="C414" s="87"/>
      <c r="D414" s="87"/>
      <c r="E414" s="87"/>
      <c r="F414" s="87"/>
      <c r="G414" s="88"/>
      <c r="H414" s="18" t="str">
        <f t="shared" si="13"/>
        <v/>
      </c>
    </row>
    <row r="415" spans="2:8" x14ac:dyDescent="0.25">
      <c r="B415" s="86" t="str">
        <f t="shared" si="12"/>
        <v/>
      </c>
      <c r="C415" s="87"/>
      <c r="D415" s="87"/>
      <c r="E415" s="87"/>
      <c r="F415" s="87"/>
      <c r="G415" s="88"/>
      <c r="H415" s="18" t="str">
        <f t="shared" si="13"/>
        <v/>
      </c>
    </row>
    <row r="416" spans="2:8" x14ac:dyDescent="0.25">
      <c r="B416" s="86" t="str">
        <f t="shared" si="12"/>
        <v/>
      </c>
      <c r="C416" s="87"/>
      <c r="D416" s="87"/>
      <c r="E416" s="87"/>
      <c r="F416" s="87"/>
      <c r="G416" s="88"/>
      <c r="H416" s="18" t="str">
        <f t="shared" si="13"/>
        <v/>
      </c>
    </row>
    <row r="417" spans="2:8" x14ac:dyDescent="0.25">
      <c r="B417" s="86" t="str">
        <f t="shared" si="12"/>
        <v/>
      </c>
      <c r="C417" s="87"/>
      <c r="D417" s="87"/>
      <c r="E417" s="87"/>
      <c r="F417" s="87"/>
      <c r="G417" s="88"/>
      <c r="H417" s="18" t="str">
        <f t="shared" si="13"/>
        <v/>
      </c>
    </row>
    <row r="418" spans="2:8" x14ac:dyDescent="0.25">
      <c r="B418" s="86" t="str">
        <f t="shared" si="12"/>
        <v/>
      </c>
      <c r="C418" s="87"/>
      <c r="D418" s="87"/>
      <c r="E418" s="87"/>
      <c r="F418" s="87"/>
      <c r="G418" s="88"/>
      <c r="H418" s="18" t="str">
        <f t="shared" si="13"/>
        <v/>
      </c>
    </row>
    <row r="419" spans="2:8" x14ac:dyDescent="0.25">
      <c r="B419" s="86" t="str">
        <f t="shared" si="12"/>
        <v/>
      </c>
      <c r="C419" s="87"/>
      <c r="D419" s="87"/>
      <c r="E419" s="87"/>
      <c r="F419" s="87"/>
      <c r="G419" s="88"/>
      <c r="H419" s="18" t="str">
        <f t="shared" si="13"/>
        <v/>
      </c>
    </row>
    <row r="420" spans="2:8" x14ac:dyDescent="0.25">
      <c r="B420" s="86" t="str">
        <f t="shared" si="12"/>
        <v/>
      </c>
      <c r="C420" s="87"/>
      <c r="D420" s="87"/>
      <c r="E420" s="87"/>
      <c r="F420" s="87"/>
      <c r="G420" s="88"/>
      <c r="H420" s="18" t="str">
        <f t="shared" si="13"/>
        <v/>
      </c>
    </row>
    <row r="421" spans="2:8" x14ac:dyDescent="0.25">
      <c r="B421" s="86" t="str">
        <f t="shared" si="12"/>
        <v/>
      </c>
      <c r="C421" s="87"/>
      <c r="D421" s="87"/>
      <c r="E421" s="87"/>
      <c r="F421" s="87"/>
      <c r="G421" s="88"/>
      <c r="H421" s="18" t="str">
        <f t="shared" si="13"/>
        <v/>
      </c>
    </row>
    <row r="422" spans="2:8" x14ac:dyDescent="0.25">
      <c r="B422" s="86" t="str">
        <f t="shared" si="12"/>
        <v/>
      </c>
      <c r="C422" s="87"/>
      <c r="D422" s="87"/>
      <c r="E422" s="87"/>
      <c r="F422" s="87"/>
      <c r="G422" s="88"/>
      <c r="H422" s="18" t="str">
        <f t="shared" si="13"/>
        <v/>
      </c>
    </row>
    <row r="423" spans="2:8" x14ac:dyDescent="0.25">
      <c r="B423" s="86" t="str">
        <f t="shared" si="12"/>
        <v/>
      </c>
      <c r="C423" s="87"/>
      <c r="D423" s="87"/>
      <c r="E423" s="87"/>
      <c r="F423" s="87"/>
      <c r="G423" s="88"/>
      <c r="H423" s="18" t="str">
        <f t="shared" si="13"/>
        <v/>
      </c>
    </row>
    <row r="424" spans="2:8" x14ac:dyDescent="0.25">
      <c r="B424" s="86" t="str">
        <f t="shared" si="12"/>
        <v/>
      </c>
      <c r="C424" s="87"/>
      <c r="D424" s="87"/>
      <c r="E424" s="87"/>
      <c r="F424" s="87"/>
      <c r="G424" s="88"/>
      <c r="H424" s="18" t="str">
        <f t="shared" si="13"/>
        <v/>
      </c>
    </row>
    <row r="425" spans="2:8" x14ac:dyDescent="0.25">
      <c r="B425" s="86" t="str">
        <f t="shared" si="12"/>
        <v/>
      </c>
      <c r="C425" s="87"/>
      <c r="D425" s="87"/>
      <c r="E425" s="87"/>
      <c r="F425" s="87"/>
      <c r="G425" s="88"/>
      <c r="H425" s="18" t="str">
        <f t="shared" si="13"/>
        <v/>
      </c>
    </row>
    <row r="426" spans="2:8" x14ac:dyDescent="0.25">
      <c r="B426" s="86" t="str">
        <f t="shared" si="12"/>
        <v/>
      </c>
      <c r="C426" s="87"/>
      <c r="D426" s="87"/>
      <c r="E426" s="87"/>
      <c r="F426" s="87"/>
      <c r="G426" s="88"/>
      <c r="H426" s="18" t="str">
        <f t="shared" si="13"/>
        <v/>
      </c>
    </row>
    <row r="427" spans="2:8" x14ac:dyDescent="0.25">
      <c r="B427" s="86" t="str">
        <f t="shared" si="12"/>
        <v/>
      </c>
      <c r="C427" s="87"/>
      <c r="D427" s="87"/>
      <c r="E427" s="87"/>
      <c r="F427" s="87"/>
      <c r="G427" s="88"/>
      <c r="H427" s="18" t="str">
        <f t="shared" si="13"/>
        <v/>
      </c>
    </row>
    <row r="428" spans="2:8" x14ac:dyDescent="0.25">
      <c r="B428" s="86" t="str">
        <f t="shared" si="12"/>
        <v/>
      </c>
      <c r="C428" s="87"/>
      <c r="D428" s="87"/>
      <c r="E428" s="87"/>
      <c r="F428" s="87"/>
      <c r="G428" s="88"/>
      <c r="H428" s="18" t="str">
        <f t="shared" si="13"/>
        <v/>
      </c>
    </row>
    <row r="429" spans="2:8" x14ac:dyDescent="0.25">
      <c r="B429" s="86" t="str">
        <f t="shared" si="12"/>
        <v/>
      </c>
      <c r="C429" s="87"/>
      <c r="D429" s="87"/>
      <c r="E429" s="87"/>
      <c r="F429" s="87"/>
      <c r="G429" s="88"/>
      <c r="H429" s="18" t="str">
        <f t="shared" si="13"/>
        <v/>
      </c>
    </row>
    <row r="430" spans="2:8" x14ac:dyDescent="0.25">
      <c r="B430" s="86" t="str">
        <f t="shared" si="12"/>
        <v/>
      </c>
      <c r="C430" s="87"/>
      <c r="D430" s="87"/>
      <c r="E430" s="87"/>
      <c r="F430" s="87"/>
      <c r="G430" s="88"/>
      <c r="H430" s="18" t="str">
        <f t="shared" si="13"/>
        <v/>
      </c>
    </row>
    <row r="431" spans="2:8" x14ac:dyDescent="0.25">
      <c r="B431" s="86" t="str">
        <f t="shared" si="12"/>
        <v/>
      </c>
      <c r="C431" s="87"/>
      <c r="D431" s="87"/>
      <c r="E431" s="87"/>
      <c r="F431" s="87"/>
      <c r="G431" s="88"/>
      <c r="H431" s="18" t="str">
        <f t="shared" si="13"/>
        <v/>
      </c>
    </row>
    <row r="432" spans="2:8" x14ac:dyDescent="0.25">
      <c r="B432" s="86" t="str">
        <f t="shared" si="12"/>
        <v/>
      </c>
      <c r="C432" s="87"/>
      <c r="D432" s="87"/>
      <c r="E432" s="87"/>
      <c r="F432" s="87"/>
      <c r="G432" s="88"/>
      <c r="H432" s="18" t="str">
        <f t="shared" si="13"/>
        <v/>
      </c>
    </row>
    <row r="433" spans="2:8" x14ac:dyDescent="0.25">
      <c r="B433" s="86" t="str">
        <f t="shared" si="12"/>
        <v/>
      </c>
      <c r="C433" s="87"/>
      <c r="D433" s="87"/>
      <c r="E433" s="87"/>
      <c r="F433" s="87"/>
      <c r="G433" s="88"/>
      <c r="H433" s="18" t="str">
        <f t="shared" si="13"/>
        <v/>
      </c>
    </row>
    <row r="434" spans="2:8" x14ac:dyDescent="0.25">
      <c r="B434" s="86" t="str">
        <f t="shared" si="12"/>
        <v/>
      </c>
      <c r="C434" s="87"/>
      <c r="D434" s="87"/>
      <c r="E434" s="87"/>
      <c r="F434" s="87"/>
      <c r="G434" s="88"/>
      <c r="H434" s="18" t="str">
        <f t="shared" si="13"/>
        <v/>
      </c>
    </row>
    <row r="435" spans="2:8" x14ac:dyDescent="0.25">
      <c r="B435" s="86" t="str">
        <f t="shared" si="12"/>
        <v/>
      </c>
      <c r="C435" s="87"/>
      <c r="D435" s="87"/>
      <c r="E435" s="87"/>
      <c r="F435" s="87"/>
      <c r="G435" s="88"/>
      <c r="H435" s="18" t="str">
        <f t="shared" si="13"/>
        <v/>
      </c>
    </row>
    <row r="436" spans="2:8" x14ac:dyDescent="0.25">
      <c r="B436" s="86" t="str">
        <f t="shared" si="12"/>
        <v/>
      </c>
      <c r="C436" s="87"/>
      <c r="D436" s="87"/>
      <c r="E436" s="87"/>
      <c r="F436" s="87"/>
      <c r="G436" s="88"/>
      <c r="H436" s="18" t="str">
        <f t="shared" si="13"/>
        <v/>
      </c>
    </row>
    <row r="437" spans="2:8" x14ac:dyDescent="0.25">
      <c r="B437" s="86" t="str">
        <f t="shared" si="12"/>
        <v/>
      </c>
      <c r="C437" s="87"/>
      <c r="D437" s="87"/>
      <c r="E437" s="87"/>
      <c r="F437" s="87"/>
      <c r="G437" s="88"/>
      <c r="H437" s="18" t="str">
        <f t="shared" si="13"/>
        <v/>
      </c>
    </row>
    <row r="438" spans="2:8" x14ac:dyDescent="0.25">
      <c r="B438" s="86" t="str">
        <f t="shared" si="12"/>
        <v/>
      </c>
      <c r="C438" s="87"/>
      <c r="D438" s="87"/>
      <c r="E438" s="87"/>
      <c r="F438" s="87"/>
      <c r="G438" s="88"/>
      <c r="H438" s="18" t="str">
        <f t="shared" si="13"/>
        <v/>
      </c>
    </row>
    <row r="439" spans="2:8" x14ac:dyDescent="0.25">
      <c r="B439" s="86" t="str">
        <f t="shared" si="12"/>
        <v/>
      </c>
      <c r="C439" s="87"/>
      <c r="D439" s="87"/>
      <c r="E439" s="87"/>
      <c r="F439" s="87"/>
      <c r="G439" s="88"/>
      <c r="H439" s="18" t="str">
        <f t="shared" si="13"/>
        <v/>
      </c>
    </row>
    <row r="440" spans="2:8" x14ac:dyDescent="0.25">
      <c r="B440" s="86" t="str">
        <f t="shared" si="12"/>
        <v/>
      </c>
      <c r="C440" s="87"/>
      <c r="D440" s="87"/>
      <c r="E440" s="87"/>
      <c r="F440" s="87"/>
      <c r="G440" s="88"/>
      <c r="H440" s="18" t="str">
        <f t="shared" si="13"/>
        <v/>
      </c>
    </row>
    <row r="441" spans="2:8" x14ac:dyDescent="0.25">
      <c r="B441" s="86" t="str">
        <f t="shared" si="12"/>
        <v/>
      </c>
      <c r="C441" s="87"/>
      <c r="D441" s="87"/>
      <c r="E441" s="87"/>
      <c r="F441" s="87"/>
      <c r="G441" s="88"/>
      <c r="H441" s="18" t="str">
        <f t="shared" si="13"/>
        <v/>
      </c>
    </row>
    <row r="442" spans="2:8" x14ac:dyDescent="0.25">
      <c r="B442" s="86" t="str">
        <f t="shared" si="12"/>
        <v/>
      </c>
      <c r="C442" s="87"/>
      <c r="D442" s="87"/>
      <c r="E442" s="87"/>
      <c r="F442" s="87"/>
      <c r="G442" s="88"/>
      <c r="H442" s="18" t="str">
        <f t="shared" si="13"/>
        <v/>
      </c>
    </row>
    <row r="443" spans="2:8" x14ac:dyDescent="0.25">
      <c r="B443" s="86" t="str">
        <f t="shared" si="12"/>
        <v/>
      </c>
      <c r="C443" s="87"/>
      <c r="D443" s="87"/>
      <c r="E443" s="87"/>
      <c r="F443" s="87"/>
      <c r="G443" s="88"/>
      <c r="H443" s="18" t="str">
        <f t="shared" si="13"/>
        <v/>
      </c>
    </row>
    <row r="444" spans="2:8" x14ac:dyDescent="0.25">
      <c r="B444" s="86" t="str">
        <f t="shared" si="12"/>
        <v/>
      </c>
      <c r="C444" s="87"/>
      <c r="D444" s="87"/>
      <c r="E444" s="87"/>
      <c r="F444" s="87"/>
      <c r="G444" s="88"/>
      <c r="H444" s="18" t="str">
        <f t="shared" si="13"/>
        <v/>
      </c>
    </row>
    <row r="445" spans="2:8" x14ac:dyDescent="0.25">
      <c r="B445" s="86" t="str">
        <f t="shared" si="12"/>
        <v/>
      </c>
      <c r="C445" s="87"/>
      <c r="D445" s="87"/>
      <c r="E445" s="87"/>
      <c r="F445" s="87"/>
      <c r="G445" s="88"/>
      <c r="H445" s="18" t="str">
        <f t="shared" si="13"/>
        <v/>
      </c>
    </row>
    <row r="446" spans="2:8" x14ac:dyDescent="0.25">
      <c r="B446" s="86" t="str">
        <f t="shared" si="12"/>
        <v/>
      </c>
      <c r="C446" s="87"/>
      <c r="D446" s="87"/>
      <c r="E446" s="87"/>
      <c r="F446" s="87"/>
      <c r="G446" s="88"/>
      <c r="H446" s="18" t="str">
        <f t="shared" si="13"/>
        <v/>
      </c>
    </row>
    <row r="447" spans="2:8" x14ac:dyDescent="0.25">
      <c r="B447" s="86" t="str">
        <f t="shared" si="12"/>
        <v/>
      </c>
      <c r="C447" s="87"/>
      <c r="D447" s="87"/>
      <c r="E447" s="87"/>
      <c r="F447" s="87"/>
      <c r="G447" s="88"/>
      <c r="H447" s="18" t="str">
        <f t="shared" si="13"/>
        <v/>
      </c>
    </row>
    <row r="448" spans="2:8" x14ac:dyDescent="0.25">
      <c r="B448" s="86" t="str">
        <f t="shared" si="12"/>
        <v/>
      </c>
      <c r="C448" s="87"/>
      <c r="D448" s="87"/>
      <c r="E448" s="87"/>
      <c r="F448" s="87"/>
      <c r="G448" s="88"/>
      <c r="H448" s="18" t="str">
        <f t="shared" si="13"/>
        <v/>
      </c>
    </row>
    <row r="449" spans="2:8" x14ac:dyDescent="0.25">
      <c r="B449" s="86" t="str">
        <f t="shared" si="12"/>
        <v/>
      </c>
      <c r="C449" s="87"/>
      <c r="D449" s="87"/>
      <c r="E449" s="87"/>
      <c r="F449" s="87"/>
      <c r="G449" s="88"/>
      <c r="H449" s="18" t="str">
        <f t="shared" si="13"/>
        <v/>
      </c>
    </row>
    <row r="450" spans="2:8" x14ac:dyDescent="0.25">
      <c r="B450" s="86" t="str">
        <f t="shared" si="12"/>
        <v/>
      </c>
      <c r="C450" s="87"/>
      <c r="D450" s="87"/>
      <c r="E450" s="87"/>
      <c r="F450" s="87"/>
      <c r="G450" s="88"/>
      <c r="H450" s="18" t="str">
        <f t="shared" si="13"/>
        <v/>
      </c>
    </row>
    <row r="451" spans="2:8" x14ac:dyDescent="0.25">
      <c r="B451" s="86" t="str">
        <f t="shared" si="12"/>
        <v/>
      </c>
      <c r="C451" s="87"/>
      <c r="D451" s="87"/>
      <c r="E451" s="87"/>
      <c r="F451" s="87"/>
      <c r="G451" s="88"/>
      <c r="H451" s="18" t="str">
        <f t="shared" si="13"/>
        <v/>
      </c>
    </row>
    <row r="452" spans="2:8" x14ac:dyDescent="0.25">
      <c r="B452" s="86" t="str">
        <f t="shared" si="12"/>
        <v/>
      </c>
      <c r="C452" s="87"/>
      <c r="D452" s="87"/>
      <c r="E452" s="87"/>
      <c r="F452" s="87"/>
      <c r="G452" s="88"/>
      <c r="H452" s="18" t="str">
        <f t="shared" si="13"/>
        <v/>
      </c>
    </row>
    <row r="453" spans="2:8" x14ac:dyDescent="0.25">
      <c r="B453" s="86" t="str">
        <f t="shared" si="12"/>
        <v/>
      </c>
      <c r="C453" s="87"/>
      <c r="D453" s="87"/>
      <c r="E453" s="87"/>
      <c r="F453" s="87"/>
      <c r="G453" s="88"/>
      <c r="H453" s="18" t="str">
        <f t="shared" si="13"/>
        <v/>
      </c>
    </row>
    <row r="454" spans="2:8" x14ac:dyDescent="0.25">
      <c r="B454" s="86" t="str">
        <f t="shared" si="12"/>
        <v/>
      </c>
      <c r="C454" s="87"/>
      <c r="D454" s="87"/>
      <c r="E454" s="87"/>
      <c r="F454" s="87"/>
      <c r="G454" s="88"/>
      <c r="H454" s="18" t="str">
        <f t="shared" si="13"/>
        <v/>
      </c>
    </row>
    <row r="455" spans="2:8" x14ac:dyDescent="0.25">
      <c r="B455" s="86" t="str">
        <f t="shared" si="12"/>
        <v/>
      </c>
      <c r="C455" s="87"/>
      <c r="D455" s="87"/>
      <c r="E455" s="87"/>
      <c r="F455" s="87"/>
      <c r="G455" s="88"/>
      <c r="H455" s="18" t="str">
        <f t="shared" si="13"/>
        <v/>
      </c>
    </row>
    <row r="456" spans="2:8" x14ac:dyDescent="0.25">
      <c r="B456" s="86" t="str">
        <f t="shared" si="12"/>
        <v/>
      </c>
      <c r="C456" s="87"/>
      <c r="D456" s="87"/>
      <c r="E456" s="87"/>
      <c r="F456" s="87"/>
      <c r="G456" s="88"/>
      <c r="H456" s="18" t="str">
        <f t="shared" si="13"/>
        <v/>
      </c>
    </row>
    <row r="457" spans="2:8" x14ac:dyDescent="0.25">
      <c r="B457" s="86" t="str">
        <f t="shared" si="12"/>
        <v/>
      </c>
      <c r="C457" s="87"/>
      <c r="D457" s="87"/>
      <c r="E457" s="87"/>
      <c r="F457" s="87"/>
      <c r="G457" s="88"/>
      <c r="H457" s="18" t="str">
        <f t="shared" si="13"/>
        <v/>
      </c>
    </row>
    <row r="458" spans="2:8" x14ac:dyDescent="0.25">
      <c r="B458" s="86" t="str">
        <f t="shared" si="12"/>
        <v/>
      </c>
      <c r="C458" s="87"/>
      <c r="D458" s="87"/>
      <c r="E458" s="87"/>
      <c r="F458" s="87"/>
      <c r="G458" s="88"/>
      <c r="H458" s="18" t="str">
        <f t="shared" si="13"/>
        <v/>
      </c>
    </row>
    <row r="459" spans="2:8" x14ac:dyDescent="0.25">
      <c r="B459" s="86" t="str">
        <f t="shared" si="12"/>
        <v/>
      </c>
      <c r="C459" s="87"/>
      <c r="D459" s="87"/>
      <c r="E459" s="87"/>
      <c r="F459" s="87"/>
      <c r="G459" s="88"/>
      <c r="H459" s="18" t="str">
        <f t="shared" si="13"/>
        <v/>
      </c>
    </row>
    <row r="460" spans="2:8" x14ac:dyDescent="0.25">
      <c r="B460" s="86" t="str">
        <f t="shared" si="12"/>
        <v/>
      </c>
      <c r="C460" s="87"/>
      <c r="D460" s="87"/>
      <c r="E460" s="87"/>
      <c r="F460" s="87"/>
      <c r="G460" s="88"/>
      <c r="H460" s="18" t="str">
        <f t="shared" si="13"/>
        <v/>
      </c>
    </row>
    <row r="461" spans="2:8" x14ac:dyDescent="0.25">
      <c r="B461" s="86" t="str">
        <f t="shared" si="12"/>
        <v/>
      </c>
      <c r="C461" s="87"/>
      <c r="D461" s="87"/>
      <c r="E461" s="87"/>
      <c r="F461" s="87"/>
      <c r="G461" s="88"/>
      <c r="H461" s="18" t="str">
        <f t="shared" si="13"/>
        <v/>
      </c>
    </row>
    <row r="462" spans="2:8" x14ac:dyDescent="0.25">
      <c r="B462" s="86" t="str">
        <f t="shared" si="12"/>
        <v/>
      </c>
      <c r="C462" s="87"/>
      <c r="D462" s="87"/>
      <c r="E462" s="87"/>
      <c r="F462" s="87"/>
      <c r="G462" s="88"/>
      <c r="H462" s="18" t="str">
        <f t="shared" si="13"/>
        <v/>
      </c>
    </row>
    <row r="463" spans="2:8" x14ac:dyDescent="0.25">
      <c r="B463" s="86" t="str">
        <f t="shared" si="12"/>
        <v/>
      </c>
      <c r="C463" s="87"/>
      <c r="D463" s="87"/>
      <c r="E463" s="87"/>
      <c r="F463" s="87"/>
      <c r="G463" s="88"/>
      <c r="H463" s="18" t="str">
        <f t="shared" si="13"/>
        <v/>
      </c>
    </row>
    <row r="464" spans="2:8" x14ac:dyDescent="0.25">
      <c r="B464" s="86" t="str">
        <f t="shared" si="12"/>
        <v/>
      </c>
      <c r="C464" s="87"/>
      <c r="D464" s="87"/>
      <c r="E464" s="87"/>
      <c r="F464" s="87"/>
      <c r="G464" s="88"/>
      <c r="H464" s="18" t="str">
        <f t="shared" si="13"/>
        <v/>
      </c>
    </row>
    <row r="465" spans="2:8" x14ac:dyDescent="0.25">
      <c r="B465" s="86" t="str">
        <f t="shared" si="12"/>
        <v/>
      </c>
      <c r="C465" s="87"/>
      <c r="D465" s="87"/>
      <c r="E465" s="87"/>
      <c r="F465" s="87"/>
      <c r="G465" s="88"/>
      <c r="H465" s="18" t="str">
        <f t="shared" si="13"/>
        <v/>
      </c>
    </row>
    <row r="466" spans="2:8" x14ac:dyDescent="0.25">
      <c r="B466" s="86" t="str">
        <f t="shared" si="12"/>
        <v/>
      </c>
      <c r="C466" s="87"/>
      <c r="D466" s="87"/>
      <c r="E466" s="87"/>
      <c r="F466" s="87"/>
      <c r="G466" s="88"/>
      <c r="H466" s="18" t="str">
        <f t="shared" si="13"/>
        <v/>
      </c>
    </row>
    <row r="467" spans="2:8" x14ac:dyDescent="0.25">
      <c r="B467" s="86" t="str">
        <f t="shared" si="12"/>
        <v/>
      </c>
      <c r="C467" s="87"/>
      <c r="D467" s="87"/>
      <c r="E467" s="87"/>
      <c r="F467" s="87"/>
      <c r="G467" s="88"/>
      <c r="H467" s="18" t="str">
        <f t="shared" si="13"/>
        <v/>
      </c>
    </row>
    <row r="468" spans="2:8" x14ac:dyDescent="0.25">
      <c r="B468" s="86" t="str">
        <f t="shared" si="12"/>
        <v/>
      </c>
      <c r="C468" s="87"/>
      <c r="D468" s="87"/>
      <c r="E468" s="87"/>
      <c r="F468" s="87"/>
      <c r="G468" s="88"/>
      <c r="H468" s="18" t="str">
        <f t="shared" si="13"/>
        <v/>
      </c>
    </row>
    <row r="469" spans="2:8" x14ac:dyDescent="0.25">
      <c r="B469" s="86" t="str">
        <f t="shared" si="12"/>
        <v/>
      </c>
      <c r="C469" s="87"/>
      <c r="D469" s="87"/>
      <c r="E469" s="87"/>
      <c r="F469" s="87"/>
      <c r="G469" s="88"/>
      <c r="H469" s="18" t="str">
        <f t="shared" si="13"/>
        <v/>
      </c>
    </row>
    <row r="470" spans="2:8" x14ac:dyDescent="0.25">
      <c r="B470" s="86" t="str">
        <f t="shared" si="12"/>
        <v/>
      </c>
      <c r="C470" s="87"/>
      <c r="D470" s="87"/>
      <c r="E470" s="87"/>
      <c r="F470" s="87"/>
      <c r="G470" s="88"/>
      <c r="H470" s="18" t="str">
        <f t="shared" si="13"/>
        <v/>
      </c>
    </row>
    <row r="471" spans="2:8" x14ac:dyDescent="0.25">
      <c r="B471" s="86" t="str">
        <f t="shared" si="12"/>
        <v/>
      </c>
      <c r="C471" s="87"/>
      <c r="D471" s="87"/>
      <c r="E471" s="87"/>
      <c r="F471" s="87"/>
      <c r="G471" s="88"/>
      <c r="H471" s="18" t="str">
        <f t="shared" si="13"/>
        <v/>
      </c>
    </row>
    <row r="472" spans="2:8" x14ac:dyDescent="0.25">
      <c r="B472" s="86" t="str">
        <f t="shared" si="12"/>
        <v/>
      </c>
      <c r="C472" s="87"/>
      <c r="D472" s="87"/>
      <c r="E472" s="87"/>
      <c r="F472" s="87"/>
      <c r="G472" s="88"/>
      <c r="H472" s="18" t="str">
        <f t="shared" si="13"/>
        <v/>
      </c>
    </row>
    <row r="473" spans="2:8" x14ac:dyDescent="0.25">
      <c r="B473" s="86" t="str">
        <f t="shared" si="12"/>
        <v/>
      </c>
      <c r="C473" s="87"/>
      <c r="D473" s="87"/>
      <c r="E473" s="87"/>
      <c r="F473" s="87"/>
      <c r="G473" s="88"/>
      <c r="H473" s="18" t="str">
        <f t="shared" si="13"/>
        <v/>
      </c>
    </row>
    <row r="474" spans="2:8" x14ac:dyDescent="0.25">
      <c r="B474" s="86" t="str">
        <f t="shared" ref="B474:B499" si="14">IF($J457="","",J457)</f>
        <v/>
      </c>
      <c r="C474" s="87"/>
      <c r="D474" s="87"/>
      <c r="E474" s="87"/>
      <c r="F474" s="87"/>
      <c r="G474" s="88"/>
      <c r="H474" s="18" t="str">
        <f t="shared" ref="H474:H499" si="15">IF($K457="","",K457)</f>
        <v/>
      </c>
    </row>
    <row r="475" spans="2:8" x14ac:dyDescent="0.25">
      <c r="B475" s="86" t="str">
        <f t="shared" si="14"/>
        <v/>
      </c>
      <c r="C475" s="87"/>
      <c r="D475" s="87"/>
      <c r="E475" s="87"/>
      <c r="F475" s="87"/>
      <c r="G475" s="88"/>
      <c r="H475" s="18" t="str">
        <f t="shared" si="15"/>
        <v/>
      </c>
    </row>
    <row r="476" spans="2:8" x14ac:dyDescent="0.25">
      <c r="B476" s="86" t="str">
        <f t="shared" si="14"/>
        <v/>
      </c>
      <c r="C476" s="87"/>
      <c r="D476" s="87"/>
      <c r="E476" s="87"/>
      <c r="F476" s="87"/>
      <c r="G476" s="88"/>
      <c r="H476" s="18" t="str">
        <f t="shared" si="15"/>
        <v/>
      </c>
    </row>
    <row r="477" spans="2:8" x14ac:dyDescent="0.25">
      <c r="B477" s="86" t="str">
        <f t="shared" si="14"/>
        <v/>
      </c>
      <c r="C477" s="87"/>
      <c r="D477" s="87"/>
      <c r="E477" s="87"/>
      <c r="F477" s="87"/>
      <c r="G477" s="88"/>
      <c r="H477" s="18" t="str">
        <f t="shared" si="15"/>
        <v/>
      </c>
    </row>
    <row r="478" spans="2:8" x14ac:dyDescent="0.25">
      <c r="B478" s="86" t="str">
        <f t="shared" si="14"/>
        <v/>
      </c>
      <c r="C478" s="87"/>
      <c r="D478" s="87"/>
      <c r="E478" s="87"/>
      <c r="F478" s="87"/>
      <c r="G478" s="88"/>
      <c r="H478" s="18" t="str">
        <f t="shared" si="15"/>
        <v/>
      </c>
    </row>
    <row r="479" spans="2:8" x14ac:dyDescent="0.25">
      <c r="B479" s="86" t="str">
        <f t="shared" si="14"/>
        <v/>
      </c>
      <c r="C479" s="87"/>
      <c r="D479" s="87"/>
      <c r="E479" s="87"/>
      <c r="F479" s="87"/>
      <c r="G479" s="88"/>
      <c r="H479" s="18" t="str">
        <f t="shared" si="15"/>
        <v/>
      </c>
    </row>
    <row r="480" spans="2:8" x14ac:dyDescent="0.25">
      <c r="B480" s="86" t="str">
        <f t="shared" si="14"/>
        <v/>
      </c>
      <c r="C480" s="87"/>
      <c r="D480" s="87"/>
      <c r="E480" s="87"/>
      <c r="F480" s="87"/>
      <c r="G480" s="88"/>
      <c r="H480" s="18" t="str">
        <f t="shared" si="15"/>
        <v/>
      </c>
    </row>
    <row r="481" spans="2:8" x14ac:dyDescent="0.25">
      <c r="B481" s="86" t="str">
        <f t="shared" si="14"/>
        <v/>
      </c>
      <c r="C481" s="87"/>
      <c r="D481" s="87"/>
      <c r="E481" s="87"/>
      <c r="F481" s="87"/>
      <c r="G481" s="88"/>
      <c r="H481" s="18" t="str">
        <f t="shared" si="15"/>
        <v/>
      </c>
    </row>
    <row r="482" spans="2:8" x14ac:dyDescent="0.25">
      <c r="B482" s="86" t="str">
        <f t="shared" si="14"/>
        <v/>
      </c>
      <c r="C482" s="87"/>
      <c r="D482" s="87"/>
      <c r="E482" s="87"/>
      <c r="F482" s="87"/>
      <c r="G482" s="88"/>
      <c r="H482" s="18" t="str">
        <f t="shared" si="15"/>
        <v/>
      </c>
    </row>
    <row r="483" spans="2:8" x14ac:dyDescent="0.25">
      <c r="B483" s="86" t="str">
        <f t="shared" si="14"/>
        <v/>
      </c>
      <c r="C483" s="87"/>
      <c r="D483" s="87"/>
      <c r="E483" s="87"/>
      <c r="F483" s="87"/>
      <c r="G483" s="88"/>
      <c r="H483" s="18" t="str">
        <f t="shared" si="15"/>
        <v/>
      </c>
    </row>
    <row r="484" spans="2:8" x14ac:dyDescent="0.25">
      <c r="B484" s="86" t="str">
        <f t="shared" si="14"/>
        <v/>
      </c>
      <c r="C484" s="87"/>
      <c r="D484" s="87"/>
      <c r="E484" s="87"/>
      <c r="F484" s="87"/>
      <c r="G484" s="88"/>
      <c r="H484" s="18" t="str">
        <f t="shared" si="15"/>
        <v/>
      </c>
    </row>
    <row r="485" spans="2:8" x14ac:dyDescent="0.25">
      <c r="B485" s="86" t="str">
        <f t="shared" si="14"/>
        <v/>
      </c>
      <c r="C485" s="87"/>
      <c r="D485" s="87"/>
      <c r="E485" s="87"/>
      <c r="F485" s="87"/>
      <c r="G485" s="88"/>
      <c r="H485" s="18" t="str">
        <f t="shared" si="15"/>
        <v/>
      </c>
    </row>
    <row r="486" spans="2:8" x14ac:dyDescent="0.25">
      <c r="B486" s="86" t="str">
        <f t="shared" si="14"/>
        <v/>
      </c>
      <c r="C486" s="87"/>
      <c r="D486" s="87"/>
      <c r="E486" s="87"/>
      <c r="F486" s="87"/>
      <c r="G486" s="88"/>
      <c r="H486" s="18" t="str">
        <f t="shared" si="15"/>
        <v/>
      </c>
    </row>
    <row r="487" spans="2:8" x14ac:dyDescent="0.25">
      <c r="B487" s="86" t="str">
        <f t="shared" si="14"/>
        <v/>
      </c>
      <c r="C487" s="87"/>
      <c r="D487" s="87"/>
      <c r="E487" s="87"/>
      <c r="F487" s="87"/>
      <c r="G487" s="88"/>
      <c r="H487" s="18" t="str">
        <f t="shared" si="15"/>
        <v/>
      </c>
    </row>
    <row r="488" spans="2:8" x14ac:dyDescent="0.25">
      <c r="B488" s="86" t="str">
        <f t="shared" si="14"/>
        <v/>
      </c>
      <c r="C488" s="87"/>
      <c r="D488" s="87"/>
      <c r="E488" s="87"/>
      <c r="F488" s="87"/>
      <c r="G488" s="88"/>
      <c r="H488" s="18" t="str">
        <f t="shared" si="15"/>
        <v/>
      </c>
    </row>
    <row r="489" spans="2:8" x14ac:dyDescent="0.25">
      <c r="B489" s="86" t="str">
        <f t="shared" si="14"/>
        <v/>
      </c>
      <c r="C489" s="87"/>
      <c r="D489" s="87"/>
      <c r="E489" s="87"/>
      <c r="F489" s="87"/>
      <c r="G489" s="88"/>
      <c r="H489" s="18" t="str">
        <f t="shared" si="15"/>
        <v/>
      </c>
    </row>
    <row r="490" spans="2:8" x14ac:dyDescent="0.25">
      <c r="B490" s="86" t="str">
        <f t="shared" si="14"/>
        <v/>
      </c>
      <c r="C490" s="87"/>
      <c r="D490" s="87"/>
      <c r="E490" s="87"/>
      <c r="F490" s="87"/>
      <c r="G490" s="88"/>
      <c r="H490" s="18" t="str">
        <f t="shared" si="15"/>
        <v/>
      </c>
    </row>
    <row r="491" spans="2:8" x14ac:dyDescent="0.25">
      <c r="B491" s="86" t="str">
        <f t="shared" si="14"/>
        <v/>
      </c>
      <c r="C491" s="87"/>
      <c r="D491" s="87"/>
      <c r="E491" s="87"/>
      <c r="F491" s="87"/>
      <c r="G491" s="88"/>
      <c r="H491" s="18" t="str">
        <f t="shared" si="15"/>
        <v/>
      </c>
    </row>
    <row r="492" spans="2:8" x14ac:dyDescent="0.25">
      <c r="B492" s="86" t="str">
        <f t="shared" si="14"/>
        <v/>
      </c>
      <c r="C492" s="87"/>
      <c r="D492" s="87"/>
      <c r="E492" s="87"/>
      <c r="F492" s="87"/>
      <c r="G492" s="88"/>
      <c r="H492" s="18" t="str">
        <f t="shared" si="15"/>
        <v/>
      </c>
    </row>
    <row r="493" spans="2:8" x14ac:dyDescent="0.25">
      <c r="B493" s="86" t="str">
        <f t="shared" si="14"/>
        <v/>
      </c>
      <c r="C493" s="87"/>
      <c r="D493" s="87"/>
      <c r="E493" s="87"/>
      <c r="F493" s="87"/>
      <c r="G493" s="88"/>
      <c r="H493" s="18" t="str">
        <f t="shared" si="15"/>
        <v/>
      </c>
    </row>
    <row r="494" spans="2:8" x14ac:dyDescent="0.25">
      <c r="B494" s="86" t="str">
        <f t="shared" si="14"/>
        <v/>
      </c>
      <c r="C494" s="87"/>
      <c r="D494" s="87"/>
      <c r="E494" s="87"/>
      <c r="F494" s="87"/>
      <c r="G494" s="88"/>
      <c r="H494" s="18" t="str">
        <f t="shared" si="15"/>
        <v/>
      </c>
    </row>
    <row r="495" spans="2:8" x14ac:dyDescent="0.25">
      <c r="B495" s="86" t="str">
        <f t="shared" si="14"/>
        <v/>
      </c>
      <c r="C495" s="87"/>
      <c r="D495" s="87"/>
      <c r="E495" s="87"/>
      <c r="F495" s="87"/>
      <c r="G495" s="88"/>
      <c r="H495" s="18" t="str">
        <f t="shared" si="15"/>
        <v/>
      </c>
    </row>
    <row r="496" spans="2:8" x14ac:dyDescent="0.25">
      <c r="B496" s="86" t="str">
        <f t="shared" si="14"/>
        <v/>
      </c>
      <c r="C496" s="87"/>
      <c r="D496" s="87"/>
      <c r="E496" s="87"/>
      <c r="F496" s="87"/>
      <c r="G496" s="88"/>
      <c r="H496" s="18" t="str">
        <f t="shared" si="15"/>
        <v/>
      </c>
    </row>
    <row r="497" spans="2:8" x14ac:dyDescent="0.25">
      <c r="B497" s="86" t="str">
        <f t="shared" si="14"/>
        <v/>
      </c>
      <c r="C497" s="87"/>
      <c r="D497" s="87"/>
      <c r="E497" s="87"/>
      <c r="F497" s="87"/>
      <c r="G497" s="88"/>
      <c r="H497" s="18" t="str">
        <f t="shared" si="15"/>
        <v/>
      </c>
    </row>
    <row r="498" spans="2:8" x14ac:dyDescent="0.25">
      <c r="B498" s="86" t="str">
        <f t="shared" si="14"/>
        <v/>
      </c>
      <c r="C498" s="87"/>
      <c r="D498" s="87"/>
      <c r="E498" s="87"/>
      <c r="F498" s="87"/>
      <c r="G498" s="88"/>
      <c r="H498" s="18" t="str">
        <f t="shared" si="15"/>
        <v/>
      </c>
    </row>
    <row r="499" spans="2:8" x14ac:dyDescent="0.25">
      <c r="B499" s="86" t="str">
        <f t="shared" si="14"/>
        <v/>
      </c>
      <c r="C499" s="87"/>
      <c r="D499" s="87"/>
      <c r="E499" s="87"/>
      <c r="F499" s="87"/>
      <c r="G499" s="88"/>
      <c r="H499" s="18" t="str">
        <f t="shared" si="15"/>
        <v/>
      </c>
    </row>
    <row r="500" spans="2:8" x14ac:dyDescent="0.25">
      <c r="B500" s="22"/>
      <c r="C500" s="22"/>
      <c r="D500" s="22"/>
      <c r="E500" s="22"/>
      <c r="F500" s="22"/>
      <c r="G500" s="22"/>
      <c r="H500" s="22"/>
    </row>
    <row r="501" spans="2:8" s="22" customFormat="1" x14ac:dyDescent="0.25">
      <c r="B501" s="21"/>
      <c r="C501" s="4"/>
      <c r="D501" s="4"/>
      <c r="E501" s="4"/>
      <c r="F501" s="4"/>
      <c r="G501" s="4"/>
      <c r="H501" s="4"/>
    </row>
    <row r="502" spans="2:8" x14ac:dyDescent="0.25">
      <c r="B502" s="21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</sheetData>
  <mergeCells count="480">
    <mergeCell ref="B497:G497"/>
    <mergeCell ref="B498:G498"/>
    <mergeCell ref="B499:G499"/>
    <mergeCell ref="B476:G476"/>
    <mergeCell ref="B477:G477"/>
    <mergeCell ref="B478:G478"/>
    <mergeCell ref="B479:G479"/>
    <mergeCell ref="B480:G480"/>
    <mergeCell ref="B481:G481"/>
    <mergeCell ref="B482:G482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4:G494"/>
    <mergeCell ref="B495:G495"/>
    <mergeCell ref="B496:G496"/>
    <mergeCell ref="B473:G473"/>
    <mergeCell ref="B474:G474"/>
    <mergeCell ref="B475:G475"/>
    <mergeCell ref="B452:G452"/>
    <mergeCell ref="B453:G453"/>
    <mergeCell ref="B454:G454"/>
    <mergeCell ref="B455:G455"/>
    <mergeCell ref="B456:G456"/>
    <mergeCell ref="B457:G457"/>
    <mergeCell ref="B458:G458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70:G470"/>
    <mergeCell ref="B471:G471"/>
    <mergeCell ref="B472:G472"/>
    <mergeCell ref="B449:G449"/>
    <mergeCell ref="B450:G450"/>
    <mergeCell ref="B451:G451"/>
    <mergeCell ref="B428:G428"/>
    <mergeCell ref="B429:G429"/>
    <mergeCell ref="B430:G430"/>
    <mergeCell ref="B431:G431"/>
    <mergeCell ref="B432:G432"/>
    <mergeCell ref="B433:G433"/>
    <mergeCell ref="B434:G434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25:G425"/>
    <mergeCell ref="B426:G426"/>
    <mergeCell ref="B427:G427"/>
    <mergeCell ref="B404:G404"/>
    <mergeCell ref="B405:G405"/>
    <mergeCell ref="B406:G406"/>
    <mergeCell ref="B407:G407"/>
    <mergeCell ref="B408:G408"/>
    <mergeCell ref="B409:G409"/>
    <mergeCell ref="B410:G410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01:G401"/>
    <mergeCell ref="B402:G402"/>
    <mergeCell ref="B403:G403"/>
    <mergeCell ref="B380:G380"/>
    <mergeCell ref="B381:G381"/>
    <mergeCell ref="B382:G382"/>
    <mergeCell ref="B383:G383"/>
    <mergeCell ref="B384:G384"/>
    <mergeCell ref="B385:G385"/>
    <mergeCell ref="B386:G386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377:G377"/>
    <mergeCell ref="B378:G378"/>
    <mergeCell ref="B379:G379"/>
    <mergeCell ref="B356:G356"/>
    <mergeCell ref="B357:G357"/>
    <mergeCell ref="B358:G358"/>
    <mergeCell ref="B359:G359"/>
    <mergeCell ref="B360:G360"/>
    <mergeCell ref="B361:G361"/>
    <mergeCell ref="B362:G362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353:G353"/>
    <mergeCell ref="B354:G354"/>
    <mergeCell ref="B355:G355"/>
    <mergeCell ref="B332:G332"/>
    <mergeCell ref="B333:G333"/>
    <mergeCell ref="B334:G334"/>
    <mergeCell ref="B335:G335"/>
    <mergeCell ref="B336:G336"/>
    <mergeCell ref="B337:G337"/>
    <mergeCell ref="B338:G338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329:G329"/>
    <mergeCell ref="B330:G330"/>
    <mergeCell ref="B331:G331"/>
    <mergeCell ref="B308:G308"/>
    <mergeCell ref="B309:G309"/>
    <mergeCell ref="B310:G310"/>
    <mergeCell ref="B311:G311"/>
    <mergeCell ref="B312:G312"/>
    <mergeCell ref="B313:G313"/>
    <mergeCell ref="B314:G314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05:G305"/>
    <mergeCell ref="B306:G306"/>
    <mergeCell ref="B307:G307"/>
    <mergeCell ref="B284:G284"/>
    <mergeCell ref="B285:G285"/>
    <mergeCell ref="B286:G286"/>
    <mergeCell ref="B287:G287"/>
    <mergeCell ref="B288:G288"/>
    <mergeCell ref="B289:G289"/>
    <mergeCell ref="B290:G290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281:G281"/>
    <mergeCell ref="B282:G282"/>
    <mergeCell ref="B283:G283"/>
    <mergeCell ref="B260:G260"/>
    <mergeCell ref="B261:G261"/>
    <mergeCell ref="B262:G262"/>
    <mergeCell ref="B263:G263"/>
    <mergeCell ref="B264:G264"/>
    <mergeCell ref="B265:G265"/>
    <mergeCell ref="B266:G266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257:G257"/>
    <mergeCell ref="B258:G258"/>
    <mergeCell ref="B259:G259"/>
    <mergeCell ref="B236:G236"/>
    <mergeCell ref="B237:G237"/>
    <mergeCell ref="B238:G238"/>
    <mergeCell ref="B239:G239"/>
    <mergeCell ref="B240:G240"/>
    <mergeCell ref="B241:G241"/>
    <mergeCell ref="B242:G242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233:G233"/>
    <mergeCell ref="B234:G234"/>
    <mergeCell ref="B235:G235"/>
    <mergeCell ref="B212:G212"/>
    <mergeCell ref="B213:G213"/>
    <mergeCell ref="B214:G214"/>
    <mergeCell ref="B215:G215"/>
    <mergeCell ref="B216:G216"/>
    <mergeCell ref="B217:G217"/>
    <mergeCell ref="B218:G218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09:G209"/>
    <mergeCell ref="B210:G210"/>
    <mergeCell ref="B211:G211"/>
    <mergeCell ref="B188:G188"/>
    <mergeCell ref="B189:G189"/>
    <mergeCell ref="B190:G190"/>
    <mergeCell ref="B191:G191"/>
    <mergeCell ref="B192:G192"/>
    <mergeCell ref="B193:G193"/>
    <mergeCell ref="B194:G194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185:G185"/>
    <mergeCell ref="B186:G186"/>
    <mergeCell ref="B187:G187"/>
    <mergeCell ref="B164:G164"/>
    <mergeCell ref="B165:G165"/>
    <mergeCell ref="B166:G166"/>
    <mergeCell ref="B167:G167"/>
    <mergeCell ref="B168:G168"/>
    <mergeCell ref="B169:G169"/>
    <mergeCell ref="B170:G170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161:G161"/>
    <mergeCell ref="B162:G162"/>
    <mergeCell ref="B163:G163"/>
    <mergeCell ref="B140:G140"/>
    <mergeCell ref="B141:G141"/>
    <mergeCell ref="B142:G142"/>
    <mergeCell ref="B143:G143"/>
    <mergeCell ref="B144:G144"/>
    <mergeCell ref="B145:G145"/>
    <mergeCell ref="B146:G146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137:G137"/>
    <mergeCell ref="B138:G138"/>
    <mergeCell ref="B139:G139"/>
    <mergeCell ref="B116:G116"/>
    <mergeCell ref="B117:G117"/>
    <mergeCell ref="B118:G118"/>
    <mergeCell ref="B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13:G113"/>
    <mergeCell ref="B114:G114"/>
    <mergeCell ref="B115:G115"/>
    <mergeCell ref="B92:G92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89:G89"/>
    <mergeCell ref="B90:G90"/>
    <mergeCell ref="B91:G91"/>
    <mergeCell ref="B68:G68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65:G65"/>
    <mergeCell ref="B66:G66"/>
    <mergeCell ref="B67:G67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63:G63"/>
    <mergeCell ref="B64:G64"/>
    <mergeCell ref="B41:G41"/>
    <mergeCell ref="B42:G42"/>
    <mergeCell ref="B43:G43"/>
    <mergeCell ref="B2:H2"/>
    <mergeCell ref="B3:H3"/>
    <mergeCell ref="B4:H4"/>
    <mergeCell ref="B10:G10"/>
    <mergeCell ref="B25:G25"/>
    <mergeCell ref="B26:G26"/>
    <mergeCell ref="B27:G27"/>
    <mergeCell ref="B28:G28"/>
    <mergeCell ref="B29:G29"/>
    <mergeCell ref="B30:G30"/>
    <mergeCell ref="B31:G31"/>
    <mergeCell ref="B24:G24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</mergeCells>
  <conditionalFormatting sqref="C8">
    <cfRule type="cellIs" dxfId="41" priority="8" operator="equal">
      <formula>"Erro"</formula>
    </cfRule>
  </conditionalFormatting>
  <conditionalFormatting sqref="H10">
    <cfRule type="cellIs" dxfId="40" priority="7" operator="equal">
      <formula>"Erro"</formula>
    </cfRule>
  </conditionalFormatting>
  <conditionalFormatting sqref="F13:F21">
    <cfRule type="cellIs" dxfId="39" priority="3" operator="greaterThanOrEqual">
      <formula>1</formula>
    </cfRule>
    <cfRule type="cellIs" dxfId="38" priority="4" operator="lessThan">
      <formula>0.795</formula>
    </cfRule>
    <cfRule type="cellIs" dxfId="37" priority="6" operator="greaterThanOrEqual">
      <formula>0.795</formula>
    </cfRule>
  </conditionalFormatting>
  <conditionalFormatting sqref="H25:H499 B25:B499">
    <cfRule type="cellIs" dxfId="36" priority="5" operator="equal">
      <formula>""""""</formula>
    </cfRule>
  </conditionalFormatting>
  <conditionalFormatting sqref="G13:G21">
    <cfRule type="cellIs" dxfId="35" priority="1" operator="equal">
      <formula>"Sim"</formula>
    </cfRule>
    <cfRule type="cellIs" dxfId="34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sheetPr codeName="Planilha3"/>
  <dimension ref="B1:L920"/>
  <sheetViews>
    <sheetView showGridLines="0" workbookViewId="0">
      <selection activeCell="F15" sqref="F15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7109375" style="4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300</v>
      </c>
      <c r="K1" s="4" t="s">
        <v>306</v>
      </c>
    </row>
    <row r="2" spans="2:12" x14ac:dyDescent="0.25">
      <c r="B2" s="89" t="s">
        <v>435</v>
      </c>
      <c r="C2" s="89"/>
      <c r="D2" s="89"/>
      <c r="E2" s="89"/>
      <c r="F2" s="89"/>
      <c r="G2" s="89"/>
      <c r="H2" s="89"/>
      <c r="J2" s="46" t="s">
        <v>0</v>
      </c>
      <c r="K2" s="47">
        <v>2020</v>
      </c>
    </row>
    <row r="3" spans="2:12" x14ac:dyDescent="0.25">
      <c r="B3" s="89" t="str">
        <f ca="1">"Relatório atualizado em "&amp;TEXT(TODAY(),"DD/MM/AAAA")&amp;" Dados Atualizados em 14/11/2020"</f>
        <v>Relatório atualizado em 07/12/2020 Dados Atualizados em 14/11/2020</v>
      </c>
      <c r="C3" s="89"/>
      <c r="D3" s="89"/>
      <c r="E3" s="89"/>
      <c r="F3" s="89"/>
      <c r="G3" s="89"/>
      <c r="H3" s="89"/>
      <c r="J3" s="46" t="s">
        <v>1</v>
      </c>
      <c r="K3" s="47">
        <v>11</v>
      </c>
    </row>
    <row r="4" spans="2:12" ht="23.25" x14ac:dyDescent="0.25">
      <c r="B4" s="90" t="s">
        <v>453</v>
      </c>
      <c r="C4" s="90"/>
      <c r="D4" s="90"/>
      <c r="E4" s="90"/>
      <c r="F4" s="90"/>
      <c r="G4" s="90"/>
      <c r="H4" s="90"/>
      <c r="J4" s="46" t="s">
        <v>4</v>
      </c>
      <c r="K4" s="4" t="s">
        <v>23</v>
      </c>
    </row>
    <row r="5" spans="2:12" x14ac:dyDescent="0.25">
      <c r="B5" s="7" t="s">
        <v>436</v>
      </c>
      <c r="C5" s="25" t="s">
        <v>551</v>
      </c>
    </row>
    <row r="6" spans="2:12" ht="15.75" x14ac:dyDescent="0.25">
      <c r="B6" s="7" t="s">
        <v>437</v>
      </c>
      <c r="C6" s="3" t="str">
        <f>INDEX(MOVIMENTO_IV_DEMANDA_REP[],MATCH($C$7,'Movimento Demanda REP'!$J$6:$J$912,0),11)</f>
        <v>TATHIANA PONCE HSP (SPC)</v>
      </c>
      <c r="E6" s="3"/>
      <c r="F6" s="3"/>
      <c r="G6" s="3"/>
      <c r="H6" s="3"/>
      <c r="J6" s="46" t="s">
        <v>447</v>
      </c>
      <c r="K6" s="46" t="s">
        <v>448</v>
      </c>
    </row>
    <row r="7" spans="2:12" x14ac:dyDescent="0.25">
      <c r="B7" s="7" t="s">
        <v>438</v>
      </c>
      <c r="C7" s="4" t="str">
        <f>$K$4</f>
        <v>tathiana.ponce@cslbehring.com</v>
      </c>
      <c r="J7" s="46" t="s">
        <v>449</v>
      </c>
      <c r="K7" s="5" t="s">
        <v>26</v>
      </c>
      <c r="L7" s="5" t="s">
        <v>8</v>
      </c>
    </row>
    <row r="8" spans="2:12" x14ac:dyDescent="0.25">
      <c r="B8" s="7" t="s">
        <v>439</v>
      </c>
      <c r="C8" s="4" t="str">
        <f>INDEX(MOVIMENTO_IV_DEMANDA_REP[],MATCH($C$7,'Movimento Demanda REP'!$J$6:$J$912,0),13)</f>
        <v>Hospitalar (HSP)</v>
      </c>
      <c r="J8" s="47" t="s">
        <v>190</v>
      </c>
      <c r="K8" s="42"/>
      <c r="L8" s="42">
        <v>1</v>
      </c>
    </row>
    <row r="9" spans="2:12" x14ac:dyDescent="0.25">
      <c r="J9" s="47" t="s">
        <v>177</v>
      </c>
      <c r="K9" s="42">
        <v>80</v>
      </c>
      <c r="L9" s="42"/>
    </row>
    <row r="10" spans="2:12" ht="15.75" x14ac:dyDescent="0.25">
      <c r="B10" s="91" t="s">
        <v>440</v>
      </c>
      <c r="C10" s="91"/>
      <c r="D10" s="91"/>
      <c r="E10" s="91"/>
      <c r="F10" s="91"/>
      <c r="G10" s="91"/>
      <c r="H10" s="8">
        <f>SUM(H13:H22)</f>
        <v>6989.09</v>
      </c>
      <c r="J10" s="47" t="s">
        <v>174</v>
      </c>
      <c r="K10" s="42">
        <v>10</v>
      </c>
      <c r="L10" s="42">
        <v>23</v>
      </c>
    </row>
    <row r="11" spans="2:12" x14ac:dyDescent="0.25">
      <c r="J11" s="47" t="s">
        <v>175</v>
      </c>
      <c r="K11" s="42">
        <v>4</v>
      </c>
      <c r="L11" s="42"/>
    </row>
    <row r="12" spans="2:12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47" t="s">
        <v>148</v>
      </c>
      <c r="K12" s="42">
        <v>7</v>
      </c>
      <c r="L12" s="42">
        <v>6</v>
      </c>
    </row>
    <row r="13" spans="2:12" x14ac:dyDescent="0.25">
      <c r="B13" s="11">
        <v>0.125</v>
      </c>
      <c r="C13" s="10" t="s">
        <v>429</v>
      </c>
      <c r="D13" s="23">
        <f>SUMIFS(PREMIO_IV_REPRESENTANTES[COTA],PREMIO_IV_REPRESENTANTES[TIPO],HSP!$C13,PREMIO_IV_REPRESENTANTES[EMAIL_REPRESENTANTE],HSP!$C$7,PREMIO_IV_REPRESENTANTES[ANO],HSP!$K$2,PREMIO_IV_REPRESENTANTES[MES],HSP!$K$3)</f>
        <v>130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222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1.708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1638.9</v>
      </c>
      <c r="J13" s="47" t="s">
        <v>172</v>
      </c>
      <c r="K13" s="42">
        <v>35</v>
      </c>
      <c r="L13" s="42">
        <v>52</v>
      </c>
    </row>
    <row r="14" spans="2:12" x14ac:dyDescent="0.25">
      <c r="B14" s="11">
        <v>0.125</v>
      </c>
      <c r="C14" s="10" t="s">
        <v>428</v>
      </c>
      <c r="D14" s="23">
        <f>SUMIFS(PREMIO_IV_REPRESENTANTES[COTA],PREMIO_IV_REPRESENTANTES[TIPO],HSP!$C14,PREMIO_IV_REPRESENTANTES[EMAIL_REPRESENTANTE],HSP!$C$7,PREMIO_IV_REPRESENTANTES[ANO],HSP!$K$2,PREMIO_IV_REPRESENTANTES[MES],HSP!$K$3)</f>
        <v>80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149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1.863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1638.9</v>
      </c>
      <c r="J14" s="47" t="s">
        <v>233</v>
      </c>
      <c r="K14" s="42">
        <v>5</v>
      </c>
      <c r="L14" s="42"/>
    </row>
    <row r="15" spans="2:12" x14ac:dyDescent="0.25">
      <c r="B15" s="11">
        <v>0.1</v>
      </c>
      <c r="C15" s="10" t="s">
        <v>434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3982457.2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3427515.25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0.86099999999999999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161.9</v>
      </c>
      <c r="J15" s="47" t="s">
        <v>193</v>
      </c>
      <c r="K15" s="42">
        <v>70</v>
      </c>
      <c r="L15" s="42">
        <v>65</v>
      </c>
    </row>
    <row r="16" spans="2:12" x14ac:dyDescent="0.25">
      <c r="B16" s="11">
        <v>0.05</v>
      </c>
      <c r="C16" s="10" t="s">
        <v>432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2355351.0699999998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3298284.97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1.4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608.03</v>
      </c>
      <c r="J16" s="47" t="s">
        <v>474</v>
      </c>
      <c r="K16" s="42">
        <v>5</v>
      </c>
      <c r="L16" s="42"/>
    </row>
    <row r="17" spans="2:12" x14ac:dyDescent="0.25">
      <c r="B17" s="11">
        <v>0.1</v>
      </c>
      <c r="C17" s="10" t="s">
        <v>433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14251512.4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17623946.649999999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1.2370000000000001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1060.96</v>
      </c>
      <c r="J17" s="47" t="s">
        <v>470</v>
      </c>
      <c r="K17" s="42"/>
      <c r="L17" s="42">
        <v>1</v>
      </c>
    </row>
    <row r="18" spans="2:12" x14ac:dyDescent="0.25">
      <c r="B18" s="11">
        <v>0.1</v>
      </c>
      <c r="C18" s="10" t="s">
        <v>284</v>
      </c>
      <c r="D18" s="23">
        <f>SUMIFS(PREMIO_IV_REPRESENTANTES[COTA],PREMIO_IV_REPRESENTANTES[TIPO],HSP!$C18,PREMIO_IV_REPRESENTANTES[EMAIL_REPRESENTANTE],HSP!$C$7,PREMIO_IV_REPRESENTANTES[ANO],HSP!$K$2,PREMIO_IV_REPRESENTANTES[MES],HSP!$K$3)</f>
        <v>76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107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1.4079999999999999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 s="47" t="s">
        <v>559</v>
      </c>
      <c r="K18" s="42">
        <v>4</v>
      </c>
      <c r="L18" s="42"/>
    </row>
    <row r="19" spans="2:12" x14ac:dyDescent="0.25">
      <c r="B19" s="11">
        <v>0.05</v>
      </c>
      <c r="C19" s="10" t="s">
        <v>483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1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188.04</v>
      </c>
      <c r="J19" s="47" t="s">
        <v>561</v>
      </c>
      <c r="K19" s="42">
        <v>2</v>
      </c>
      <c r="L19" s="42">
        <v>1</v>
      </c>
    </row>
    <row r="20" spans="2:12" x14ac:dyDescent="0.25">
      <c r="B20" s="11">
        <v>0.2</v>
      </c>
      <c r="C20" s="10" t="s">
        <v>420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/>
      <c r="K20"/>
      <c r="L20"/>
    </row>
    <row r="21" spans="2:12" x14ac:dyDescent="0.25">
      <c r="B21" s="11">
        <v>0.05</v>
      </c>
      <c r="C21" s="10" t="s">
        <v>287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1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188.04</v>
      </c>
      <c r="J21"/>
      <c r="K21"/>
      <c r="L21"/>
    </row>
    <row r="22" spans="2:12" x14ac:dyDescent="0.25">
      <c r="B22" s="11">
        <v>0.1</v>
      </c>
      <c r="C22" s="10" t="s">
        <v>288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/>
      <c r="K22"/>
      <c r="L22"/>
    </row>
    <row r="23" spans="2:12" x14ac:dyDescent="0.25">
      <c r="J23"/>
      <c r="K23"/>
      <c r="L23"/>
    </row>
    <row r="24" spans="2:12" ht="15.75" x14ac:dyDescent="0.25">
      <c r="B24" s="14" t="s">
        <v>452</v>
      </c>
      <c r="G24" s="26">
        <f>SUM(G26:G500)</f>
        <v>222</v>
      </c>
      <c r="H24" s="26">
        <f>SUM(H26:H500)</f>
        <v>149</v>
      </c>
      <c r="J24"/>
      <c r="K24"/>
      <c r="L24"/>
    </row>
    <row r="25" spans="2:12" x14ac:dyDescent="0.25">
      <c r="B25" s="96" t="s">
        <v>451</v>
      </c>
      <c r="C25" s="96"/>
      <c r="D25" s="96"/>
      <c r="E25" s="96"/>
      <c r="F25" s="96"/>
      <c r="G25" s="20" t="s">
        <v>26</v>
      </c>
      <c r="H25" s="20" t="s">
        <v>8</v>
      </c>
      <c r="J25"/>
      <c r="K25"/>
      <c r="L25"/>
    </row>
    <row r="26" spans="2:12" x14ac:dyDescent="0.25">
      <c r="B26" s="95" t="str">
        <f>IF($J8="","",J8)</f>
        <v>BENEFICENCIA NIPO BRASILEIRA DE SAO PAULO - SÃO PAULO-SP (60.992.427/0006-50)</v>
      </c>
      <c r="C26" s="95"/>
      <c r="D26" s="95"/>
      <c r="E26" s="95"/>
      <c r="F26" s="95"/>
      <c r="G26" s="18">
        <f>IF($J8="","",K8)</f>
        <v>0</v>
      </c>
      <c r="H26" s="18">
        <f>IF($J8="","",L8)</f>
        <v>1</v>
      </c>
      <c r="J26"/>
      <c r="K26"/>
      <c r="L26"/>
    </row>
    <row r="27" spans="2:12" x14ac:dyDescent="0.25">
      <c r="B27" s="95" t="str">
        <f t="shared" ref="B27:B90" si="0">IF($J9="","",J9)</f>
        <v>HOSPITAL 9 DE JULHO - SÃO PAULO-SP (60.884.855/0003-16)</v>
      </c>
      <c r="C27" s="95"/>
      <c r="D27" s="95"/>
      <c r="E27" s="95"/>
      <c r="F27" s="95"/>
      <c r="G27" s="18">
        <f t="shared" ref="G27:G90" si="1">IF($J9="","",K9)</f>
        <v>80</v>
      </c>
      <c r="H27" s="18">
        <f t="shared" ref="H27:H90" si="2">IF($J9="","",L9)</f>
        <v>0</v>
      </c>
      <c r="J27"/>
      <c r="K27"/>
      <c r="L27"/>
    </row>
    <row r="28" spans="2:12" x14ac:dyDescent="0.25">
      <c r="B28" s="95" t="str">
        <f t="shared" si="0"/>
        <v>HOSPITAL ALEMAO OSWALDO CRUZ - SÃO PAULO-SP (60.726.502/0001-26)</v>
      </c>
      <c r="C28" s="95"/>
      <c r="D28" s="95"/>
      <c r="E28" s="95"/>
      <c r="F28" s="95"/>
      <c r="G28" s="18">
        <f t="shared" si="1"/>
        <v>10</v>
      </c>
      <c r="H28" s="18">
        <f t="shared" si="2"/>
        <v>23</v>
      </c>
      <c r="J28"/>
      <c r="K28"/>
      <c r="L28"/>
    </row>
    <row r="29" spans="2:12" x14ac:dyDescent="0.25">
      <c r="B29" s="95" t="str">
        <f t="shared" si="0"/>
        <v>HOSPITAL ALEMAO OSWALDO CRUZ - SÃO PAULO-SP (60.726.502/0007-11)</v>
      </c>
      <c r="C29" s="95"/>
      <c r="D29" s="95"/>
      <c r="E29" s="95"/>
      <c r="F29" s="95"/>
      <c r="G29" s="18">
        <f t="shared" si="1"/>
        <v>4</v>
      </c>
      <c r="H29" s="18">
        <f t="shared" si="2"/>
        <v>0</v>
      </c>
      <c r="J29"/>
      <c r="K29"/>
      <c r="L29"/>
    </row>
    <row r="30" spans="2:12" x14ac:dyDescent="0.25">
      <c r="B30" s="95" t="str">
        <f t="shared" si="0"/>
        <v>HOSPITAL BANDEIRANTES LTDA - SÃO PAULO-SP (21.371.777/0001-32)</v>
      </c>
      <c r="C30" s="95"/>
      <c r="D30" s="95"/>
      <c r="E30" s="95"/>
      <c r="F30" s="95"/>
      <c r="G30" s="18">
        <f t="shared" si="1"/>
        <v>7</v>
      </c>
      <c r="H30" s="18">
        <f t="shared" si="2"/>
        <v>6</v>
      </c>
      <c r="J30"/>
      <c r="K30"/>
      <c r="L30"/>
    </row>
    <row r="31" spans="2:12" x14ac:dyDescent="0.25">
      <c r="B31" s="95" t="str">
        <f t="shared" si="0"/>
        <v>HOSPITAL DO CORACAO - SÃO PAULO-SP (60.453.024/0003-90)</v>
      </c>
      <c r="C31" s="95"/>
      <c r="D31" s="95"/>
      <c r="E31" s="95"/>
      <c r="F31" s="95"/>
      <c r="G31" s="18">
        <f t="shared" si="1"/>
        <v>35</v>
      </c>
      <c r="H31" s="18">
        <f t="shared" si="2"/>
        <v>52</v>
      </c>
      <c r="J31"/>
      <c r="K31"/>
      <c r="L31"/>
    </row>
    <row r="32" spans="2:12" x14ac:dyDescent="0.25">
      <c r="B32" s="95" t="str">
        <f t="shared" si="0"/>
        <v>HOSPITAL E MATERNIDADE METROPOLITANO - SÃO PAULO-SP (51.722.957/0125-12)</v>
      </c>
      <c r="C32" s="95"/>
      <c r="D32" s="95"/>
      <c r="E32" s="95"/>
      <c r="F32" s="95"/>
      <c r="G32" s="18">
        <f t="shared" si="1"/>
        <v>5</v>
      </c>
      <c r="H32" s="18">
        <f t="shared" si="2"/>
        <v>0</v>
      </c>
      <c r="J32"/>
      <c r="K32"/>
      <c r="L32"/>
    </row>
    <row r="33" spans="2:12" x14ac:dyDescent="0.25">
      <c r="B33" s="95" t="str">
        <f t="shared" si="0"/>
        <v>REAL E BENEMERITA ASSOCIACAO PORTUGUESA DE BENEFICENCIA - SÃO PAULO-SP (61.599.908/0001-58)</v>
      </c>
      <c r="C33" s="95"/>
      <c r="D33" s="95"/>
      <c r="E33" s="95"/>
      <c r="F33" s="95"/>
      <c r="G33" s="18">
        <f t="shared" si="1"/>
        <v>70</v>
      </c>
      <c r="H33" s="18">
        <f t="shared" si="2"/>
        <v>65</v>
      </c>
      <c r="J33"/>
      <c r="K33"/>
      <c r="L33"/>
    </row>
    <row r="34" spans="2:12" x14ac:dyDescent="0.25">
      <c r="B34" s="95" t="str">
        <f t="shared" si="0"/>
        <v>HOSPITAL SANCTA MAGGIORE - SÃO PAULO-SP (00.461.479/0094-62)</v>
      </c>
      <c r="C34" s="95"/>
      <c r="D34" s="95"/>
      <c r="E34" s="95"/>
      <c r="F34" s="95"/>
      <c r="G34" s="18">
        <f t="shared" si="1"/>
        <v>5</v>
      </c>
      <c r="H34" s="18">
        <f t="shared" si="2"/>
        <v>0</v>
      </c>
      <c r="J34"/>
      <c r="K34"/>
      <c r="L34"/>
    </row>
    <row r="35" spans="2:12" x14ac:dyDescent="0.25">
      <c r="B35" s="95" t="str">
        <f t="shared" si="0"/>
        <v>HOSPITAL REGIONAL DE SOROCABA - BATA BRANCA - SOROCABA-SP (61.699.567/0078-71)</v>
      </c>
      <c r="C35" s="95"/>
      <c r="D35" s="95"/>
      <c r="E35" s="95"/>
      <c r="F35" s="95"/>
      <c r="G35" s="18">
        <f t="shared" si="1"/>
        <v>0</v>
      </c>
      <c r="H35" s="18">
        <f t="shared" si="2"/>
        <v>1</v>
      </c>
      <c r="J35"/>
      <c r="K35"/>
      <c r="L35"/>
    </row>
    <row r="36" spans="2:12" x14ac:dyDescent="0.25">
      <c r="B36" s="95" t="str">
        <f t="shared" si="0"/>
        <v>HOSPITAL ALPHA MED LTDA (REDE DOR) - CARAPICUÍBA-SP (49.770.076/0001-95)</v>
      </c>
      <c r="C36" s="95"/>
      <c r="D36" s="95"/>
      <c r="E36" s="95"/>
      <c r="F36" s="95"/>
      <c r="G36" s="18">
        <f t="shared" si="1"/>
        <v>4</v>
      </c>
      <c r="H36" s="18">
        <f t="shared" si="2"/>
        <v>0</v>
      </c>
      <c r="J36"/>
      <c r="K36"/>
      <c r="L36"/>
    </row>
    <row r="37" spans="2:12" x14ac:dyDescent="0.25">
      <c r="B37" s="95" t="str">
        <f t="shared" si="0"/>
        <v>HOSPITAL GERAL DE PIRAJUSSARA - TABOÃO DA SERRA-SP (61.699.567/0004-35)</v>
      </c>
      <c r="C37" s="95"/>
      <c r="D37" s="95"/>
      <c r="E37" s="95"/>
      <c r="F37" s="95"/>
      <c r="G37" s="18">
        <f t="shared" si="1"/>
        <v>2</v>
      </c>
      <c r="H37" s="18">
        <f t="shared" si="2"/>
        <v>1</v>
      </c>
      <c r="J37"/>
      <c r="K37"/>
      <c r="L37"/>
    </row>
    <row r="38" spans="2:12" x14ac:dyDescent="0.25">
      <c r="B38" s="95" t="str">
        <f t="shared" si="0"/>
        <v/>
      </c>
      <c r="C38" s="95"/>
      <c r="D38" s="95"/>
      <c r="E38" s="95"/>
      <c r="F38" s="95"/>
      <c r="G38" s="18" t="str">
        <f t="shared" si="1"/>
        <v/>
      </c>
      <c r="H38" s="18" t="str">
        <f t="shared" si="2"/>
        <v/>
      </c>
      <c r="J38"/>
      <c r="K38"/>
      <c r="L38"/>
    </row>
    <row r="39" spans="2:12" x14ac:dyDescent="0.25">
      <c r="B39" s="95" t="str">
        <f t="shared" si="0"/>
        <v/>
      </c>
      <c r="C39" s="95"/>
      <c r="D39" s="95"/>
      <c r="E39" s="95"/>
      <c r="F39" s="95"/>
      <c r="G39" s="18" t="str">
        <f t="shared" si="1"/>
        <v/>
      </c>
      <c r="H39" s="18" t="str">
        <f t="shared" si="2"/>
        <v/>
      </c>
      <c r="J39"/>
      <c r="K39"/>
      <c r="L39"/>
    </row>
    <row r="40" spans="2:12" x14ac:dyDescent="0.25">
      <c r="B40" s="95" t="str">
        <f t="shared" si="0"/>
        <v/>
      </c>
      <c r="C40" s="95"/>
      <c r="D40" s="95"/>
      <c r="E40" s="95"/>
      <c r="F40" s="95"/>
      <c r="G40" s="18" t="str">
        <f t="shared" si="1"/>
        <v/>
      </c>
      <c r="H40" s="18" t="str">
        <f t="shared" si="2"/>
        <v/>
      </c>
      <c r="J40"/>
      <c r="K40"/>
      <c r="L40"/>
    </row>
    <row r="41" spans="2:12" x14ac:dyDescent="0.25">
      <c r="B41" s="95" t="str">
        <f t="shared" si="0"/>
        <v/>
      </c>
      <c r="C41" s="95"/>
      <c r="D41" s="95"/>
      <c r="E41" s="95"/>
      <c r="F41" s="95"/>
      <c r="G41" s="18" t="str">
        <f t="shared" si="1"/>
        <v/>
      </c>
      <c r="H41" s="18" t="str">
        <f t="shared" si="2"/>
        <v/>
      </c>
      <c r="J41"/>
      <c r="K41"/>
      <c r="L41"/>
    </row>
    <row r="42" spans="2:12" x14ac:dyDescent="0.25">
      <c r="B42" s="95" t="str">
        <f t="shared" si="0"/>
        <v/>
      </c>
      <c r="C42" s="95"/>
      <c r="D42" s="95"/>
      <c r="E42" s="95"/>
      <c r="F42" s="95"/>
      <c r="G42" s="18" t="str">
        <f t="shared" si="1"/>
        <v/>
      </c>
      <c r="H42" s="18" t="str">
        <f t="shared" si="2"/>
        <v/>
      </c>
      <c r="J42"/>
      <c r="K42"/>
      <c r="L42"/>
    </row>
    <row r="43" spans="2:12" x14ac:dyDescent="0.25">
      <c r="B43" s="95" t="str">
        <f t="shared" si="0"/>
        <v/>
      </c>
      <c r="C43" s="95"/>
      <c r="D43" s="95"/>
      <c r="E43" s="95"/>
      <c r="F43" s="95"/>
      <c r="G43" s="18" t="str">
        <f t="shared" si="1"/>
        <v/>
      </c>
      <c r="H43" s="18" t="str">
        <f t="shared" si="2"/>
        <v/>
      </c>
      <c r="J43"/>
      <c r="K43"/>
      <c r="L43"/>
    </row>
    <row r="44" spans="2:12" x14ac:dyDescent="0.25">
      <c r="B44" s="95" t="str">
        <f t="shared" si="0"/>
        <v/>
      </c>
      <c r="C44" s="95"/>
      <c r="D44" s="95"/>
      <c r="E44" s="95"/>
      <c r="F44" s="95"/>
      <c r="G44" s="18" t="str">
        <f t="shared" si="1"/>
        <v/>
      </c>
      <c r="H44" s="18" t="str">
        <f t="shared" si="2"/>
        <v/>
      </c>
      <c r="J44"/>
      <c r="K44"/>
      <c r="L44"/>
    </row>
    <row r="45" spans="2:12" x14ac:dyDescent="0.25">
      <c r="B45" s="95" t="str">
        <f t="shared" si="0"/>
        <v/>
      </c>
      <c r="C45" s="95"/>
      <c r="D45" s="95"/>
      <c r="E45" s="95"/>
      <c r="F45" s="95"/>
      <c r="G45" s="18" t="str">
        <f t="shared" si="1"/>
        <v/>
      </c>
      <c r="H45" s="18" t="str">
        <f t="shared" si="2"/>
        <v/>
      </c>
      <c r="J45"/>
      <c r="K45"/>
      <c r="L45"/>
    </row>
    <row r="46" spans="2:12" x14ac:dyDescent="0.25">
      <c r="B46" s="95" t="str">
        <f t="shared" si="0"/>
        <v/>
      </c>
      <c r="C46" s="95"/>
      <c r="D46" s="95"/>
      <c r="E46" s="95"/>
      <c r="F46" s="95"/>
      <c r="G46" s="18" t="str">
        <f t="shared" si="1"/>
        <v/>
      </c>
      <c r="H46" s="18" t="str">
        <f t="shared" si="2"/>
        <v/>
      </c>
      <c r="J46"/>
      <c r="K46"/>
      <c r="L46"/>
    </row>
    <row r="47" spans="2:12" x14ac:dyDescent="0.25">
      <c r="B47" s="95" t="str">
        <f t="shared" si="0"/>
        <v/>
      </c>
      <c r="C47" s="95"/>
      <c r="D47" s="95"/>
      <c r="E47" s="95"/>
      <c r="F47" s="95"/>
      <c r="G47" s="18" t="str">
        <f t="shared" si="1"/>
        <v/>
      </c>
      <c r="H47" s="18" t="str">
        <f t="shared" si="2"/>
        <v/>
      </c>
      <c r="J47"/>
      <c r="K47"/>
      <c r="L47"/>
    </row>
    <row r="48" spans="2:12" x14ac:dyDescent="0.25">
      <c r="B48" s="95" t="str">
        <f t="shared" si="0"/>
        <v/>
      </c>
      <c r="C48" s="95"/>
      <c r="D48" s="95"/>
      <c r="E48" s="95"/>
      <c r="F48" s="95"/>
      <c r="G48" s="18" t="str">
        <f t="shared" si="1"/>
        <v/>
      </c>
      <c r="H48" s="18" t="str">
        <f t="shared" si="2"/>
        <v/>
      </c>
      <c r="J48"/>
      <c r="K48"/>
      <c r="L48"/>
    </row>
    <row r="49" spans="2:12" x14ac:dyDescent="0.25">
      <c r="B49" s="95" t="str">
        <f t="shared" si="0"/>
        <v/>
      </c>
      <c r="C49" s="95"/>
      <c r="D49" s="95"/>
      <c r="E49" s="95"/>
      <c r="F49" s="95"/>
      <c r="G49" s="18" t="str">
        <f t="shared" si="1"/>
        <v/>
      </c>
      <c r="H49" s="18" t="str">
        <f t="shared" si="2"/>
        <v/>
      </c>
      <c r="J49"/>
      <c r="K49"/>
      <c r="L49"/>
    </row>
    <row r="50" spans="2:12" x14ac:dyDescent="0.25">
      <c r="B50" s="95" t="str">
        <f t="shared" si="0"/>
        <v/>
      </c>
      <c r="C50" s="95"/>
      <c r="D50" s="95"/>
      <c r="E50" s="95"/>
      <c r="F50" s="95"/>
      <c r="G50" s="18" t="str">
        <f t="shared" si="1"/>
        <v/>
      </c>
      <c r="H50" s="18" t="str">
        <f t="shared" si="2"/>
        <v/>
      </c>
      <c r="J50"/>
      <c r="K50"/>
      <c r="L50"/>
    </row>
    <row r="51" spans="2:12" x14ac:dyDescent="0.25">
      <c r="B51" s="95" t="str">
        <f t="shared" si="0"/>
        <v/>
      </c>
      <c r="C51" s="95"/>
      <c r="D51" s="95"/>
      <c r="E51" s="95"/>
      <c r="F51" s="95"/>
      <c r="G51" s="18" t="str">
        <f t="shared" si="1"/>
        <v/>
      </c>
      <c r="H51" s="18" t="str">
        <f t="shared" si="2"/>
        <v/>
      </c>
      <c r="J51"/>
      <c r="K51"/>
      <c r="L51"/>
    </row>
    <row r="52" spans="2:12" x14ac:dyDescent="0.25">
      <c r="B52" s="95" t="str">
        <f t="shared" si="0"/>
        <v/>
      </c>
      <c r="C52" s="95"/>
      <c r="D52" s="95"/>
      <c r="E52" s="95"/>
      <c r="F52" s="95"/>
      <c r="G52" s="18" t="str">
        <f t="shared" si="1"/>
        <v/>
      </c>
      <c r="H52" s="18" t="str">
        <f t="shared" si="2"/>
        <v/>
      </c>
      <c r="J52"/>
      <c r="K52"/>
      <c r="L52"/>
    </row>
    <row r="53" spans="2:12" x14ac:dyDescent="0.25">
      <c r="B53" s="95" t="str">
        <f t="shared" si="0"/>
        <v/>
      </c>
      <c r="C53" s="95"/>
      <c r="D53" s="95"/>
      <c r="E53" s="95"/>
      <c r="F53" s="95"/>
      <c r="G53" s="18" t="str">
        <f t="shared" si="1"/>
        <v/>
      </c>
      <c r="H53" s="18" t="str">
        <f t="shared" si="2"/>
        <v/>
      </c>
      <c r="J53"/>
      <c r="K53"/>
      <c r="L53"/>
    </row>
    <row r="54" spans="2:12" x14ac:dyDescent="0.25">
      <c r="B54" s="95" t="str">
        <f t="shared" si="0"/>
        <v/>
      </c>
      <c r="C54" s="95"/>
      <c r="D54" s="95"/>
      <c r="E54" s="95"/>
      <c r="F54" s="95"/>
      <c r="G54" s="18" t="str">
        <f t="shared" si="1"/>
        <v/>
      </c>
      <c r="H54" s="18" t="str">
        <f t="shared" si="2"/>
        <v/>
      </c>
      <c r="J54"/>
      <c r="K54"/>
      <c r="L54"/>
    </row>
    <row r="55" spans="2:12" x14ac:dyDescent="0.25">
      <c r="B55" s="95" t="str">
        <f t="shared" si="0"/>
        <v/>
      </c>
      <c r="C55" s="95"/>
      <c r="D55" s="95"/>
      <c r="E55" s="95"/>
      <c r="F55" s="95"/>
      <c r="G55" s="18" t="str">
        <f t="shared" si="1"/>
        <v/>
      </c>
      <c r="H55" s="18" t="str">
        <f t="shared" si="2"/>
        <v/>
      </c>
      <c r="J55"/>
      <c r="K55"/>
      <c r="L55"/>
    </row>
    <row r="56" spans="2:12" x14ac:dyDescent="0.25">
      <c r="B56" s="95" t="str">
        <f t="shared" si="0"/>
        <v/>
      </c>
      <c r="C56" s="95"/>
      <c r="D56" s="95"/>
      <c r="E56" s="95"/>
      <c r="F56" s="95"/>
      <c r="G56" s="18" t="str">
        <f t="shared" si="1"/>
        <v/>
      </c>
      <c r="H56" s="18" t="str">
        <f t="shared" si="2"/>
        <v/>
      </c>
      <c r="J56"/>
      <c r="K56"/>
      <c r="L56"/>
    </row>
    <row r="57" spans="2:12" x14ac:dyDescent="0.25">
      <c r="B57" s="95" t="str">
        <f t="shared" si="0"/>
        <v/>
      </c>
      <c r="C57" s="95"/>
      <c r="D57" s="95"/>
      <c r="E57" s="95"/>
      <c r="F57" s="95"/>
      <c r="G57" s="18" t="str">
        <f t="shared" si="1"/>
        <v/>
      </c>
      <c r="H57" s="18" t="str">
        <f t="shared" si="2"/>
        <v/>
      </c>
      <c r="J57"/>
      <c r="K57"/>
      <c r="L57"/>
    </row>
    <row r="58" spans="2:12" x14ac:dyDescent="0.25">
      <c r="B58" s="95" t="str">
        <f t="shared" si="0"/>
        <v/>
      </c>
      <c r="C58" s="95"/>
      <c r="D58" s="95"/>
      <c r="E58" s="95"/>
      <c r="F58" s="95"/>
      <c r="G58" s="18" t="str">
        <f t="shared" si="1"/>
        <v/>
      </c>
      <c r="H58" s="18" t="str">
        <f t="shared" si="2"/>
        <v/>
      </c>
      <c r="J58"/>
      <c r="K58"/>
      <c r="L58"/>
    </row>
    <row r="59" spans="2:12" x14ac:dyDescent="0.25">
      <c r="B59" s="95" t="str">
        <f t="shared" si="0"/>
        <v/>
      </c>
      <c r="C59" s="95"/>
      <c r="D59" s="95"/>
      <c r="E59" s="95"/>
      <c r="F59" s="95"/>
      <c r="G59" s="18" t="str">
        <f t="shared" si="1"/>
        <v/>
      </c>
      <c r="H59" s="18" t="str">
        <f t="shared" si="2"/>
        <v/>
      </c>
      <c r="J59"/>
      <c r="K59"/>
      <c r="L59"/>
    </row>
    <row r="60" spans="2:12" x14ac:dyDescent="0.25">
      <c r="B60" s="95" t="str">
        <f t="shared" si="0"/>
        <v/>
      </c>
      <c r="C60" s="95"/>
      <c r="D60" s="95"/>
      <c r="E60" s="95"/>
      <c r="F60" s="95"/>
      <c r="G60" s="18" t="str">
        <f t="shared" si="1"/>
        <v/>
      </c>
      <c r="H60" s="18" t="str">
        <f t="shared" si="2"/>
        <v/>
      </c>
      <c r="J60"/>
      <c r="K60"/>
      <c r="L60"/>
    </row>
    <row r="61" spans="2:12" x14ac:dyDescent="0.25">
      <c r="B61" s="95" t="str">
        <f t="shared" si="0"/>
        <v/>
      </c>
      <c r="C61" s="95"/>
      <c r="D61" s="95"/>
      <c r="E61" s="95"/>
      <c r="F61" s="95"/>
      <c r="G61" s="18" t="str">
        <f t="shared" si="1"/>
        <v/>
      </c>
      <c r="H61" s="18" t="str">
        <f t="shared" si="2"/>
        <v/>
      </c>
      <c r="J61"/>
      <c r="K61"/>
      <c r="L61"/>
    </row>
    <row r="62" spans="2:12" x14ac:dyDescent="0.25">
      <c r="B62" s="95" t="str">
        <f t="shared" si="0"/>
        <v/>
      </c>
      <c r="C62" s="95"/>
      <c r="D62" s="95"/>
      <c r="E62" s="95"/>
      <c r="F62" s="95"/>
      <c r="G62" s="18" t="str">
        <f t="shared" si="1"/>
        <v/>
      </c>
      <c r="H62" s="18" t="str">
        <f t="shared" si="2"/>
        <v/>
      </c>
      <c r="J62"/>
      <c r="K62"/>
      <c r="L62"/>
    </row>
    <row r="63" spans="2:12" x14ac:dyDescent="0.25">
      <c r="B63" s="95" t="str">
        <f t="shared" si="0"/>
        <v/>
      </c>
      <c r="C63" s="95"/>
      <c r="D63" s="95"/>
      <c r="E63" s="95"/>
      <c r="F63" s="95"/>
      <c r="G63" s="18" t="str">
        <f t="shared" si="1"/>
        <v/>
      </c>
      <c r="H63" s="18" t="str">
        <f t="shared" si="2"/>
        <v/>
      </c>
      <c r="J63"/>
      <c r="K63"/>
      <c r="L63"/>
    </row>
    <row r="64" spans="2:12" x14ac:dyDescent="0.25">
      <c r="B64" s="95" t="str">
        <f t="shared" si="0"/>
        <v/>
      </c>
      <c r="C64" s="95"/>
      <c r="D64" s="95"/>
      <c r="E64" s="95"/>
      <c r="F64" s="95"/>
      <c r="G64" s="18" t="str">
        <f t="shared" si="1"/>
        <v/>
      </c>
      <c r="H64" s="18" t="str">
        <f t="shared" si="2"/>
        <v/>
      </c>
      <c r="J64"/>
      <c r="K64"/>
      <c r="L64"/>
    </row>
    <row r="65" spans="2:12" x14ac:dyDescent="0.25">
      <c r="B65" s="95" t="str">
        <f t="shared" si="0"/>
        <v/>
      </c>
      <c r="C65" s="95"/>
      <c r="D65" s="95"/>
      <c r="E65" s="95"/>
      <c r="F65" s="95"/>
      <c r="G65" s="18" t="str">
        <f t="shared" si="1"/>
        <v/>
      </c>
      <c r="H65" s="18" t="str">
        <f t="shared" si="2"/>
        <v/>
      </c>
      <c r="J65"/>
      <c r="K65"/>
      <c r="L65"/>
    </row>
    <row r="66" spans="2:12" x14ac:dyDescent="0.25">
      <c r="B66" s="95" t="str">
        <f t="shared" si="0"/>
        <v/>
      </c>
      <c r="C66" s="95"/>
      <c r="D66" s="95"/>
      <c r="E66" s="95"/>
      <c r="F66" s="95"/>
      <c r="G66" s="18" t="str">
        <f t="shared" si="1"/>
        <v/>
      </c>
      <c r="H66" s="18" t="str">
        <f t="shared" si="2"/>
        <v/>
      </c>
      <c r="J66"/>
      <c r="K66"/>
      <c r="L66"/>
    </row>
    <row r="67" spans="2:12" x14ac:dyDescent="0.25">
      <c r="B67" s="95" t="str">
        <f t="shared" si="0"/>
        <v/>
      </c>
      <c r="C67" s="95"/>
      <c r="D67" s="95"/>
      <c r="E67" s="95"/>
      <c r="F67" s="95"/>
      <c r="G67" s="18" t="str">
        <f t="shared" si="1"/>
        <v/>
      </c>
      <c r="H67" s="18" t="str">
        <f t="shared" si="2"/>
        <v/>
      </c>
      <c r="J67"/>
      <c r="K67"/>
      <c r="L67"/>
    </row>
    <row r="68" spans="2:12" x14ac:dyDescent="0.25">
      <c r="B68" s="95" t="str">
        <f t="shared" si="0"/>
        <v/>
      </c>
      <c r="C68" s="95"/>
      <c r="D68" s="95"/>
      <c r="E68" s="95"/>
      <c r="F68" s="95"/>
      <c r="G68" s="18" t="str">
        <f t="shared" si="1"/>
        <v/>
      </c>
      <c r="H68" s="18" t="str">
        <f t="shared" si="2"/>
        <v/>
      </c>
      <c r="J68"/>
      <c r="K68"/>
      <c r="L68"/>
    </row>
    <row r="69" spans="2:12" x14ac:dyDescent="0.25">
      <c r="B69" s="95" t="str">
        <f t="shared" si="0"/>
        <v/>
      </c>
      <c r="C69" s="95"/>
      <c r="D69" s="95"/>
      <c r="E69" s="95"/>
      <c r="F69" s="95"/>
      <c r="G69" s="18" t="str">
        <f t="shared" si="1"/>
        <v/>
      </c>
      <c r="H69" s="18" t="str">
        <f t="shared" si="2"/>
        <v/>
      </c>
      <c r="J69"/>
      <c r="K69"/>
      <c r="L69"/>
    </row>
    <row r="70" spans="2:12" x14ac:dyDescent="0.25">
      <c r="B70" s="95" t="str">
        <f t="shared" si="0"/>
        <v/>
      </c>
      <c r="C70" s="95"/>
      <c r="D70" s="95"/>
      <c r="E70" s="95"/>
      <c r="F70" s="95"/>
      <c r="G70" s="18" t="str">
        <f t="shared" si="1"/>
        <v/>
      </c>
      <c r="H70" s="18" t="str">
        <f t="shared" si="2"/>
        <v/>
      </c>
      <c r="J70"/>
      <c r="K70"/>
      <c r="L70"/>
    </row>
    <row r="71" spans="2:12" x14ac:dyDescent="0.25">
      <c r="B71" s="95" t="str">
        <f t="shared" si="0"/>
        <v/>
      </c>
      <c r="C71" s="95"/>
      <c r="D71" s="95"/>
      <c r="E71" s="95"/>
      <c r="F71" s="95"/>
      <c r="G71" s="18" t="str">
        <f t="shared" si="1"/>
        <v/>
      </c>
      <c r="H71" s="18" t="str">
        <f t="shared" si="2"/>
        <v/>
      </c>
      <c r="J71"/>
      <c r="K71"/>
      <c r="L71"/>
    </row>
    <row r="72" spans="2:12" x14ac:dyDescent="0.25">
      <c r="B72" s="95" t="str">
        <f t="shared" si="0"/>
        <v/>
      </c>
      <c r="C72" s="95"/>
      <c r="D72" s="95"/>
      <c r="E72" s="95"/>
      <c r="F72" s="95"/>
      <c r="G72" s="18" t="str">
        <f t="shared" si="1"/>
        <v/>
      </c>
      <c r="H72" s="18" t="str">
        <f t="shared" si="2"/>
        <v/>
      </c>
      <c r="J72"/>
      <c r="K72"/>
      <c r="L72"/>
    </row>
    <row r="73" spans="2:12" x14ac:dyDescent="0.25">
      <c r="B73" s="95" t="str">
        <f t="shared" si="0"/>
        <v/>
      </c>
      <c r="C73" s="95"/>
      <c r="D73" s="95"/>
      <c r="E73" s="95"/>
      <c r="F73" s="95"/>
      <c r="G73" s="18" t="str">
        <f t="shared" si="1"/>
        <v/>
      </c>
      <c r="H73" s="18" t="str">
        <f t="shared" si="2"/>
        <v/>
      </c>
      <c r="J73"/>
      <c r="K73"/>
      <c r="L73"/>
    </row>
    <row r="74" spans="2:12" x14ac:dyDescent="0.25">
      <c r="B74" s="95" t="str">
        <f t="shared" si="0"/>
        <v/>
      </c>
      <c r="C74" s="95"/>
      <c r="D74" s="95"/>
      <c r="E74" s="95"/>
      <c r="F74" s="95"/>
      <c r="G74" s="18" t="str">
        <f t="shared" si="1"/>
        <v/>
      </c>
      <c r="H74" s="18" t="str">
        <f t="shared" si="2"/>
        <v/>
      </c>
      <c r="J74"/>
      <c r="K74"/>
      <c r="L74"/>
    </row>
    <row r="75" spans="2:12" x14ac:dyDescent="0.25">
      <c r="B75" s="95" t="str">
        <f t="shared" si="0"/>
        <v/>
      </c>
      <c r="C75" s="95"/>
      <c r="D75" s="95"/>
      <c r="E75" s="95"/>
      <c r="F75" s="95"/>
      <c r="G75" s="18" t="str">
        <f t="shared" si="1"/>
        <v/>
      </c>
      <c r="H75" s="18" t="str">
        <f t="shared" si="2"/>
        <v/>
      </c>
      <c r="J75"/>
      <c r="K75"/>
      <c r="L75"/>
    </row>
    <row r="76" spans="2:12" x14ac:dyDescent="0.25">
      <c r="B76" s="95" t="str">
        <f t="shared" si="0"/>
        <v/>
      </c>
      <c r="C76" s="95"/>
      <c r="D76" s="95"/>
      <c r="E76" s="95"/>
      <c r="F76" s="95"/>
      <c r="G76" s="18" t="str">
        <f t="shared" si="1"/>
        <v/>
      </c>
      <c r="H76" s="18" t="str">
        <f t="shared" si="2"/>
        <v/>
      </c>
      <c r="J76"/>
      <c r="K76"/>
      <c r="L76"/>
    </row>
    <row r="77" spans="2:12" x14ac:dyDescent="0.25">
      <c r="B77" s="95" t="str">
        <f t="shared" si="0"/>
        <v/>
      </c>
      <c r="C77" s="95"/>
      <c r="D77" s="95"/>
      <c r="E77" s="95"/>
      <c r="F77" s="95"/>
      <c r="G77" s="18" t="str">
        <f t="shared" si="1"/>
        <v/>
      </c>
      <c r="H77" s="18" t="str">
        <f t="shared" si="2"/>
        <v/>
      </c>
      <c r="J77"/>
      <c r="K77"/>
      <c r="L77"/>
    </row>
    <row r="78" spans="2:12" x14ac:dyDescent="0.25">
      <c r="B78" s="95" t="str">
        <f t="shared" si="0"/>
        <v/>
      </c>
      <c r="C78" s="95"/>
      <c r="D78" s="95"/>
      <c r="E78" s="95"/>
      <c r="F78" s="95"/>
      <c r="G78" s="18" t="str">
        <f t="shared" si="1"/>
        <v/>
      </c>
      <c r="H78" s="18" t="str">
        <f t="shared" si="2"/>
        <v/>
      </c>
      <c r="J78"/>
      <c r="K78"/>
      <c r="L78"/>
    </row>
    <row r="79" spans="2:12" x14ac:dyDescent="0.25">
      <c r="B79" s="95" t="str">
        <f t="shared" si="0"/>
        <v/>
      </c>
      <c r="C79" s="95"/>
      <c r="D79" s="95"/>
      <c r="E79" s="95"/>
      <c r="F79" s="95"/>
      <c r="G79" s="18" t="str">
        <f t="shared" si="1"/>
        <v/>
      </c>
      <c r="H79" s="18" t="str">
        <f t="shared" si="2"/>
        <v/>
      </c>
      <c r="J79"/>
      <c r="K79"/>
      <c r="L79"/>
    </row>
    <row r="80" spans="2:12" x14ac:dyDescent="0.25">
      <c r="B80" s="95" t="str">
        <f t="shared" si="0"/>
        <v/>
      </c>
      <c r="C80" s="95"/>
      <c r="D80" s="95"/>
      <c r="E80" s="95"/>
      <c r="F80" s="95"/>
      <c r="G80" s="18" t="str">
        <f t="shared" si="1"/>
        <v/>
      </c>
      <c r="H80" s="18" t="str">
        <f t="shared" si="2"/>
        <v/>
      </c>
      <c r="J80"/>
      <c r="K80"/>
      <c r="L80"/>
    </row>
    <row r="81" spans="2:12" x14ac:dyDescent="0.25">
      <c r="B81" s="95" t="str">
        <f t="shared" si="0"/>
        <v/>
      </c>
      <c r="C81" s="95"/>
      <c r="D81" s="95"/>
      <c r="E81" s="95"/>
      <c r="F81" s="95"/>
      <c r="G81" s="18" t="str">
        <f t="shared" si="1"/>
        <v/>
      </c>
      <c r="H81" s="18" t="str">
        <f t="shared" si="2"/>
        <v/>
      </c>
      <c r="J81"/>
      <c r="K81"/>
      <c r="L81"/>
    </row>
    <row r="82" spans="2:12" x14ac:dyDescent="0.25">
      <c r="B82" s="95" t="str">
        <f t="shared" si="0"/>
        <v/>
      </c>
      <c r="C82" s="95"/>
      <c r="D82" s="95"/>
      <c r="E82" s="95"/>
      <c r="F82" s="95"/>
      <c r="G82" s="18" t="str">
        <f t="shared" si="1"/>
        <v/>
      </c>
      <c r="H82" s="18" t="str">
        <f t="shared" si="2"/>
        <v/>
      </c>
      <c r="J82"/>
      <c r="K82"/>
      <c r="L82"/>
    </row>
    <row r="83" spans="2:12" x14ac:dyDescent="0.25">
      <c r="B83" s="95" t="str">
        <f t="shared" si="0"/>
        <v/>
      </c>
      <c r="C83" s="95"/>
      <c r="D83" s="95"/>
      <c r="E83" s="95"/>
      <c r="F83" s="95"/>
      <c r="G83" s="18" t="str">
        <f t="shared" si="1"/>
        <v/>
      </c>
      <c r="H83" s="18" t="str">
        <f t="shared" si="2"/>
        <v/>
      </c>
      <c r="J83"/>
      <c r="K83"/>
      <c r="L83"/>
    </row>
    <row r="84" spans="2:12" x14ac:dyDescent="0.25">
      <c r="B84" s="95" t="str">
        <f t="shared" si="0"/>
        <v/>
      </c>
      <c r="C84" s="95"/>
      <c r="D84" s="95"/>
      <c r="E84" s="95"/>
      <c r="F84" s="95"/>
      <c r="G84" s="18" t="str">
        <f t="shared" si="1"/>
        <v/>
      </c>
      <c r="H84" s="18" t="str">
        <f t="shared" si="2"/>
        <v/>
      </c>
      <c r="J84"/>
      <c r="K84"/>
      <c r="L84"/>
    </row>
    <row r="85" spans="2:12" x14ac:dyDescent="0.25">
      <c r="B85" s="95" t="str">
        <f t="shared" si="0"/>
        <v/>
      </c>
      <c r="C85" s="95"/>
      <c r="D85" s="95"/>
      <c r="E85" s="95"/>
      <c r="F85" s="95"/>
      <c r="G85" s="18" t="str">
        <f t="shared" si="1"/>
        <v/>
      </c>
      <c r="H85" s="18" t="str">
        <f t="shared" si="2"/>
        <v/>
      </c>
      <c r="J85"/>
      <c r="K85"/>
      <c r="L85"/>
    </row>
    <row r="86" spans="2:12" x14ac:dyDescent="0.25">
      <c r="B86" s="95" t="str">
        <f t="shared" si="0"/>
        <v/>
      </c>
      <c r="C86" s="95"/>
      <c r="D86" s="95"/>
      <c r="E86" s="95"/>
      <c r="F86" s="95"/>
      <c r="G86" s="18" t="str">
        <f t="shared" si="1"/>
        <v/>
      </c>
      <c r="H86" s="18" t="str">
        <f t="shared" si="2"/>
        <v/>
      </c>
      <c r="J86"/>
      <c r="K86"/>
      <c r="L86"/>
    </row>
    <row r="87" spans="2:12" x14ac:dyDescent="0.25">
      <c r="B87" s="95" t="str">
        <f t="shared" si="0"/>
        <v/>
      </c>
      <c r="C87" s="95"/>
      <c r="D87" s="95"/>
      <c r="E87" s="95"/>
      <c r="F87" s="95"/>
      <c r="G87" s="18" t="str">
        <f t="shared" si="1"/>
        <v/>
      </c>
      <c r="H87" s="18" t="str">
        <f t="shared" si="2"/>
        <v/>
      </c>
      <c r="J87"/>
      <c r="K87"/>
      <c r="L87"/>
    </row>
    <row r="88" spans="2:12" x14ac:dyDescent="0.25">
      <c r="B88" s="95" t="str">
        <f t="shared" si="0"/>
        <v/>
      </c>
      <c r="C88" s="95"/>
      <c r="D88" s="95"/>
      <c r="E88" s="95"/>
      <c r="F88" s="95"/>
      <c r="G88" s="18" t="str">
        <f t="shared" si="1"/>
        <v/>
      </c>
      <c r="H88" s="18" t="str">
        <f t="shared" si="2"/>
        <v/>
      </c>
      <c r="J88"/>
      <c r="K88"/>
      <c r="L88"/>
    </row>
    <row r="89" spans="2:12" x14ac:dyDescent="0.25">
      <c r="B89" s="95" t="str">
        <f t="shared" si="0"/>
        <v/>
      </c>
      <c r="C89" s="95"/>
      <c r="D89" s="95"/>
      <c r="E89" s="95"/>
      <c r="F89" s="95"/>
      <c r="G89" s="18" t="str">
        <f t="shared" si="1"/>
        <v/>
      </c>
      <c r="H89" s="18" t="str">
        <f t="shared" si="2"/>
        <v/>
      </c>
      <c r="J89"/>
      <c r="K89"/>
      <c r="L89"/>
    </row>
    <row r="90" spans="2:12" x14ac:dyDescent="0.25">
      <c r="B90" s="95" t="str">
        <f t="shared" si="0"/>
        <v/>
      </c>
      <c r="C90" s="95"/>
      <c r="D90" s="95"/>
      <c r="E90" s="95"/>
      <c r="F90" s="95"/>
      <c r="G90" s="18" t="str">
        <f t="shared" si="1"/>
        <v/>
      </c>
      <c r="H90" s="18" t="str">
        <f t="shared" si="2"/>
        <v/>
      </c>
      <c r="J90"/>
      <c r="K90"/>
      <c r="L90"/>
    </row>
    <row r="91" spans="2:12" x14ac:dyDescent="0.25">
      <c r="B91" s="95" t="str">
        <f t="shared" ref="B91:B154" si="3">IF($J73="","",J73)</f>
        <v/>
      </c>
      <c r="C91" s="95"/>
      <c r="D91" s="95"/>
      <c r="E91" s="95"/>
      <c r="F91" s="95"/>
      <c r="G91" s="18" t="str">
        <f t="shared" ref="G91:G154" si="4">IF($J73="","",K73)</f>
        <v/>
      </c>
      <c r="H91" s="18" t="str">
        <f t="shared" ref="H91:H154" si="5">IF($J73="","",L73)</f>
        <v/>
      </c>
      <c r="J91"/>
      <c r="K91"/>
      <c r="L91"/>
    </row>
    <row r="92" spans="2:12" x14ac:dyDescent="0.25">
      <c r="B92" s="95" t="str">
        <f t="shared" si="3"/>
        <v/>
      </c>
      <c r="C92" s="95"/>
      <c r="D92" s="95"/>
      <c r="E92" s="95"/>
      <c r="F92" s="95"/>
      <c r="G92" s="18" t="str">
        <f t="shared" si="4"/>
        <v/>
      </c>
      <c r="H92" s="18" t="str">
        <f t="shared" si="5"/>
        <v/>
      </c>
      <c r="J92"/>
      <c r="K92"/>
      <c r="L92"/>
    </row>
    <row r="93" spans="2:12" x14ac:dyDescent="0.25">
      <c r="B93" s="95" t="str">
        <f t="shared" si="3"/>
        <v/>
      </c>
      <c r="C93" s="95"/>
      <c r="D93" s="95"/>
      <c r="E93" s="95"/>
      <c r="F93" s="95"/>
      <c r="G93" s="18" t="str">
        <f t="shared" si="4"/>
        <v/>
      </c>
      <c r="H93" s="18" t="str">
        <f t="shared" si="5"/>
        <v/>
      </c>
      <c r="J93"/>
      <c r="K93"/>
      <c r="L93"/>
    </row>
    <row r="94" spans="2:12" x14ac:dyDescent="0.25">
      <c r="B94" s="95" t="str">
        <f t="shared" si="3"/>
        <v/>
      </c>
      <c r="C94" s="95"/>
      <c r="D94" s="95"/>
      <c r="E94" s="95"/>
      <c r="F94" s="95"/>
      <c r="G94" s="18" t="str">
        <f t="shared" si="4"/>
        <v/>
      </c>
      <c r="H94" s="18" t="str">
        <f t="shared" si="5"/>
        <v/>
      </c>
      <c r="J94"/>
      <c r="K94"/>
      <c r="L94"/>
    </row>
    <row r="95" spans="2:12" x14ac:dyDescent="0.25">
      <c r="B95" s="95" t="str">
        <f t="shared" si="3"/>
        <v/>
      </c>
      <c r="C95" s="95"/>
      <c r="D95" s="95"/>
      <c r="E95" s="95"/>
      <c r="F95" s="95"/>
      <c r="G95" s="18" t="str">
        <f t="shared" si="4"/>
        <v/>
      </c>
      <c r="H95" s="18" t="str">
        <f t="shared" si="5"/>
        <v/>
      </c>
      <c r="J95"/>
      <c r="K95"/>
      <c r="L95"/>
    </row>
    <row r="96" spans="2:12" x14ac:dyDescent="0.25">
      <c r="B96" s="95" t="str">
        <f t="shared" si="3"/>
        <v/>
      </c>
      <c r="C96" s="95"/>
      <c r="D96" s="95"/>
      <c r="E96" s="95"/>
      <c r="F96" s="95"/>
      <c r="G96" s="18" t="str">
        <f t="shared" si="4"/>
        <v/>
      </c>
      <c r="H96" s="18" t="str">
        <f t="shared" si="5"/>
        <v/>
      </c>
      <c r="J96"/>
      <c r="K96"/>
      <c r="L96"/>
    </row>
    <row r="97" spans="2:12" x14ac:dyDescent="0.25">
      <c r="B97" s="95" t="str">
        <f t="shared" si="3"/>
        <v/>
      </c>
      <c r="C97" s="95"/>
      <c r="D97" s="95"/>
      <c r="E97" s="95"/>
      <c r="F97" s="95"/>
      <c r="G97" s="18" t="str">
        <f t="shared" si="4"/>
        <v/>
      </c>
      <c r="H97" s="18" t="str">
        <f t="shared" si="5"/>
        <v/>
      </c>
      <c r="J97"/>
      <c r="K97"/>
      <c r="L97"/>
    </row>
    <row r="98" spans="2:12" x14ac:dyDescent="0.25">
      <c r="B98" s="95" t="str">
        <f t="shared" si="3"/>
        <v/>
      </c>
      <c r="C98" s="95"/>
      <c r="D98" s="95"/>
      <c r="E98" s="95"/>
      <c r="F98" s="95"/>
      <c r="G98" s="18" t="str">
        <f t="shared" si="4"/>
        <v/>
      </c>
      <c r="H98" s="18" t="str">
        <f t="shared" si="5"/>
        <v/>
      </c>
      <c r="J98"/>
      <c r="K98"/>
      <c r="L98"/>
    </row>
    <row r="99" spans="2:12" x14ac:dyDescent="0.25">
      <c r="B99" s="95" t="str">
        <f t="shared" si="3"/>
        <v/>
      </c>
      <c r="C99" s="95"/>
      <c r="D99" s="95"/>
      <c r="E99" s="95"/>
      <c r="F99" s="95"/>
      <c r="G99" s="18" t="str">
        <f t="shared" si="4"/>
        <v/>
      </c>
      <c r="H99" s="18" t="str">
        <f t="shared" si="5"/>
        <v/>
      </c>
      <c r="J99"/>
      <c r="K99"/>
      <c r="L99"/>
    </row>
    <row r="100" spans="2:12" x14ac:dyDescent="0.25">
      <c r="B100" s="95" t="str">
        <f t="shared" si="3"/>
        <v/>
      </c>
      <c r="C100" s="95"/>
      <c r="D100" s="95"/>
      <c r="E100" s="95"/>
      <c r="F100" s="95"/>
      <c r="G100" s="18" t="str">
        <f t="shared" si="4"/>
        <v/>
      </c>
      <c r="H100" s="18" t="str">
        <f t="shared" si="5"/>
        <v/>
      </c>
      <c r="J100"/>
      <c r="K100"/>
      <c r="L100"/>
    </row>
    <row r="101" spans="2:12" x14ac:dyDescent="0.25">
      <c r="B101" s="95" t="str">
        <f t="shared" si="3"/>
        <v/>
      </c>
      <c r="C101" s="95"/>
      <c r="D101" s="95"/>
      <c r="E101" s="95"/>
      <c r="F101" s="95"/>
      <c r="G101" s="18" t="str">
        <f t="shared" si="4"/>
        <v/>
      </c>
      <c r="H101" s="18" t="str">
        <f t="shared" si="5"/>
        <v/>
      </c>
      <c r="J101"/>
      <c r="K101"/>
      <c r="L101"/>
    </row>
    <row r="102" spans="2:12" x14ac:dyDescent="0.25">
      <c r="B102" s="95" t="str">
        <f t="shared" si="3"/>
        <v/>
      </c>
      <c r="C102" s="95"/>
      <c r="D102" s="95"/>
      <c r="E102" s="95"/>
      <c r="F102" s="95"/>
      <c r="G102" s="18" t="str">
        <f t="shared" si="4"/>
        <v/>
      </c>
      <c r="H102" s="18" t="str">
        <f t="shared" si="5"/>
        <v/>
      </c>
      <c r="J102"/>
      <c r="K102"/>
      <c r="L102"/>
    </row>
    <row r="103" spans="2:12" x14ac:dyDescent="0.25">
      <c r="B103" s="95" t="str">
        <f t="shared" si="3"/>
        <v/>
      </c>
      <c r="C103" s="95"/>
      <c r="D103" s="95"/>
      <c r="E103" s="95"/>
      <c r="F103" s="95"/>
      <c r="G103" s="18" t="str">
        <f t="shared" si="4"/>
        <v/>
      </c>
      <c r="H103" s="18" t="str">
        <f t="shared" si="5"/>
        <v/>
      </c>
      <c r="J103"/>
      <c r="K103"/>
      <c r="L103"/>
    </row>
    <row r="104" spans="2:12" x14ac:dyDescent="0.25">
      <c r="B104" s="95" t="str">
        <f t="shared" si="3"/>
        <v/>
      </c>
      <c r="C104" s="95"/>
      <c r="D104" s="95"/>
      <c r="E104" s="95"/>
      <c r="F104" s="95"/>
      <c r="G104" s="18" t="str">
        <f t="shared" si="4"/>
        <v/>
      </c>
      <c r="H104" s="18" t="str">
        <f t="shared" si="5"/>
        <v/>
      </c>
      <c r="J104"/>
      <c r="K104"/>
      <c r="L104"/>
    </row>
    <row r="105" spans="2:12" x14ac:dyDescent="0.25">
      <c r="B105" s="95" t="str">
        <f t="shared" si="3"/>
        <v/>
      </c>
      <c r="C105" s="95"/>
      <c r="D105" s="95"/>
      <c r="E105" s="95"/>
      <c r="F105" s="95"/>
      <c r="G105" s="18" t="str">
        <f t="shared" si="4"/>
        <v/>
      </c>
      <c r="H105" s="18" t="str">
        <f t="shared" si="5"/>
        <v/>
      </c>
      <c r="J105"/>
      <c r="K105"/>
      <c r="L105"/>
    </row>
    <row r="106" spans="2:12" x14ac:dyDescent="0.25">
      <c r="B106" s="95" t="str">
        <f t="shared" si="3"/>
        <v/>
      </c>
      <c r="C106" s="95"/>
      <c r="D106" s="95"/>
      <c r="E106" s="95"/>
      <c r="F106" s="95"/>
      <c r="G106" s="18" t="str">
        <f t="shared" si="4"/>
        <v/>
      </c>
      <c r="H106" s="18" t="str">
        <f t="shared" si="5"/>
        <v/>
      </c>
      <c r="J106"/>
      <c r="K106"/>
      <c r="L106"/>
    </row>
    <row r="107" spans="2:12" x14ac:dyDescent="0.25">
      <c r="B107" s="95" t="str">
        <f t="shared" si="3"/>
        <v/>
      </c>
      <c r="C107" s="95"/>
      <c r="D107" s="95"/>
      <c r="E107" s="95"/>
      <c r="F107" s="95"/>
      <c r="G107" s="18" t="str">
        <f t="shared" si="4"/>
        <v/>
      </c>
      <c r="H107" s="18" t="str">
        <f t="shared" si="5"/>
        <v/>
      </c>
      <c r="J107"/>
      <c r="K107"/>
      <c r="L107"/>
    </row>
    <row r="108" spans="2:12" x14ac:dyDescent="0.25">
      <c r="B108" s="95" t="str">
        <f t="shared" si="3"/>
        <v/>
      </c>
      <c r="C108" s="95"/>
      <c r="D108" s="95"/>
      <c r="E108" s="95"/>
      <c r="F108" s="95"/>
      <c r="G108" s="18" t="str">
        <f t="shared" si="4"/>
        <v/>
      </c>
      <c r="H108" s="18" t="str">
        <f t="shared" si="5"/>
        <v/>
      </c>
      <c r="J108"/>
      <c r="K108"/>
      <c r="L108"/>
    </row>
    <row r="109" spans="2:12" x14ac:dyDescent="0.25">
      <c r="B109" s="95" t="str">
        <f t="shared" si="3"/>
        <v/>
      </c>
      <c r="C109" s="95"/>
      <c r="D109" s="95"/>
      <c r="E109" s="95"/>
      <c r="F109" s="95"/>
      <c r="G109" s="18" t="str">
        <f t="shared" si="4"/>
        <v/>
      </c>
      <c r="H109" s="18" t="str">
        <f t="shared" si="5"/>
        <v/>
      </c>
      <c r="J109"/>
      <c r="K109"/>
      <c r="L109"/>
    </row>
    <row r="110" spans="2:12" x14ac:dyDescent="0.25">
      <c r="B110" s="95" t="str">
        <f t="shared" si="3"/>
        <v/>
      </c>
      <c r="C110" s="95"/>
      <c r="D110" s="95"/>
      <c r="E110" s="95"/>
      <c r="F110" s="95"/>
      <c r="G110" s="18" t="str">
        <f t="shared" si="4"/>
        <v/>
      </c>
      <c r="H110" s="18" t="str">
        <f t="shared" si="5"/>
        <v/>
      </c>
      <c r="J110"/>
      <c r="K110"/>
      <c r="L110"/>
    </row>
    <row r="111" spans="2:12" x14ac:dyDescent="0.25">
      <c r="B111" s="95" t="str">
        <f t="shared" si="3"/>
        <v/>
      </c>
      <c r="C111" s="95"/>
      <c r="D111" s="95"/>
      <c r="E111" s="95"/>
      <c r="F111" s="95"/>
      <c r="G111" s="18" t="str">
        <f t="shared" si="4"/>
        <v/>
      </c>
      <c r="H111" s="18" t="str">
        <f t="shared" si="5"/>
        <v/>
      </c>
      <c r="J111"/>
      <c r="K111"/>
      <c r="L111"/>
    </row>
    <row r="112" spans="2:12" x14ac:dyDescent="0.25">
      <c r="B112" s="95" t="str">
        <f t="shared" si="3"/>
        <v/>
      </c>
      <c r="C112" s="95"/>
      <c r="D112" s="95"/>
      <c r="E112" s="95"/>
      <c r="F112" s="95"/>
      <c r="G112" s="18" t="str">
        <f t="shared" si="4"/>
        <v/>
      </c>
      <c r="H112" s="18" t="str">
        <f t="shared" si="5"/>
        <v/>
      </c>
      <c r="J112"/>
      <c r="K112"/>
      <c r="L112"/>
    </row>
    <row r="113" spans="2:12" x14ac:dyDescent="0.25">
      <c r="B113" s="95" t="str">
        <f t="shared" si="3"/>
        <v/>
      </c>
      <c r="C113" s="95"/>
      <c r="D113" s="95"/>
      <c r="E113" s="95"/>
      <c r="F113" s="95"/>
      <c r="G113" s="18" t="str">
        <f t="shared" si="4"/>
        <v/>
      </c>
      <c r="H113" s="18" t="str">
        <f t="shared" si="5"/>
        <v/>
      </c>
      <c r="J113"/>
      <c r="K113"/>
      <c r="L113"/>
    </row>
    <row r="114" spans="2:12" x14ac:dyDescent="0.25">
      <c r="B114" s="95" t="str">
        <f t="shared" si="3"/>
        <v/>
      </c>
      <c r="C114" s="95"/>
      <c r="D114" s="95"/>
      <c r="E114" s="95"/>
      <c r="F114" s="95"/>
      <c r="G114" s="18" t="str">
        <f t="shared" si="4"/>
        <v/>
      </c>
      <c r="H114" s="18" t="str">
        <f t="shared" si="5"/>
        <v/>
      </c>
      <c r="J114"/>
      <c r="K114"/>
      <c r="L114"/>
    </row>
    <row r="115" spans="2:12" x14ac:dyDescent="0.25">
      <c r="B115" s="95" t="str">
        <f t="shared" si="3"/>
        <v/>
      </c>
      <c r="C115" s="95"/>
      <c r="D115" s="95"/>
      <c r="E115" s="95"/>
      <c r="F115" s="95"/>
      <c r="G115" s="18" t="str">
        <f t="shared" si="4"/>
        <v/>
      </c>
      <c r="H115" s="18" t="str">
        <f t="shared" si="5"/>
        <v/>
      </c>
      <c r="J115"/>
      <c r="K115"/>
      <c r="L115"/>
    </row>
    <row r="116" spans="2:12" x14ac:dyDescent="0.25">
      <c r="B116" s="95" t="str">
        <f t="shared" si="3"/>
        <v/>
      </c>
      <c r="C116" s="95"/>
      <c r="D116" s="95"/>
      <c r="E116" s="95"/>
      <c r="F116" s="95"/>
      <c r="G116" s="18" t="str">
        <f t="shared" si="4"/>
        <v/>
      </c>
      <c r="H116" s="18" t="str">
        <f t="shared" si="5"/>
        <v/>
      </c>
      <c r="J116"/>
      <c r="K116"/>
      <c r="L116"/>
    </row>
    <row r="117" spans="2:12" x14ac:dyDescent="0.25">
      <c r="B117" s="95" t="str">
        <f t="shared" si="3"/>
        <v/>
      </c>
      <c r="C117" s="95"/>
      <c r="D117" s="95"/>
      <c r="E117" s="95"/>
      <c r="F117" s="95"/>
      <c r="G117" s="18" t="str">
        <f t="shared" si="4"/>
        <v/>
      </c>
      <c r="H117" s="18" t="str">
        <f t="shared" si="5"/>
        <v/>
      </c>
      <c r="J117"/>
      <c r="K117"/>
      <c r="L117"/>
    </row>
    <row r="118" spans="2:12" x14ac:dyDescent="0.25">
      <c r="B118" s="95" t="str">
        <f t="shared" si="3"/>
        <v/>
      </c>
      <c r="C118" s="95"/>
      <c r="D118" s="95"/>
      <c r="E118" s="95"/>
      <c r="F118" s="95"/>
      <c r="G118" s="18" t="str">
        <f t="shared" si="4"/>
        <v/>
      </c>
      <c r="H118" s="18" t="str">
        <f t="shared" si="5"/>
        <v/>
      </c>
      <c r="J118"/>
      <c r="K118"/>
      <c r="L118"/>
    </row>
    <row r="119" spans="2:12" x14ac:dyDescent="0.25">
      <c r="B119" s="95" t="str">
        <f t="shared" si="3"/>
        <v/>
      </c>
      <c r="C119" s="95"/>
      <c r="D119" s="95"/>
      <c r="E119" s="95"/>
      <c r="F119" s="95"/>
      <c r="G119" s="18" t="str">
        <f t="shared" si="4"/>
        <v/>
      </c>
      <c r="H119" s="18" t="str">
        <f t="shared" si="5"/>
        <v/>
      </c>
      <c r="J119"/>
      <c r="K119"/>
      <c r="L119"/>
    </row>
    <row r="120" spans="2:12" x14ac:dyDescent="0.25">
      <c r="B120" s="95" t="str">
        <f t="shared" si="3"/>
        <v/>
      </c>
      <c r="C120" s="95"/>
      <c r="D120" s="95"/>
      <c r="E120" s="95"/>
      <c r="F120" s="95"/>
      <c r="G120" s="18" t="str">
        <f t="shared" si="4"/>
        <v/>
      </c>
      <c r="H120" s="18" t="str">
        <f t="shared" si="5"/>
        <v/>
      </c>
      <c r="J120"/>
      <c r="K120"/>
      <c r="L120"/>
    </row>
    <row r="121" spans="2:12" x14ac:dyDescent="0.25">
      <c r="B121" s="95" t="str">
        <f t="shared" si="3"/>
        <v/>
      </c>
      <c r="C121" s="95"/>
      <c r="D121" s="95"/>
      <c r="E121" s="95"/>
      <c r="F121" s="95"/>
      <c r="G121" s="18" t="str">
        <f t="shared" si="4"/>
        <v/>
      </c>
      <c r="H121" s="18" t="str">
        <f t="shared" si="5"/>
        <v/>
      </c>
      <c r="J121"/>
      <c r="K121"/>
      <c r="L121"/>
    </row>
    <row r="122" spans="2:12" x14ac:dyDescent="0.25">
      <c r="B122" s="95" t="str">
        <f t="shared" si="3"/>
        <v/>
      </c>
      <c r="C122" s="95"/>
      <c r="D122" s="95"/>
      <c r="E122" s="95"/>
      <c r="F122" s="95"/>
      <c r="G122" s="18" t="str">
        <f t="shared" si="4"/>
        <v/>
      </c>
      <c r="H122" s="18" t="str">
        <f t="shared" si="5"/>
        <v/>
      </c>
    </row>
    <row r="123" spans="2:12" x14ac:dyDescent="0.25">
      <c r="B123" s="95" t="str">
        <f t="shared" si="3"/>
        <v/>
      </c>
      <c r="C123" s="95"/>
      <c r="D123" s="95"/>
      <c r="E123" s="95"/>
      <c r="F123" s="95"/>
      <c r="G123" s="18" t="str">
        <f t="shared" si="4"/>
        <v/>
      </c>
      <c r="H123" s="18" t="str">
        <f t="shared" si="5"/>
        <v/>
      </c>
    </row>
    <row r="124" spans="2:12" x14ac:dyDescent="0.25">
      <c r="B124" s="95" t="str">
        <f t="shared" si="3"/>
        <v/>
      </c>
      <c r="C124" s="95"/>
      <c r="D124" s="95"/>
      <c r="E124" s="95"/>
      <c r="F124" s="95"/>
      <c r="G124" s="18" t="str">
        <f t="shared" si="4"/>
        <v/>
      </c>
      <c r="H124" s="18" t="str">
        <f t="shared" si="5"/>
        <v/>
      </c>
    </row>
    <row r="125" spans="2:12" x14ac:dyDescent="0.25">
      <c r="B125" s="95" t="str">
        <f t="shared" si="3"/>
        <v/>
      </c>
      <c r="C125" s="95"/>
      <c r="D125" s="95"/>
      <c r="E125" s="95"/>
      <c r="F125" s="95"/>
      <c r="G125" s="18" t="str">
        <f t="shared" si="4"/>
        <v/>
      </c>
      <c r="H125" s="18" t="str">
        <f t="shared" si="5"/>
        <v/>
      </c>
    </row>
    <row r="126" spans="2:12" x14ac:dyDescent="0.25">
      <c r="B126" s="95" t="str">
        <f t="shared" si="3"/>
        <v/>
      </c>
      <c r="C126" s="95"/>
      <c r="D126" s="95"/>
      <c r="E126" s="95"/>
      <c r="F126" s="95"/>
      <c r="G126" s="18" t="str">
        <f t="shared" si="4"/>
        <v/>
      </c>
      <c r="H126" s="18" t="str">
        <f t="shared" si="5"/>
        <v/>
      </c>
    </row>
    <row r="127" spans="2:12" x14ac:dyDescent="0.25">
      <c r="B127" s="95" t="str">
        <f t="shared" si="3"/>
        <v/>
      </c>
      <c r="C127" s="95"/>
      <c r="D127" s="95"/>
      <c r="E127" s="95"/>
      <c r="F127" s="95"/>
      <c r="G127" s="18" t="str">
        <f t="shared" si="4"/>
        <v/>
      </c>
      <c r="H127" s="18" t="str">
        <f t="shared" si="5"/>
        <v/>
      </c>
    </row>
    <row r="128" spans="2:12" x14ac:dyDescent="0.25">
      <c r="B128" s="95" t="str">
        <f t="shared" si="3"/>
        <v/>
      </c>
      <c r="C128" s="95"/>
      <c r="D128" s="95"/>
      <c r="E128" s="95"/>
      <c r="F128" s="95"/>
      <c r="G128" s="18" t="str">
        <f t="shared" si="4"/>
        <v/>
      </c>
      <c r="H128" s="18" t="str">
        <f t="shared" si="5"/>
        <v/>
      </c>
    </row>
    <row r="129" spans="2:8" x14ac:dyDescent="0.25">
      <c r="B129" s="95" t="str">
        <f t="shared" si="3"/>
        <v/>
      </c>
      <c r="C129" s="95"/>
      <c r="D129" s="95"/>
      <c r="E129" s="95"/>
      <c r="F129" s="95"/>
      <c r="G129" s="18" t="str">
        <f t="shared" si="4"/>
        <v/>
      </c>
      <c r="H129" s="18" t="str">
        <f t="shared" si="5"/>
        <v/>
      </c>
    </row>
    <row r="130" spans="2:8" x14ac:dyDescent="0.25">
      <c r="B130" s="95" t="str">
        <f t="shared" si="3"/>
        <v/>
      </c>
      <c r="C130" s="95"/>
      <c r="D130" s="95"/>
      <c r="E130" s="95"/>
      <c r="F130" s="95"/>
      <c r="G130" s="18" t="str">
        <f t="shared" si="4"/>
        <v/>
      </c>
      <c r="H130" s="18" t="str">
        <f t="shared" si="5"/>
        <v/>
      </c>
    </row>
    <row r="131" spans="2:8" x14ac:dyDescent="0.25">
      <c r="B131" s="95" t="str">
        <f t="shared" si="3"/>
        <v/>
      </c>
      <c r="C131" s="95"/>
      <c r="D131" s="95"/>
      <c r="E131" s="95"/>
      <c r="F131" s="95"/>
      <c r="G131" s="18" t="str">
        <f t="shared" si="4"/>
        <v/>
      </c>
      <c r="H131" s="18" t="str">
        <f t="shared" si="5"/>
        <v/>
      </c>
    </row>
    <row r="132" spans="2:8" x14ac:dyDescent="0.25">
      <c r="B132" s="95" t="str">
        <f t="shared" si="3"/>
        <v/>
      </c>
      <c r="C132" s="95"/>
      <c r="D132" s="95"/>
      <c r="E132" s="95"/>
      <c r="F132" s="95"/>
      <c r="G132" s="18" t="str">
        <f t="shared" si="4"/>
        <v/>
      </c>
      <c r="H132" s="18" t="str">
        <f t="shared" si="5"/>
        <v/>
      </c>
    </row>
    <row r="133" spans="2:8" x14ac:dyDescent="0.25">
      <c r="B133" s="95" t="str">
        <f t="shared" si="3"/>
        <v/>
      </c>
      <c r="C133" s="95"/>
      <c r="D133" s="95"/>
      <c r="E133" s="95"/>
      <c r="F133" s="95"/>
      <c r="G133" s="18" t="str">
        <f t="shared" si="4"/>
        <v/>
      </c>
      <c r="H133" s="18" t="str">
        <f t="shared" si="5"/>
        <v/>
      </c>
    </row>
    <row r="134" spans="2:8" x14ac:dyDescent="0.25">
      <c r="B134" s="95" t="str">
        <f t="shared" si="3"/>
        <v/>
      </c>
      <c r="C134" s="95"/>
      <c r="D134" s="95"/>
      <c r="E134" s="95"/>
      <c r="F134" s="95"/>
      <c r="G134" s="18" t="str">
        <f t="shared" si="4"/>
        <v/>
      </c>
      <c r="H134" s="18" t="str">
        <f t="shared" si="5"/>
        <v/>
      </c>
    </row>
    <row r="135" spans="2:8" x14ac:dyDescent="0.25">
      <c r="B135" s="95" t="str">
        <f t="shared" si="3"/>
        <v/>
      </c>
      <c r="C135" s="95"/>
      <c r="D135" s="95"/>
      <c r="E135" s="95"/>
      <c r="F135" s="95"/>
      <c r="G135" s="18" t="str">
        <f t="shared" si="4"/>
        <v/>
      </c>
      <c r="H135" s="18" t="str">
        <f t="shared" si="5"/>
        <v/>
      </c>
    </row>
    <row r="136" spans="2:8" x14ac:dyDescent="0.25">
      <c r="B136" s="95" t="str">
        <f t="shared" si="3"/>
        <v/>
      </c>
      <c r="C136" s="95"/>
      <c r="D136" s="95"/>
      <c r="E136" s="95"/>
      <c r="F136" s="95"/>
      <c r="G136" s="18" t="str">
        <f t="shared" si="4"/>
        <v/>
      </c>
      <c r="H136" s="18" t="str">
        <f t="shared" si="5"/>
        <v/>
      </c>
    </row>
    <row r="137" spans="2:8" x14ac:dyDescent="0.25">
      <c r="B137" s="95" t="str">
        <f t="shared" si="3"/>
        <v/>
      </c>
      <c r="C137" s="95"/>
      <c r="D137" s="95"/>
      <c r="E137" s="95"/>
      <c r="F137" s="95"/>
      <c r="G137" s="18" t="str">
        <f t="shared" si="4"/>
        <v/>
      </c>
      <c r="H137" s="18" t="str">
        <f t="shared" si="5"/>
        <v/>
      </c>
    </row>
    <row r="138" spans="2:8" x14ac:dyDescent="0.25">
      <c r="B138" s="95" t="str">
        <f t="shared" si="3"/>
        <v/>
      </c>
      <c r="C138" s="95"/>
      <c r="D138" s="95"/>
      <c r="E138" s="95"/>
      <c r="F138" s="95"/>
      <c r="G138" s="18" t="str">
        <f t="shared" si="4"/>
        <v/>
      </c>
      <c r="H138" s="18" t="str">
        <f t="shared" si="5"/>
        <v/>
      </c>
    </row>
    <row r="139" spans="2:8" x14ac:dyDescent="0.25">
      <c r="B139" s="95" t="str">
        <f t="shared" si="3"/>
        <v/>
      </c>
      <c r="C139" s="95"/>
      <c r="D139" s="95"/>
      <c r="E139" s="95"/>
      <c r="F139" s="95"/>
      <c r="G139" s="18" t="str">
        <f t="shared" si="4"/>
        <v/>
      </c>
      <c r="H139" s="18" t="str">
        <f t="shared" si="5"/>
        <v/>
      </c>
    </row>
    <row r="140" spans="2:8" x14ac:dyDescent="0.25">
      <c r="B140" s="95" t="str">
        <f t="shared" si="3"/>
        <v/>
      </c>
      <c r="C140" s="95"/>
      <c r="D140" s="95"/>
      <c r="E140" s="95"/>
      <c r="F140" s="95"/>
      <c r="G140" s="18" t="str">
        <f t="shared" si="4"/>
        <v/>
      </c>
      <c r="H140" s="18" t="str">
        <f t="shared" si="5"/>
        <v/>
      </c>
    </row>
    <row r="141" spans="2:8" x14ac:dyDescent="0.25">
      <c r="B141" s="95" t="str">
        <f t="shared" si="3"/>
        <v/>
      </c>
      <c r="C141" s="95"/>
      <c r="D141" s="95"/>
      <c r="E141" s="95"/>
      <c r="F141" s="95"/>
      <c r="G141" s="18" t="str">
        <f t="shared" si="4"/>
        <v/>
      </c>
      <c r="H141" s="18" t="str">
        <f t="shared" si="5"/>
        <v/>
      </c>
    </row>
    <row r="142" spans="2:8" x14ac:dyDescent="0.25">
      <c r="B142" s="95" t="str">
        <f t="shared" si="3"/>
        <v/>
      </c>
      <c r="C142" s="95"/>
      <c r="D142" s="95"/>
      <c r="E142" s="95"/>
      <c r="F142" s="95"/>
      <c r="G142" s="18" t="str">
        <f t="shared" si="4"/>
        <v/>
      </c>
      <c r="H142" s="18" t="str">
        <f t="shared" si="5"/>
        <v/>
      </c>
    </row>
    <row r="143" spans="2:8" x14ac:dyDescent="0.25">
      <c r="B143" s="95" t="str">
        <f t="shared" si="3"/>
        <v/>
      </c>
      <c r="C143" s="95"/>
      <c r="D143" s="95"/>
      <c r="E143" s="95"/>
      <c r="F143" s="95"/>
      <c r="G143" s="18" t="str">
        <f t="shared" si="4"/>
        <v/>
      </c>
      <c r="H143" s="18" t="str">
        <f t="shared" si="5"/>
        <v/>
      </c>
    </row>
    <row r="144" spans="2:8" x14ac:dyDescent="0.25">
      <c r="B144" s="95" t="str">
        <f t="shared" si="3"/>
        <v/>
      </c>
      <c r="C144" s="95"/>
      <c r="D144" s="95"/>
      <c r="E144" s="95"/>
      <c r="F144" s="95"/>
      <c r="G144" s="18" t="str">
        <f t="shared" si="4"/>
        <v/>
      </c>
      <c r="H144" s="18" t="str">
        <f t="shared" si="5"/>
        <v/>
      </c>
    </row>
    <row r="145" spans="2:8" x14ac:dyDescent="0.25">
      <c r="B145" s="95" t="str">
        <f t="shared" si="3"/>
        <v/>
      </c>
      <c r="C145" s="95"/>
      <c r="D145" s="95"/>
      <c r="E145" s="95"/>
      <c r="F145" s="95"/>
      <c r="G145" s="18" t="str">
        <f t="shared" si="4"/>
        <v/>
      </c>
      <c r="H145" s="18" t="str">
        <f t="shared" si="5"/>
        <v/>
      </c>
    </row>
    <row r="146" spans="2:8" x14ac:dyDescent="0.25">
      <c r="B146" s="95" t="str">
        <f t="shared" si="3"/>
        <v/>
      </c>
      <c r="C146" s="95"/>
      <c r="D146" s="95"/>
      <c r="E146" s="95"/>
      <c r="F146" s="95"/>
      <c r="G146" s="18" t="str">
        <f t="shared" si="4"/>
        <v/>
      </c>
      <c r="H146" s="18" t="str">
        <f t="shared" si="5"/>
        <v/>
      </c>
    </row>
    <row r="147" spans="2:8" x14ac:dyDescent="0.25">
      <c r="B147" s="95" t="str">
        <f t="shared" si="3"/>
        <v/>
      </c>
      <c r="C147" s="95"/>
      <c r="D147" s="95"/>
      <c r="E147" s="95"/>
      <c r="F147" s="95"/>
      <c r="G147" s="18" t="str">
        <f t="shared" si="4"/>
        <v/>
      </c>
      <c r="H147" s="18" t="str">
        <f t="shared" si="5"/>
        <v/>
      </c>
    </row>
    <row r="148" spans="2:8" x14ac:dyDescent="0.25">
      <c r="B148" s="95" t="str">
        <f t="shared" si="3"/>
        <v/>
      </c>
      <c r="C148" s="95"/>
      <c r="D148" s="95"/>
      <c r="E148" s="95"/>
      <c r="F148" s="95"/>
      <c r="G148" s="18" t="str">
        <f t="shared" si="4"/>
        <v/>
      </c>
      <c r="H148" s="18" t="str">
        <f t="shared" si="5"/>
        <v/>
      </c>
    </row>
    <row r="149" spans="2:8" x14ac:dyDescent="0.25">
      <c r="B149" s="95" t="str">
        <f t="shared" si="3"/>
        <v/>
      </c>
      <c r="C149" s="95"/>
      <c r="D149" s="95"/>
      <c r="E149" s="95"/>
      <c r="F149" s="95"/>
      <c r="G149" s="18" t="str">
        <f t="shared" si="4"/>
        <v/>
      </c>
      <c r="H149" s="18" t="str">
        <f t="shared" si="5"/>
        <v/>
      </c>
    </row>
    <row r="150" spans="2:8" x14ac:dyDescent="0.25">
      <c r="B150" s="95" t="str">
        <f t="shared" si="3"/>
        <v/>
      </c>
      <c r="C150" s="95"/>
      <c r="D150" s="95"/>
      <c r="E150" s="95"/>
      <c r="F150" s="95"/>
      <c r="G150" s="18" t="str">
        <f t="shared" si="4"/>
        <v/>
      </c>
      <c r="H150" s="18" t="str">
        <f t="shared" si="5"/>
        <v/>
      </c>
    </row>
    <row r="151" spans="2:8" x14ac:dyDescent="0.25">
      <c r="B151" s="95" t="str">
        <f t="shared" si="3"/>
        <v/>
      </c>
      <c r="C151" s="95"/>
      <c r="D151" s="95"/>
      <c r="E151" s="95"/>
      <c r="F151" s="95"/>
      <c r="G151" s="18" t="str">
        <f t="shared" si="4"/>
        <v/>
      </c>
      <c r="H151" s="18" t="str">
        <f t="shared" si="5"/>
        <v/>
      </c>
    </row>
    <row r="152" spans="2:8" x14ac:dyDescent="0.25">
      <c r="B152" s="95" t="str">
        <f t="shared" si="3"/>
        <v/>
      </c>
      <c r="C152" s="95"/>
      <c r="D152" s="95"/>
      <c r="E152" s="95"/>
      <c r="F152" s="95"/>
      <c r="G152" s="18" t="str">
        <f t="shared" si="4"/>
        <v/>
      </c>
      <c r="H152" s="18" t="str">
        <f t="shared" si="5"/>
        <v/>
      </c>
    </row>
    <row r="153" spans="2:8" x14ac:dyDescent="0.25">
      <c r="B153" s="95" t="str">
        <f t="shared" si="3"/>
        <v/>
      </c>
      <c r="C153" s="95"/>
      <c r="D153" s="95"/>
      <c r="E153" s="95"/>
      <c r="F153" s="95"/>
      <c r="G153" s="18" t="str">
        <f t="shared" si="4"/>
        <v/>
      </c>
      <c r="H153" s="18" t="str">
        <f t="shared" si="5"/>
        <v/>
      </c>
    </row>
    <row r="154" spans="2:8" x14ac:dyDescent="0.25">
      <c r="B154" s="95" t="str">
        <f t="shared" si="3"/>
        <v/>
      </c>
      <c r="C154" s="95"/>
      <c r="D154" s="95"/>
      <c r="E154" s="95"/>
      <c r="F154" s="95"/>
      <c r="G154" s="18" t="str">
        <f t="shared" si="4"/>
        <v/>
      </c>
      <c r="H154" s="18" t="str">
        <f t="shared" si="5"/>
        <v/>
      </c>
    </row>
    <row r="155" spans="2:8" x14ac:dyDescent="0.25">
      <c r="B155" s="95" t="str">
        <f t="shared" ref="B155:B218" si="6">IF($J137="","",J137)</f>
        <v/>
      </c>
      <c r="C155" s="95"/>
      <c r="D155" s="95"/>
      <c r="E155" s="95"/>
      <c r="F155" s="95"/>
      <c r="G155" s="18" t="str">
        <f t="shared" ref="G155:G218" si="7">IF($J137="","",K137)</f>
        <v/>
      </c>
      <c r="H155" s="18" t="str">
        <f t="shared" ref="H155:H218" si="8">IF($J137="","",L137)</f>
        <v/>
      </c>
    </row>
    <row r="156" spans="2:8" x14ac:dyDescent="0.25">
      <c r="B156" s="95" t="str">
        <f t="shared" si="6"/>
        <v/>
      </c>
      <c r="C156" s="95"/>
      <c r="D156" s="95"/>
      <c r="E156" s="95"/>
      <c r="F156" s="95"/>
      <c r="G156" s="18" t="str">
        <f t="shared" si="7"/>
        <v/>
      </c>
      <c r="H156" s="18" t="str">
        <f t="shared" si="8"/>
        <v/>
      </c>
    </row>
    <row r="157" spans="2:8" x14ac:dyDescent="0.25">
      <c r="B157" s="95" t="str">
        <f t="shared" si="6"/>
        <v/>
      </c>
      <c r="C157" s="95"/>
      <c r="D157" s="95"/>
      <c r="E157" s="95"/>
      <c r="F157" s="95"/>
      <c r="G157" s="18" t="str">
        <f t="shared" si="7"/>
        <v/>
      </c>
      <c r="H157" s="18" t="str">
        <f t="shared" si="8"/>
        <v/>
      </c>
    </row>
    <row r="158" spans="2:8" x14ac:dyDescent="0.25">
      <c r="B158" s="95" t="str">
        <f t="shared" si="6"/>
        <v/>
      </c>
      <c r="C158" s="95"/>
      <c r="D158" s="95"/>
      <c r="E158" s="95"/>
      <c r="F158" s="95"/>
      <c r="G158" s="18" t="str">
        <f t="shared" si="7"/>
        <v/>
      </c>
      <c r="H158" s="18" t="str">
        <f t="shared" si="8"/>
        <v/>
      </c>
    </row>
    <row r="159" spans="2:8" x14ac:dyDescent="0.25">
      <c r="B159" s="95" t="str">
        <f t="shared" si="6"/>
        <v/>
      </c>
      <c r="C159" s="95"/>
      <c r="D159" s="95"/>
      <c r="E159" s="95"/>
      <c r="F159" s="95"/>
      <c r="G159" s="18" t="str">
        <f t="shared" si="7"/>
        <v/>
      </c>
      <c r="H159" s="18" t="str">
        <f t="shared" si="8"/>
        <v/>
      </c>
    </row>
    <row r="160" spans="2:8" x14ac:dyDescent="0.25">
      <c r="B160" s="95" t="str">
        <f t="shared" si="6"/>
        <v/>
      </c>
      <c r="C160" s="95"/>
      <c r="D160" s="95"/>
      <c r="E160" s="95"/>
      <c r="F160" s="95"/>
      <c r="G160" s="18" t="str">
        <f t="shared" si="7"/>
        <v/>
      </c>
      <c r="H160" s="18" t="str">
        <f t="shared" si="8"/>
        <v/>
      </c>
    </row>
    <row r="161" spans="2:8" x14ac:dyDescent="0.25">
      <c r="B161" s="95" t="str">
        <f t="shared" si="6"/>
        <v/>
      </c>
      <c r="C161" s="95"/>
      <c r="D161" s="95"/>
      <c r="E161" s="95"/>
      <c r="F161" s="95"/>
      <c r="G161" s="18" t="str">
        <f t="shared" si="7"/>
        <v/>
      </c>
      <c r="H161" s="18" t="str">
        <f t="shared" si="8"/>
        <v/>
      </c>
    </row>
    <row r="162" spans="2:8" x14ac:dyDescent="0.25">
      <c r="B162" s="95" t="str">
        <f t="shared" si="6"/>
        <v/>
      </c>
      <c r="C162" s="95"/>
      <c r="D162" s="95"/>
      <c r="E162" s="95"/>
      <c r="F162" s="95"/>
      <c r="G162" s="18" t="str">
        <f t="shared" si="7"/>
        <v/>
      </c>
      <c r="H162" s="18" t="str">
        <f t="shared" si="8"/>
        <v/>
      </c>
    </row>
    <row r="163" spans="2:8" x14ac:dyDescent="0.25">
      <c r="B163" s="95" t="str">
        <f t="shared" si="6"/>
        <v/>
      </c>
      <c r="C163" s="95"/>
      <c r="D163" s="95"/>
      <c r="E163" s="95"/>
      <c r="F163" s="95"/>
      <c r="G163" s="18" t="str">
        <f t="shared" si="7"/>
        <v/>
      </c>
      <c r="H163" s="18" t="str">
        <f t="shared" si="8"/>
        <v/>
      </c>
    </row>
    <row r="164" spans="2:8" x14ac:dyDescent="0.25">
      <c r="B164" s="95" t="str">
        <f t="shared" si="6"/>
        <v/>
      </c>
      <c r="C164" s="95"/>
      <c r="D164" s="95"/>
      <c r="E164" s="95"/>
      <c r="F164" s="95"/>
      <c r="G164" s="18" t="str">
        <f t="shared" si="7"/>
        <v/>
      </c>
      <c r="H164" s="18" t="str">
        <f t="shared" si="8"/>
        <v/>
      </c>
    </row>
    <row r="165" spans="2:8" x14ac:dyDescent="0.25">
      <c r="B165" s="95" t="str">
        <f t="shared" si="6"/>
        <v/>
      </c>
      <c r="C165" s="95"/>
      <c r="D165" s="95"/>
      <c r="E165" s="95"/>
      <c r="F165" s="95"/>
      <c r="G165" s="18" t="str">
        <f t="shared" si="7"/>
        <v/>
      </c>
      <c r="H165" s="18" t="str">
        <f t="shared" si="8"/>
        <v/>
      </c>
    </row>
    <row r="166" spans="2:8" x14ac:dyDescent="0.25">
      <c r="B166" s="95" t="str">
        <f t="shared" si="6"/>
        <v/>
      </c>
      <c r="C166" s="95"/>
      <c r="D166" s="95"/>
      <c r="E166" s="95"/>
      <c r="F166" s="95"/>
      <c r="G166" s="18" t="str">
        <f t="shared" si="7"/>
        <v/>
      </c>
      <c r="H166" s="18" t="str">
        <f t="shared" si="8"/>
        <v/>
      </c>
    </row>
    <row r="167" spans="2:8" x14ac:dyDescent="0.25">
      <c r="B167" s="95" t="str">
        <f t="shared" si="6"/>
        <v/>
      </c>
      <c r="C167" s="95"/>
      <c r="D167" s="95"/>
      <c r="E167" s="95"/>
      <c r="F167" s="95"/>
      <c r="G167" s="18" t="str">
        <f t="shared" si="7"/>
        <v/>
      </c>
      <c r="H167" s="18" t="str">
        <f t="shared" si="8"/>
        <v/>
      </c>
    </row>
    <row r="168" spans="2:8" x14ac:dyDescent="0.25">
      <c r="B168" s="95" t="str">
        <f t="shared" si="6"/>
        <v/>
      </c>
      <c r="C168" s="95"/>
      <c r="D168" s="95"/>
      <c r="E168" s="95"/>
      <c r="F168" s="95"/>
      <c r="G168" s="18" t="str">
        <f t="shared" si="7"/>
        <v/>
      </c>
      <c r="H168" s="18" t="str">
        <f t="shared" si="8"/>
        <v/>
      </c>
    </row>
    <row r="169" spans="2:8" x14ac:dyDescent="0.25">
      <c r="B169" s="95" t="str">
        <f t="shared" si="6"/>
        <v/>
      </c>
      <c r="C169" s="95"/>
      <c r="D169" s="95"/>
      <c r="E169" s="95"/>
      <c r="F169" s="95"/>
      <c r="G169" s="18" t="str">
        <f t="shared" si="7"/>
        <v/>
      </c>
      <c r="H169" s="18" t="str">
        <f t="shared" si="8"/>
        <v/>
      </c>
    </row>
    <row r="170" spans="2:8" x14ac:dyDescent="0.25">
      <c r="B170" s="95" t="str">
        <f t="shared" si="6"/>
        <v/>
      </c>
      <c r="C170" s="95"/>
      <c r="D170" s="95"/>
      <c r="E170" s="95"/>
      <c r="F170" s="95"/>
      <c r="G170" s="18" t="str">
        <f t="shared" si="7"/>
        <v/>
      </c>
      <c r="H170" s="18" t="str">
        <f t="shared" si="8"/>
        <v/>
      </c>
    </row>
    <row r="171" spans="2:8" x14ac:dyDescent="0.25">
      <c r="B171" s="95" t="str">
        <f t="shared" si="6"/>
        <v/>
      </c>
      <c r="C171" s="95"/>
      <c r="D171" s="95"/>
      <c r="E171" s="95"/>
      <c r="F171" s="95"/>
      <c r="G171" s="18" t="str">
        <f t="shared" si="7"/>
        <v/>
      </c>
      <c r="H171" s="18" t="str">
        <f t="shared" si="8"/>
        <v/>
      </c>
    </row>
    <row r="172" spans="2:8" x14ac:dyDescent="0.25">
      <c r="B172" s="95" t="str">
        <f t="shared" si="6"/>
        <v/>
      </c>
      <c r="C172" s="95"/>
      <c r="D172" s="95"/>
      <c r="E172" s="95"/>
      <c r="F172" s="95"/>
      <c r="G172" s="18" t="str">
        <f t="shared" si="7"/>
        <v/>
      </c>
      <c r="H172" s="18" t="str">
        <f t="shared" si="8"/>
        <v/>
      </c>
    </row>
    <row r="173" spans="2:8" x14ac:dyDescent="0.25">
      <c r="B173" s="95" t="str">
        <f t="shared" si="6"/>
        <v/>
      </c>
      <c r="C173" s="95"/>
      <c r="D173" s="95"/>
      <c r="E173" s="95"/>
      <c r="F173" s="95"/>
      <c r="G173" s="18" t="str">
        <f t="shared" si="7"/>
        <v/>
      </c>
      <c r="H173" s="18" t="str">
        <f t="shared" si="8"/>
        <v/>
      </c>
    </row>
    <row r="174" spans="2:8" x14ac:dyDescent="0.25">
      <c r="B174" s="95" t="str">
        <f t="shared" si="6"/>
        <v/>
      </c>
      <c r="C174" s="95"/>
      <c r="D174" s="95"/>
      <c r="E174" s="95"/>
      <c r="F174" s="95"/>
      <c r="G174" s="18" t="str">
        <f t="shared" si="7"/>
        <v/>
      </c>
      <c r="H174" s="18" t="str">
        <f t="shared" si="8"/>
        <v/>
      </c>
    </row>
    <row r="175" spans="2:8" x14ac:dyDescent="0.25">
      <c r="B175" s="95" t="str">
        <f t="shared" si="6"/>
        <v/>
      </c>
      <c r="C175" s="95"/>
      <c r="D175" s="95"/>
      <c r="E175" s="95"/>
      <c r="F175" s="95"/>
      <c r="G175" s="18" t="str">
        <f t="shared" si="7"/>
        <v/>
      </c>
      <c r="H175" s="18" t="str">
        <f t="shared" si="8"/>
        <v/>
      </c>
    </row>
    <row r="176" spans="2:8" x14ac:dyDescent="0.25">
      <c r="B176" s="95" t="str">
        <f t="shared" si="6"/>
        <v/>
      </c>
      <c r="C176" s="95"/>
      <c r="D176" s="95"/>
      <c r="E176" s="95"/>
      <c r="F176" s="95"/>
      <c r="G176" s="18" t="str">
        <f t="shared" si="7"/>
        <v/>
      </c>
      <c r="H176" s="18" t="str">
        <f t="shared" si="8"/>
        <v/>
      </c>
    </row>
    <row r="177" spans="2:8" x14ac:dyDescent="0.25">
      <c r="B177" s="95" t="str">
        <f t="shared" si="6"/>
        <v/>
      </c>
      <c r="C177" s="95"/>
      <c r="D177" s="95"/>
      <c r="E177" s="95"/>
      <c r="F177" s="95"/>
      <c r="G177" s="18" t="str">
        <f t="shared" si="7"/>
        <v/>
      </c>
      <c r="H177" s="18" t="str">
        <f t="shared" si="8"/>
        <v/>
      </c>
    </row>
    <row r="178" spans="2:8" x14ac:dyDescent="0.25">
      <c r="B178" s="95" t="str">
        <f t="shared" si="6"/>
        <v/>
      </c>
      <c r="C178" s="95"/>
      <c r="D178" s="95"/>
      <c r="E178" s="95"/>
      <c r="F178" s="95"/>
      <c r="G178" s="18" t="str">
        <f t="shared" si="7"/>
        <v/>
      </c>
      <c r="H178" s="18" t="str">
        <f t="shared" si="8"/>
        <v/>
      </c>
    </row>
    <row r="179" spans="2:8" x14ac:dyDescent="0.25">
      <c r="B179" s="95" t="str">
        <f t="shared" si="6"/>
        <v/>
      </c>
      <c r="C179" s="95"/>
      <c r="D179" s="95"/>
      <c r="E179" s="95"/>
      <c r="F179" s="95"/>
      <c r="G179" s="18" t="str">
        <f t="shared" si="7"/>
        <v/>
      </c>
      <c r="H179" s="18" t="str">
        <f t="shared" si="8"/>
        <v/>
      </c>
    </row>
    <row r="180" spans="2:8" x14ac:dyDescent="0.25">
      <c r="B180" s="95" t="str">
        <f t="shared" si="6"/>
        <v/>
      </c>
      <c r="C180" s="95"/>
      <c r="D180" s="95"/>
      <c r="E180" s="95"/>
      <c r="F180" s="95"/>
      <c r="G180" s="18" t="str">
        <f t="shared" si="7"/>
        <v/>
      </c>
      <c r="H180" s="18" t="str">
        <f t="shared" si="8"/>
        <v/>
      </c>
    </row>
    <row r="181" spans="2:8" x14ac:dyDescent="0.25">
      <c r="B181" s="95" t="str">
        <f t="shared" si="6"/>
        <v/>
      </c>
      <c r="C181" s="95"/>
      <c r="D181" s="95"/>
      <c r="E181" s="95"/>
      <c r="F181" s="95"/>
      <c r="G181" s="18" t="str">
        <f t="shared" si="7"/>
        <v/>
      </c>
      <c r="H181" s="18" t="str">
        <f t="shared" si="8"/>
        <v/>
      </c>
    </row>
    <row r="182" spans="2:8" x14ac:dyDescent="0.25">
      <c r="B182" s="95" t="str">
        <f t="shared" si="6"/>
        <v/>
      </c>
      <c r="C182" s="95"/>
      <c r="D182" s="95"/>
      <c r="E182" s="95"/>
      <c r="F182" s="95"/>
      <c r="G182" s="18" t="str">
        <f t="shared" si="7"/>
        <v/>
      </c>
      <c r="H182" s="18" t="str">
        <f t="shared" si="8"/>
        <v/>
      </c>
    </row>
    <row r="183" spans="2:8" x14ac:dyDescent="0.25">
      <c r="B183" s="95" t="str">
        <f t="shared" si="6"/>
        <v/>
      </c>
      <c r="C183" s="95"/>
      <c r="D183" s="95"/>
      <c r="E183" s="95"/>
      <c r="F183" s="95"/>
      <c r="G183" s="18" t="str">
        <f t="shared" si="7"/>
        <v/>
      </c>
      <c r="H183" s="18" t="str">
        <f t="shared" si="8"/>
        <v/>
      </c>
    </row>
    <row r="184" spans="2:8" x14ac:dyDescent="0.25">
      <c r="B184" s="95" t="str">
        <f t="shared" si="6"/>
        <v/>
      </c>
      <c r="C184" s="95"/>
      <c r="D184" s="95"/>
      <c r="E184" s="95"/>
      <c r="F184" s="95"/>
      <c r="G184" s="18" t="str">
        <f t="shared" si="7"/>
        <v/>
      </c>
      <c r="H184" s="18" t="str">
        <f t="shared" si="8"/>
        <v/>
      </c>
    </row>
    <row r="185" spans="2:8" x14ac:dyDescent="0.25">
      <c r="B185" s="95" t="str">
        <f t="shared" si="6"/>
        <v/>
      </c>
      <c r="C185" s="95"/>
      <c r="D185" s="95"/>
      <c r="E185" s="95"/>
      <c r="F185" s="95"/>
      <c r="G185" s="18" t="str">
        <f t="shared" si="7"/>
        <v/>
      </c>
      <c r="H185" s="18" t="str">
        <f t="shared" si="8"/>
        <v/>
      </c>
    </row>
    <row r="186" spans="2:8" x14ac:dyDescent="0.25">
      <c r="B186" s="95" t="str">
        <f t="shared" si="6"/>
        <v/>
      </c>
      <c r="C186" s="95"/>
      <c r="D186" s="95"/>
      <c r="E186" s="95"/>
      <c r="F186" s="95"/>
      <c r="G186" s="18" t="str">
        <f t="shared" si="7"/>
        <v/>
      </c>
      <c r="H186" s="18" t="str">
        <f t="shared" si="8"/>
        <v/>
      </c>
    </row>
    <row r="187" spans="2:8" x14ac:dyDescent="0.25">
      <c r="B187" s="95" t="str">
        <f t="shared" si="6"/>
        <v/>
      </c>
      <c r="C187" s="95"/>
      <c r="D187" s="95"/>
      <c r="E187" s="95"/>
      <c r="F187" s="95"/>
      <c r="G187" s="18" t="str">
        <f t="shared" si="7"/>
        <v/>
      </c>
      <c r="H187" s="18" t="str">
        <f t="shared" si="8"/>
        <v/>
      </c>
    </row>
    <row r="188" spans="2:8" x14ac:dyDescent="0.25">
      <c r="B188" s="95" t="str">
        <f t="shared" si="6"/>
        <v/>
      </c>
      <c r="C188" s="95"/>
      <c r="D188" s="95"/>
      <c r="E188" s="95"/>
      <c r="F188" s="95"/>
      <c r="G188" s="18" t="str">
        <f t="shared" si="7"/>
        <v/>
      </c>
      <c r="H188" s="18" t="str">
        <f t="shared" si="8"/>
        <v/>
      </c>
    </row>
    <row r="189" spans="2:8" x14ac:dyDescent="0.25">
      <c r="B189" s="95" t="str">
        <f t="shared" si="6"/>
        <v/>
      </c>
      <c r="C189" s="95"/>
      <c r="D189" s="95"/>
      <c r="E189" s="95"/>
      <c r="F189" s="95"/>
      <c r="G189" s="18" t="str">
        <f t="shared" si="7"/>
        <v/>
      </c>
      <c r="H189" s="18" t="str">
        <f t="shared" si="8"/>
        <v/>
      </c>
    </row>
    <row r="190" spans="2:8" x14ac:dyDescent="0.25">
      <c r="B190" s="95" t="str">
        <f t="shared" si="6"/>
        <v/>
      </c>
      <c r="C190" s="95"/>
      <c r="D190" s="95"/>
      <c r="E190" s="95"/>
      <c r="F190" s="95"/>
      <c r="G190" s="18" t="str">
        <f t="shared" si="7"/>
        <v/>
      </c>
      <c r="H190" s="18" t="str">
        <f t="shared" si="8"/>
        <v/>
      </c>
    </row>
    <row r="191" spans="2:8" x14ac:dyDescent="0.25">
      <c r="B191" s="95" t="str">
        <f t="shared" si="6"/>
        <v/>
      </c>
      <c r="C191" s="95"/>
      <c r="D191" s="95"/>
      <c r="E191" s="95"/>
      <c r="F191" s="95"/>
      <c r="G191" s="18" t="str">
        <f t="shared" si="7"/>
        <v/>
      </c>
      <c r="H191" s="18" t="str">
        <f t="shared" si="8"/>
        <v/>
      </c>
    </row>
    <row r="192" spans="2:8" x14ac:dyDescent="0.25">
      <c r="B192" s="95" t="str">
        <f t="shared" si="6"/>
        <v/>
      </c>
      <c r="C192" s="95"/>
      <c r="D192" s="95"/>
      <c r="E192" s="95"/>
      <c r="F192" s="95"/>
      <c r="G192" s="18" t="str">
        <f t="shared" si="7"/>
        <v/>
      </c>
      <c r="H192" s="18" t="str">
        <f t="shared" si="8"/>
        <v/>
      </c>
    </row>
    <row r="193" spans="2:8" x14ac:dyDescent="0.25">
      <c r="B193" s="95" t="str">
        <f t="shared" si="6"/>
        <v/>
      </c>
      <c r="C193" s="95"/>
      <c r="D193" s="95"/>
      <c r="E193" s="95"/>
      <c r="F193" s="95"/>
      <c r="G193" s="18" t="str">
        <f t="shared" si="7"/>
        <v/>
      </c>
      <c r="H193" s="18" t="str">
        <f t="shared" si="8"/>
        <v/>
      </c>
    </row>
    <row r="194" spans="2:8" x14ac:dyDescent="0.25">
      <c r="B194" s="95" t="str">
        <f t="shared" si="6"/>
        <v/>
      </c>
      <c r="C194" s="95"/>
      <c r="D194" s="95"/>
      <c r="E194" s="95"/>
      <c r="F194" s="95"/>
      <c r="G194" s="18" t="str">
        <f t="shared" si="7"/>
        <v/>
      </c>
      <c r="H194" s="18" t="str">
        <f t="shared" si="8"/>
        <v/>
      </c>
    </row>
    <row r="195" spans="2:8" x14ac:dyDescent="0.25">
      <c r="B195" s="95" t="str">
        <f t="shared" si="6"/>
        <v/>
      </c>
      <c r="C195" s="95"/>
      <c r="D195" s="95"/>
      <c r="E195" s="95"/>
      <c r="F195" s="95"/>
      <c r="G195" s="18" t="str">
        <f t="shared" si="7"/>
        <v/>
      </c>
      <c r="H195" s="18" t="str">
        <f t="shared" si="8"/>
        <v/>
      </c>
    </row>
    <row r="196" spans="2:8" x14ac:dyDescent="0.25">
      <c r="B196" s="95" t="str">
        <f t="shared" si="6"/>
        <v/>
      </c>
      <c r="C196" s="95"/>
      <c r="D196" s="95"/>
      <c r="E196" s="95"/>
      <c r="F196" s="95"/>
      <c r="G196" s="18" t="str">
        <f t="shared" si="7"/>
        <v/>
      </c>
      <c r="H196" s="18" t="str">
        <f t="shared" si="8"/>
        <v/>
      </c>
    </row>
    <row r="197" spans="2:8" x14ac:dyDescent="0.25">
      <c r="B197" s="95" t="str">
        <f t="shared" si="6"/>
        <v/>
      </c>
      <c r="C197" s="95"/>
      <c r="D197" s="95"/>
      <c r="E197" s="95"/>
      <c r="F197" s="95"/>
      <c r="G197" s="18" t="str">
        <f t="shared" si="7"/>
        <v/>
      </c>
      <c r="H197" s="18" t="str">
        <f t="shared" si="8"/>
        <v/>
      </c>
    </row>
    <row r="198" spans="2:8" x14ac:dyDescent="0.25">
      <c r="B198" s="95" t="str">
        <f t="shared" si="6"/>
        <v/>
      </c>
      <c r="C198" s="95"/>
      <c r="D198" s="95"/>
      <c r="E198" s="95"/>
      <c r="F198" s="95"/>
      <c r="G198" s="18" t="str">
        <f t="shared" si="7"/>
        <v/>
      </c>
      <c r="H198" s="18" t="str">
        <f t="shared" si="8"/>
        <v/>
      </c>
    </row>
    <row r="199" spans="2:8" x14ac:dyDescent="0.25">
      <c r="B199" s="95" t="str">
        <f t="shared" si="6"/>
        <v/>
      </c>
      <c r="C199" s="95"/>
      <c r="D199" s="95"/>
      <c r="E199" s="95"/>
      <c r="F199" s="95"/>
      <c r="G199" s="18" t="str">
        <f t="shared" si="7"/>
        <v/>
      </c>
      <c r="H199" s="18" t="str">
        <f t="shared" si="8"/>
        <v/>
      </c>
    </row>
    <row r="200" spans="2:8" x14ac:dyDescent="0.25">
      <c r="B200" s="95" t="str">
        <f t="shared" si="6"/>
        <v/>
      </c>
      <c r="C200" s="95"/>
      <c r="D200" s="95"/>
      <c r="E200" s="95"/>
      <c r="F200" s="95"/>
      <c r="G200" s="18" t="str">
        <f t="shared" si="7"/>
        <v/>
      </c>
      <c r="H200" s="18" t="str">
        <f t="shared" si="8"/>
        <v/>
      </c>
    </row>
    <row r="201" spans="2:8" x14ac:dyDescent="0.25">
      <c r="B201" s="95" t="str">
        <f t="shared" si="6"/>
        <v/>
      </c>
      <c r="C201" s="95"/>
      <c r="D201" s="95"/>
      <c r="E201" s="95"/>
      <c r="F201" s="95"/>
      <c r="G201" s="18" t="str">
        <f t="shared" si="7"/>
        <v/>
      </c>
      <c r="H201" s="18" t="str">
        <f t="shared" si="8"/>
        <v/>
      </c>
    </row>
    <row r="202" spans="2:8" x14ac:dyDescent="0.25">
      <c r="B202" s="95" t="str">
        <f t="shared" si="6"/>
        <v/>
      </c>
      <c r="C202" s="95"/>
      <c r="D202" s="95"/>
      <c r="E202" s="95"/>
      <c r="F202" s="95"/>
      <c r="G202" s="18" t="str">
        <f t="shared" si="7"/>
        <v/>
      </c>
      <c r="H202" s="18" t="str">
        <f t="shared" si="8"/>
        <v/>
      </c>
    </row>
    <row r="203" spans="2:8" x14ac:dyDescent="0.25">
      <c r="B203" s="95" t="str">
        <f t="shared" si="6"/>
        <v/>
      </c>
      <c r="C203" s="95"/>
      <c r="D203" s="95"/>
      <c r="E203" s="95"/>
      <c r="F203" s="95"/>
      <c r="G203" s="18" t="str">
        <f t="shared" si="7"/>
        <v/>
      </c>
      <c r="H203" s="18" t="str">
        <f t="shared" si="8"/>
        <v/>
      </c>
    </row>
    <row r="204" spans="2:8" x14ac:dyDescent="0.25">
      <c r="B204" s="95" t="str">
        <f t="shared" si="6"/>
        <v/>
      </c>
      <c r="C204" s="95"/>
      <c r="D204" s="95"/>
      <c r="E204" s="95"/>
      <c r="F204" s="95"/>
      <c r="G204" s="18" t="str">
        <f t="shared" si="7"/>
        <v/>
      </c>
      <c r="H204" s="18" t="str">
        <f t="shared" si="8"/>
        <v/>
      </c>
    </row>
    <row r="205" spans="2:8" x14ac:dyDescent="0.25">
      <c r="B205" s="95" t="str">
        <f t="shared" si="6"/>
        <v/>
      </c>
      <c r="C205" s="95"/>
      <c r="D205" s="95"/>
      <c r="E205" s="95"/>
      <c r="F205" s="95"/>
      <c r="G205" s="18" t="str">
        <f t="shared" si="7"/>
        <v/>
      </c>
      <c r="H205" s="18" t="str">
        <f t="shared" si="8"/>
        <v/>
      </c>
    </row>
    <row r="206" spans="2:8" x14ac:dyDescent="0.25">
      <c r="B206" s="95" t="str">
        <f t="shared" si="6"/>
        <v/>
      </c>
      <c r="C206" s="95"/>
      <c r="D206" s="95"/>
      <c r="E206" s="95"/>
      <c r="F206" s="95"/>
      <c r="G206" s="18" t="str">
        <f t="shared" si="7"/>
        <v/>
      </c>
      <c r="H206" s="18" t="str">
        <f t="shared" si="8"/>
        <v/>
      </c>
    </row>
    <row r="207" spans="2:8" x14ac:dyDescent="0.25">
      <c r="B207" s="95" t="str">
        <f t="shared" si="6"/>
        <v/>
      </c>
      <c r="C207" s="95"/>
      <c r="D207" s="95"/>
      <c r="E207" s="95"/>
      <c r="F207" s="95"/>
      <c r="G207" s="18" t="str">
        <f t="shared" si="7"/>
        <v/>
      </c>
      <c r="H207" s="18" t="str">
        <f t="shared" si="8"/>
        <v/>
      </c>
    </row>
    <row r="208" spans="2:8" x14ac:dyDescent="0.25">
      <c r="B208" s="95" t="str">
        <f t="shared" si="6"/>
        <v/>
      </c>
      <c r="C208" s="95"/>
      <c r="D208" s="95"/>
      <c r="E208" s="95"/>
      <c r="F208" s="95"/>
      <c r="G208" s="18" t="str">
        <f t="shared" si="7"/>
        <v/>
      </c>
      <c r="H208" s="18" t="str">
        <f t="shared" si="8"/>
        <v/>
      </c>
    </row>
    <row r="209" spans="2:8" x14ac:dyDescent="0.25">
      <c r="B209" s="95" t="str">
        <f t="shared" si="6"/>
        <v/>
      </c>
      <c r="C209" s="95"/>
      <c r="D209" s="95"/>
      <c r="E209" s="95"/>
      <c r="F209" s="95"/>
      <c r="G209" s="18" t="str">
        <f t="shared" si="7"/>
        <v/>
      </c>
      <c r="H209" s="18" t="str">
        <f t="shared" si="8"/>
        <v/>
      </c>
    </row>
    <row r="210" spans="2:8" x14ac:dyDescent="0.25">
      <c r="B210" s="95" t="str">
        <f t="shared" si="6"/>
        <v/>
      </c>
      <c r="C210" s="95"/>
      <c r="D210" s="95"/>
      <c r="E210" s="95"/>
      <c r="F210" s="95"/>
      <c r="G210" s="18" t="str">
        <f t="shared" si="7"/>
        <v/>
      </c>
      <c r="H210" s="18" t="str">
        <f t="shared" si="8"/>
        <v/>
      </c>
    </row>
    <row r="211" spans="2:8" x14ac:dyDescent="0.25">
      <c r="B211" s="95" t="str">
        <f t="shared" si="6"/>
        <v/>
      </c>
      <c r="C211" s="95"/>
      <c r="D211" s="95"/>
      <c r="E211" s="95"/>
      <c r="F211" s="95"/>
      <c r="G211" s="18" t="str">
        <f t="shared" si="7"/>
        <v/>
      </c>
      <c r="H211" s="18" t="str">
        <f t="shared" si="8"/>
        <v/>
      </c>
    </row>
    <row r="212" spans="2:8" x14ac:dyDescent="0.25">
      <c r="B212" s="95" t="str">
        <f t="shared" si="6"/>
        <v/>
      </c>
      <c r="C212" s="95"/>
      <c r="D212" s="95"/>
      <c r="E212" s="95"/>
      <c r="F212" s="95"/>
      <c r="G212" s="18" t="str">
        <f t="shared" si="7"/>
        <v/>
      </c>
      <c r="H212" s="18" t="str">
        <f t="shared" si="8"/>
        <v/>
      </c>
    </row>
    <row r="213" spans="2:8" x14ac:dyDescent="0.25">
      <c r="B213" s="95" t="str">
        <f t="shared" si="6"/>
        <v/>
      </c>
      <c r="C213" s="95"/>
      <c r="D213" s="95"/>
      <c r="E213" s="95"/>
      <c r="F213" s="95"/>
      <c r="G213" s="18" t="str">
        <f t="shared" si="7"/>
        <v/>
      </c>
      <c r="H213" s="18" t="str">
        <f t="shared" si="8"/>
        <v/>
      </c>
    </row>
    <row r="214" spans="2:8" x14ac:dyDescent="0.25">
      <c r="B214" s="95" t="str">
        <f t="shared" si="6"/>
        <v/>
      </c>
      <c r="C214" s="95"/>
      <c r="D214" s="95"/>
      <c r="E214" s="95"/>
      <c r="F214" s="95"/>
      <c r="G214" s="18" t="str">
        <f t="shared" si="7"/>
        <v/>
      </c>
      <c r="H214" s="18" t="str">
        <f t="shared" si="8"/>
        <v/>
      </c>
    </row>
    <row r="215" spans="2:8" x14ac:dyDescent="0.25">
      <c r="B215" s="95" t="str">
        <f t="shared" si="6"/>
        <v/>
      </c>
      <c r="C215" s="95"/>
      <c r="D215" s="95"/>
      <c r="E215" s="95"/>
      <c r="F215" s="95"/>
      <c r="G215" s="18" t="str">
        <f t="shared" si="7"/>
        <v/>
      </c>
      <c r="H215" s="18" t="str">
        <f t="shared" si="8"/>
        <v/>
      </c>
    </row>
    <row r="216" spans="2:8" x14ac:dyDescent="0.25">
      <c r="B216" s="95" t="str">
        <f t="shared" si="6"/>
        <v/>
      </c>
      <c r="C216" s="95"/>
      <c r="D216" s="95"/>
      <c r="E216" s="95"/>
      <c r="F216" s="95"/>
      <c r="G216" s="18" t="str">
        <f t="shared" si="7"/>
        <v/>
      </c>
      <c r="H216" s="18" t="str">
        <f t="shared" si="8"/>
        <v/>
      </c>
    </row>
    <row r="217" spans="2:8" x14ac:dyDescent="0.25">
      <c r="B217" s="95" t="str">
        <f t="shared" si="6"/>
        <v/>
      </c>
      <c r="C217" s="95"/>
      <c r="D217" s="95"/>
      <c r="E217" s="95"/>
      <c r="F217" s="95"/>
      <c r="G217" s="18" t="str">
        <f t="shared" si="7"/>
        <v/>
      </c>
      <c r="H217" s="18" t="str">
        <f t="shared" si="8"/>
        <v/>
      </c>
    </row>
    <row r="218" spans="2:8" x14ac:dyDescent="0.25">
      <c r="B218" s="95" t="str">
        <f t="shared" si="6"/>
        <v/>
      </c>
      <c r="C218" s="95"/>
      <c r="D218" s="95"/>
      <c r="E218" s="95"/>
      <c r="F218" s="95"/>
      <c r="G218" s="18" t="str">
        <f t="shared" si="7"/>
        <v/>
      </c>
      <c r="H218" s="18" t="str">
        <f t="shared" si="8"/>
        <v/>
      </c>
    </row>
    <row r="219" spans="2:8" x14ac:dyDescent="0.25">
      <c r="B219" s="95" t="str">
        <f t="shared" ref="B219:B282" si="9">IF($J201="","",J201)</f>
        <v/>
      </c>
      <c r="C219" s="95"/>
      <c r="D219" s="95"/>
      <c r="E219" s="95"/>
      <c r="F219" s="95"/>
      <c r="G219" s="18" t="str">
        <f t="shared" ref="G219:G282" si="10">IF($J201="","",K201)</f>
        <v/>
      </c>
      <c r="H219" s="18" t="str">
        <f t="shared" ref="H219:H282" si="11">IF($J201="","",L201)</f>
        <v/>
      </c>
    </row>
    <row r="220" spans="2:8" x14ac:dyDescent="0.25">
      <c r="B220" s="95" t="str">
        <f t="shared" si="9"/>
        <v/>
      </c>
      <c r="C220" s="95"/>
      <c r="D220" s="95"/>
      <c r="E220" s="95"/>
      <c r="F220" s="95"/>
      <c r="G220" s="18" t="str">
        <f t="shared" si="10"/>
        <v/>
      </c>
      <c r="H220" s="18" t="str">
        <f t="shared" si="11"/>
        <v/>
      </c>
    </row>
    <row r="221" spans="2:8" x14ac:dyDescent="0.25">
      <c r="B221" s="95" t="str">
        <f t="shared" si="9"/>
        <v/>
      </c>
      <c r="C221" s="95"/>
      <c r="D221" s="95"/>
      <c r="E221" s="95"/>
      <c r="F221" s="95"/>
      <c r="G221" s="18" t="str">
        <f t="shared" si="10"/>
        <v/>
      </c>
      <c r="H221" s="18" t="str">
        <f t="shared" si="11"/>
        <v/>
      </c>
    </row>
    <row r="222" spans="2:8" x14ac:dyDescent="0.25">
      <c r="B222" s="95" t="str">
        <f t="shared" si="9"/>
        <v/>
      </c>
      <c r="C222" s="95"/>
      <c r="D222" s="95"/>
      <c r="E222" s="95"/>
      <c r="F222" s="95"/>
      <c r="G222" s="18" t="str">
        <f t="shared" si="10"/>
        <v/>
      </c>
      <c r="H222" s="18" t="str">
        <f t="shared" si="11"/>
        <v/>
      </c>
    </row>
    <row r="223" spans="2:8" x14ac:dyDescent="0.25">
      <c r="B223" s="95" t="str">
        <f t="shared" si="9"/>
        <v/>
      </c>
      <c r="C223" s="95"/>
      <c r="D223" s="95"/>
      <c r="E223" s="95"/>
      <c r="F223" s="95"/>
      <c r="G223" s="18" t="str">
        <f t="shared" si="10"/>
        <v/>
      </c>
      <c r="H223" s="18" t="str">
        <f t="shared" si="11"/>
        <v/>
      </c>
    </row>
    <row r="224" spans="2:8" x14ac:dyDescent="0.25">
      <c r="B224" s="95" t="str">
        <f t="shared" si="9"/>
        <v/>
      </c>
      <c r="C224" s="95"/>
      <c r="D224" s="95"/>
      <c r="E224" s="95"/>
      <c r="F224" s="95"/>
      <c r="G224" s="18" t="str">
        <f t="shared" si="10"/>
        <v/>
      </c>
      <c r="H224" s="18" t="str">
        <f t="shared" si="11"/>
        <v/>
      </c>
    </row>
    <row r="225" spans="2:8" x14ac:dyDescent="0.25">
      <c r="B225" s="95" t="str">
        <f t="shared" si="9"/>
        <v/>
      </c>
      <c r="C225" s="95"/>
      <c r="D225" s="95"/>
      <c r="E225" s="95"/>
      <c r="F225" s="95"/>
      <c r="G225" s="18" t="str">
        <f t="shared" si="10"/>
        <v/>
      </c>
      <c r="H225" s="18" t="str">
        <f t="shared" si="11"/>
        <v/>
      </c>
    </row>
    <row r="226" spans="2:8" x14ac:dyDescent="0.25">
      <c r="B226" s="95" t="str">
        <f t="shared" si="9"/>
        <v/>
      </c>
      <c r="C226" s="95"/>
      <c r="D226" s="95"/>
      <c r="E226" s="95"/>
      <c r="F226" s="95"/>
      <c r="G226" s="18" t="str">
        <f t="shared" si="10"/>
        <v/>
      </c>
      <c r="H226" s="18" t="str">
        <f t="shared" si="11"/>
        <v/>
      </c>
    </row>
    <row r="227" spans="2:8" x14ac:dyDescent="0.25">
      <c r="B227" s="95" t="str">
        <f t="shared" si="9"/>
        <v/>
      </c>
      <c r="C227" s="95"/>
      <c r="D227" s="95"/>
      <c r="E227" s="95"/>
      <c r="F227" s="95"/>
      <c r="G227" s="18" t="str">
        <f t="shared" si="10"/>
        <v/>
      </c>
      <c r="H227" s="18" t="str">
        <f t="shared" si="11"/>
        <v/>
      </c>
    </row>
    <row r="228" spans="2:8" x14ac:dyDescent="0.25">
      <c r="B228" s="95" t="str">
        <f t="shared" si="9"/>
        <v/>
      </c>
      <c r="C228" s="95"/>
      <c r="D228" s="95"/>
      <c r="E228" s="95"/>
      <c r="F228" s="95"/>
      <c r="G228" s="18" t="str">
        <f t="shared" si="10"/>
        <v/>
      </c>
      <c r="H228" s="18" t="str">
        <f t="shared" si="11"/>
        <v/>
      </c>
    </row>
    <row r="229" spans="2:8" x14ac:dyDescent="0.25">
      <c r="B229" s="95" t="str">
        <f t="shared" si="9"/>
        <v/>
      </c>
      <c r="C229" s="95"/>
      <c r="D229" s="95"/>
      <c r="E229" s="95"/>
      <c r="F229" s="95"/>
      <c r="G229" s="18" t="str">
        <f t="shared" si="10"/>
        <v/>
      </c>
      <c r="H229" s="18" t="str">
        <f t="shared" si="11"/>
        <v/>
      </c>
    </row>
    <row r="230" spans="2:8" x14ac:dyDescent="0.25">
      <c r="B230" s="95" t="str">
        <f t="shared" si="9"/>
        <v/>
      </c>
      <c r="C230" s="95"/>
      <c r="D230" s="95"/>
      <c r="E230" s="95"/>
      <c r="F230" s="95"/>
      <c r="G230" s="18" t="str">
        <f t="shared" si="10"/>
        <v/>
      </c>
      <c r="H230" s="18" t="str">
        <f t="shared" si="11"/>
        <v/>
      </c>
    </row>
    <row r="231" spans="2:8" x14ac:dyDescent="0.25">
      <c r="B231" s="95" t="str">
        <f t="shared" si="9"/>
        <v/>
      </c>
      <c r="C231" s="95"/>
      <c r="D231" s="95"/>
      <c r="E231" s="95"/>
      <c r="F231" s="95"/>
      <c r="G231" s="18" t="str">
        <f t="shared" si="10"/>
        <v/>
      </c>
      <c r="H231" s="18" t="str">
        <f t="shared" si="11"/>
        <v/>
      </c>
    </row>
    <row r="232" spans="2:8" x14ac:dyDescent="0.25">
      <c r="B232" s="95" t="str">
        <f t="shared" si="9"/>
        <v/>
      </c>
      <c r="C232" s="95"/>
      <c r="D232" s="95"/>
      <c r="E232" s="95"/>
      <c r="F232" s="95"/>
      <c r="G232" s="18" t="str">
        <f t="shared" si="10"/>
        <v/>
      </c>
      <c r="H232" s="18" t="str">
        <f t="shared" si="11"/>
        <v/>
      </c>
    </row>
    <row r="233" spans="2:8" x14ac:dyDescent="0.25">
      <c r="B233" s="95" t="str">
        <f t="shared" si="9"/>
        <v/>
      </c>
      <c r="C233" s="95"/>
      <c r="D233" s="95"/>
      <c r="E233" s="95"/>
      <c r="F233" s="95"/>
      <c r="G233" s="18" t="str">
        <f t="shared" si="10"/>
        <v/>
      </c>
      <c r="H233" s="18" t="str">
        <f t="shared" si="11"/>
        <v/>
      </c>
    </row>
    <row r="234" spans="2:8" x14ac:dyDescent="0.25">
      <c r="B234" s="95" t="str">
        <f t="shared" si="9"/>
        <v/>
      </c>
      <c r="C234" s="95"/>
      <c r="D234" s="95"/>
      <c r="E234" s="95"/>
      <c r="F234" s="95"/>
      <c r="G234" s="18" t="str">
        <f t="shared" si="10"/>
        <v/>
      </c>
      <c r="H234" s="18" t="str">
        <f t="shared" si="11"/>
        <v/>
      </c>
    </row>
    <row r="235" spans="2:8" x14ac:dyDescent="0.25">
      <c r="B235" s="95" t="str">
        <f t="shared" si="9"/>
        <v/>
      </c>
      <c r="C235" s="95"/>
      <c r="D235" s="95"/>
      <c r="E235" s="95"/>
      <c r="F235" s="95"/>
      <c r="G235" s="18" t="str">
        <f t="shared" si="10"/>
        <v/>
      </c>
      <c r="H235" s="18" t="str">
        <f t="shared" si="11"/>
        <v/>
      </c>
    </row>
    <row r="236" spans="2:8" x14ac:dyDescent="0.25">
      <c r="B236" s="95" t="str">
        <f t="shared" si="9"/>
        <v/>
      </c>
      <c r="C236" s="95"/>
      <c r="D236" s="95"/>
      <c r="E236" s="95"/>
      <c r="F236" s="95"/>
      <c r="G236" s="18" t="str">
        <f t="shared" si="10"/>
        <v/>
      </c>
      <c r="H236" s="18" t="str">
        <f t="shared" si="11"/>
        <v/>
      </c>
    </row>
    <row r="237" spans="2:8" x14ac:dyDescent="0.25">
      <c r="B237" s="95" t="str">
        <f t="shared" si="9"/>
        <v/>
      </c>
      <c r="C237" s="95"/>
      <c r="D237" s="95"/>
      <c r="E237" s="95"/>
      <c r="F237" s="95"/>
      <c r="G237" s="18" t="str">
        <f t="shared" si="10"/>
        <v/>
      </c>
      <c r="H237" s="18" t="str">
        <f t="shared" si="11"/>
        <v/>
      </c>
    </row>
    <row r="238" spans="2:8" x14ac:dyDescent="0.25">
      <c r="B238" s="95" t="str">
        <f t="shared" si="9"/>
        <v/>
      </c>
      <c r="C238" s="95"/>
      <c r="D238" s="95"/>
      <c r="E238" s="95"/>
      <c r="F238" s="95"/>
      <c r="G238" s="18" t="str">
        <f t="shared" si="10"/>
        <v/>
      </c>
      <c r="H238" s="18" t="str">
        <f t="shared" si="11"/>
        <v/>
      </c>
    </row>
    <row r="239" spans="2:8" x14ac:dyDescent="0.25">
      <c r="B239" s="95" t="str">
        <f t="shared" si="9"/>
        <v/>
      </c>
      <c r="C239" s="95"/>
      <c r="D239" s="95"/>
      <c r="E239" s="95"/>
      <c r="F239" s="95"/>
      <c r="G239" s="18" t="str">
        <f t="shared" si="10"/>
        <v/>
      </c>
      <c r="H239" s="18" t="str">
        <f t="shared" si="11"/>
        <v/>
      </c>
    </row>
    <row r="240" spans="2:8" x14ac:dyDescent="0.25">
      <c r="B240" s="95" t="str">
        <f t="shared" si="9"/>
        <v/>
      </c>
      <c r="C240" s="95"/>
      <c r="D240" s="95"/>
      <c r="E240" s="95"/>
      <c r="F240" s="95"/>
      <c r="G240" s="18" t="str">
        <f t="shared" si="10"/>
        <v/>
      </c>
      <c r="H240" s="18" t="str">
        <f t="shared" si="11"/>
        <v/>
      </c>
    </row>
    <row r="241" spans="2:8" x14ac:dyDescent="0.25">
      <c r="B241" s="95" t="str">
        <f t="shared" si="9"/>
        <v/>
      </c>
      <c r="C241" s="95"/>
      <c r="D241" s="95"/>
      <c r="E241" s="95"/>
      <c r="F241" s="95"/>
      <c r="G241" s="18" t="str">
        <f t="shared" si="10"/>
        <v/>
      </c>
      <c r="H241" s="18" t="str">
        <f t="shared" si="11"/>
        <v/>
      </c>
    </row>
    <row r="242" spans="2:8" x14ac:dyDescent="0.25">
      <c r="B242" s="95" t="str">
        <f t="shared" si="9"/>
        <v/>
      </c>
      <c r="C242" s="95"/>
      <c r="D242" s="95"/>
      <c r="E242" s="95"/>
      <c r="F242" s="95"/>
      <c r="G242" s="18" t="str">
        <f t="shared" si="10"/>
        <v/>
      </c>
      <c r="H242" s="18" t="str">
        <f t="shared" si="11"/>
        <v/>
      </c>
    </row>
    <row r="243" spans="2:8" x14ac:dyDescent="0.25">
      <c r="B243" s="95" t="str">
        <f t="shared" si="9"/>
        <v/>
      </c>
      <c r="C243" s="95"/>
      <c r="D243" s="95"/>
      <c r="E243" s="95"/>
      <c r="F243" s="95"/>
      <c r="G243" s="18" t="str">
        <f t="shared" si="10"/>
        <v/>
      </c>
      <c r="H243" s="18" t="str">
        <f t="shared" si="11"/>
        <v/>
      </c>
    </row>
    <row r="244" spans="2:8" x14ac:dyDescent="0.25">
      <c r="B244" s="95" t="str">
        <f t="shared" si="9"/>
        <v/>
      </c>
      <c r="C244" s="95"/>
      <c r="D244" s="95"/>
      <c r="E244" s="95"/>
      <c r="F244" s="95"/>
      <c r="G244" s="18" t="str">
        <f t="shared" si="10"/>
        <v/>
      </c>
      <c r="H244" s="18" t="str">
        <f t="shared" si="11"/>
        <v/>
      </c>
    </row>
    <row r="245" spans="2:8" x14ac:dyDescent="0.25">
      <c r="B245" s="95" t="str">
        <f t="shared" si="9"/>
        <v/>
      </c>
      <c r="C245" s="95"/>
      <c r="D245" s="95"/>
      <c r="E245" s="95"/>
      <c r="F245" s="95"/>
      <c r="G245" s="18" t="str">
        <f t="shared" si="10"/>
        <v/>
      </c>
      <c r="H245" s="18" t="str">
        <f t="shared" si="11"/>
        <v/>
      </c>
    </row>
    <row r="246" spans="2:8" x14ac:dyDescent="0.25">
      <c r="B246" s="95" t="str">
        <f t="shared" si="9"/>
        <v/>
      </c>
      <c r="C246" s="95"/>
      <c r="D246" s="95"/>
      <c r="E246" s="95"/>
      <c r="F246" s="95"/>
      <c r="G246" s="18" t="str">
        <f t="shared" si="10"/>
        <v/>
      </c>
      <c r="H246" s="18" t="str">
        <f t="shared" si="11"/>
        <v/>
      </c>
    </row>
    <row r="247" spans="2:8" x14ac:dyDescent="0.25">
      <c r="B247" s="95" t="str">
        <f t="shared" si="9"/>
        <v/>
      </c>
      <c r="C247" s="95"/>
      <c r="D247" s="95"/>
      <c r="E247" s="95"/>
      <c r="F247" s="95"/>
      <c r="G247" s="18" t="str">
        <f t="shared" si="10"/>
        <v/>
      </c>
      <c r="H247" s="18" t="str">
        <f t="shared" si="11"/>
        <v/>
      </c>
    </row>
    <row r="248" spans="2:8" x14ac:dyDescent="0.25">
      <c r="B248" s="95" t="str">
        <f t="shared" si="9"/>
        <v/>
      </c>
      <c r="C248" s="95"/>
      <c r="D248" s="95"/>
      <c r="E248" s="95"/>
      <c r="F248" s="95"/>
      <c r="G248" s="18" t="str">
        <f t="shared" si="10"/>
        <v/>
      </c>
      <c r="H248" s="18" t="str">
        <f t="shared" si="11"/>
        <v/>
      </c>
    </row>
    <row r="249" spans="2:8" x14ac:dyDescent="0.25">
      <c r="B249" s="95" t="str">
        <f t="shared" si="9"/>
        <v/>
      </c>
      <c r="C249" s="95"/>
      <c r="D249" s="95"/>
      <c r="E249" s="95"/>
      <c r="F249" s="95"/>
      <c r="G249" s="18" t="str">
        <f t="shared" si="10"/>
        <v/>
      </c>
      <c r="H249" s="18" t="str">
        <f t="shared" si="11"/>
        <v/>
      </c>
    </row>
    <row r="250" spans="2:8" x14ac:dyDescent="0.25">
      <c r="B250" s="95" t="str">
        <f t="shared" si="9"/>
        <v/>
      </c>
      <c r="C250" s="95"/>
      <c r="D250" s="95"/>
      <c r="E250" s="95"/>
      <c r="F250" s="95"/>
      <c r="G250" s="18" t="str">
        <f t="shared" si="10"/>
        <v/>
      </c>
      <c r="H250" s="18" t="str">
        <f t="shared" si="11"/>
        <v/>
      </c>
    </row>
    <row r="251" spans="2:8" x14ac:dyDescent="0.25">
      <c r="B251" s="95" t="str">
        <f t="shared" si="9"/>
        <v/>
      </c>
      <c r="C251" s="95"/>
      <c r="D251" s="95"/>
      <c r="E251" s="95"/>
      <c r="F251" s="95"/>
      <c r="G251" s="18" t="str">
        <f t="shared" si="10"/>
        <v/>
      </c>
      <c r="H251" s="18" t="str">
        <f t="shared" si="11"/>
        <v/>
      </c>
    </row>
    <row r="252" spans="2:8" x14ac:dyDescent="0.25">
      <c r="B252" s="95" t="str">
        <f t="shared" si="9"/>
        <v/>
      </c>
      <c r="C252" s="95"/>
      <c r="D252" s="95"/>
      <c r="E252" s="95"/>
      <c r="F252" s="95"/>
      <c r="G252" s="18" t="str">
        <f t="shared" si="10"/>
        <v/>
      </c>
      <c r="H252" s="18" t="str">
        <f t="shared" si="11"/>
        <v/>
      </c>
    </row>
    <row r="253" spans="2:8" x14ac:dyDescent="0.25">
      <c r="B253" s="95" t="str">
        <f t="shared" si="9"/>
        <v/>
      </c>
      <c r="C253" s="95"/>
      <c r="D253" s="95"/>
      <c r="E253" s="95"/>
      <c r="F253" s="95"/>
      <c r="G253" s="18" t="str">
        <f t="shared" si="10"/>
        <v/>
      </c>
      <c r="H253" s="18" t="str">
        <f t="shared" si="11"/>
        <v/>
      </c>
    </row>
    <row r="254" spans="2:8" x14ac:dyDescent="0.25">
      <c r="B254" s="95" t="str">
        <f t="shared" si="9"/>
        <v/>
      </c>
      <c r="C254" s="95"/>
      <c r="D254" s="95"/>
      <c r="E254" s="95"/>
      <c r="F254" s="95"/>
      <c r="G254" s="18" t="str">
        <f t="shared" si="10"/>
        <v/>
      </c>
      <c r="H254" s="18" t="str">
        <f t="shared" si="11"/>
        <v/>
      </c>
    </row>
    <row r="255" spans="2:8" x14ac:dyDescent="0.25">
      <c r="B255" s="95" t="str">
        <f t="shared" si="9"/>
        <v/>
      </c>
      <c r="C255" s="95"/>
      <c r="D255" s="95"/>
      <c r="E255" s="95"/>
      <c r="F255" s="95"/>
      <c r="G255" s="18" t="str">
        <f t="shared" si="10"/>
        <v/>
      </c>
      <c r="H255" s="18" t="str">
        <f t="shared" si="11"/>
        <v/>
      </c>
    </row>
    <row r="256" spans="2:8" x14ac:dyDescent="0.25">
      <c r="B256" s="95" t="str">
        <f t="shared" si="9"/>
        <v/>
      </c>
      <c r="C256" s="95"/>
      <c r="D256" s="95"/>
      <c r="E256" s="95"/>
      <c r="F256" s="95"/>
      <c r="G256" s="18" t="str">
        <f t="shared" si="10"/>
        <v/>
      </c>
      <c r="H256" s="18" t="str">
        <f t="shared" si="11"/>
        <v/>
      </c>
    </row>
    <row r="257" spans="2:8" x14ac:dyDescent="0.25">
      <c r="B257" s="95" t="str">
        <f t="shared" si="9"/>
        <v/>
      </c>
      <c r="C257" s="95"/>
      <c r="D257" s="95"/>
      <c r="E257" s="95"/>
      <c r="F257" s="95"/>
      <c r="G257" s="18" t="str">
        <f t="shared" si="10"/>
        <v/>
      </c>
      <c r="H257" s="18" t="str">
        <f t="shared" si="11"/>
        <v/>
      </c>
    </row>
    <row r="258" spans="2:8" x14ac:dyDescent="0.25">
      <c r="B258" s="95" t="str">
        <f t="shared" si="9"/>
        <v/>
      </c>
      <c r="C258" s="95"/>
      <c r="D258" s="95"/>
      <c r="E258" s="95"/>
      <c r="F258" s="95"/>
      <c r="G258" s="18" t="str">
        <f t="shared" si="10"/>
        <v/>
      </c>
      <c r="H258" s="18" t="str">
        <f t="shared" si="11"/>
        <v/>
      </c>
    </row>
    <row r="259" spans="2:8" x14ac:dyDescent="0.25">
      <c r="B259" s="95" t="str">
        <f t="shared" si="9"/>
        <v/>
      </c>
      <c r="C259" s="95"/>
      <c r="D259" s="95"/>
      <c r="E259" s="95"/>
      <c r="F259" s="95"/>
      <c r="G259" s="18" t="str">
        <f t="shared" si="10"/>
        <v/>
      </c>
      <c r="H259" s="18" t="str">
        <f t="shared" si="11"/>
        <v/>
      </c>
    </row>
    <row r="260" spans="2:8" x14ac:dyDescent="0.25">
      <c r="B260" s="95" t="str">
        <f t="shared" si="9"/>
        <v/>
      </c>
      <c r="C260" s="95"/>
      <c r="D260" s="95"/>
      <c r="E260" s="95"/>
      <c r="F260" s="95"/>
      <c r="G260" s="18" t="str">
        <f t="shared" si="10"/>
        <v/>
      </c>
      <c r="H260" s="18" t="str">
        <f t="shared" si="11"/>
        <v/>
      </c>
    </row>
    <row r="261" spans="2:8" x14ac:dyDescent="0.25">
      <c r="B261" s="95" t="str">
        <f t="shared" si="9"/>
        <v/>
      </c>
      <c r="C261" s="95"/>
      <c r="D261" s="95"/>
      <c r="E261" s="95"/>
      <c r="F261" s="95"/>
      <c r="G261" s="18" t="str">
        <f t="shared" si="10"/>
        <v/>
      </c>
      <c r="H261" s="18" t="str">
        <f t="shared" si="11"/>
        <v/>
      </c>
    </row>
    <row r="262" spans="2:8" x14ac:dyDescent="0.25">
      <c r="B262" s="95" t="str">
        <f t="shared" si="9"/>
        <v/>
      </c>
      <c r="C262" s="95"/>
      <c r="D262" s="95"/>
      <c r="E262" s="95"/>
      <c r="F262" s="95"/>
      <c r="G262" s="18" t="str">
        <f t="shared" si="10"/>
        <v/>
      </c>
      <c r="H262" s="18" t="str">
        <f t="shared" si="11"/>
        <v/>
      </c>
    </row>
    <row r="263" spans="2:8" x14ac:dyDescent="0.25">
      <c r="B263" s="95" t="str">
        <f t="shared" si="9"/>
        <v/>
      </c>
      <c r="C263" s="95"/>
      <c r="D263" s="95"/>
      <c r="E263" s="95"/>
      <c r="F263" s="95"/>
      <c r="G263" s="18" t="str">
        <f t="shared" si="10"/>
        <v/>
      </c>
      <c r="H263" s="18" t="str">
        <f t="shared" si="11"/>
        <v/>
      </c>
    </row>
    <row r="264" spans="2:8" x14ac:dyDescent="0.25">
      <c r="B264" s="95" t="str">
        <f t="shared" si="9"/>
        <v/>
      </c>
      <c r="C264" s="95"/>
      <c r="D264" s="95"/>
      <c r="E264" s="95"/>
      <c r="F264" s="95"/>
      <c r="G264" s="18" t="str">
        <f t="shared" si="10"/>
        <v/>
      </c>
      <c r="H264" s="18" t="str">
        <f t="shared" si="11"/>
        <v/>
      </c>
    </row>
    <row r="265" spans="2:8" x14ac:dyDescent="0.25">
      <c r="B265" s="95" t="str">
        <f t="shared" si="9"/>
        <v/>
      </c>
      <c r="C265" s="95"/>
      <c r="D265" s="95"/>
      <c r="E265" s="95"/>
      <c r="F265" s="95"/>
      <c r="G265" s="18" t="str">
        <f t="shared" si="10"/>
        <v/>
      </c>
      <c r="H265" s="18" t="str">
        <f t="shared" si="11"/>
        <v/>
      </c>
    </row>
    <row r="266" spans="2:8" x14ac:dyDescent="0.25">
      <c r="B266" s="95" t="str">
        <f t="shared" si="9"/>
        <v/>
      </c>
      <c r="C266" s="95"/>
      <c r="D266" s="95"/>
      <c r="E266" s="95"/>
      <c r="F266" s="95"/>
      <c r="G266" s="18" t="str">
        <f t="shared" si="10"/>
        <v/>
      </c>
      <c r="H266" s="18" t="str">
        <f t="shared" si="11"/>
        <v/>
      </c>
    </row>
    <row r="267" spans="2:8" x14ac:dyDescent="0.25">
      <c r="B267" s="95" t="str">
        <f t="shared" si="9"/>
        <v/>
      </c>
      <c r="C267" s="95"/>
      <c r="D267" s="95"/>
      <c r="E267" s="95"/>
      <c r="F267" s="95"/>
      <c r="G267" s="18" t="str">
        <f t="shared" si="10"/>
        <v/>
      </c>
      <c r="H267" s="18" t="str">
        <f t="shared" si="11"/>
        <v/>
      </c>
    </row>
    <row r="268" spans="2:8" x14ac:dyDescent="0.25">
      <c r="B268" s="95" t="str">
        <f t="shared" si="9"/>
        <v/>
      </c>
      <c r="C268" s="95"/>
      <c r="D268" s="95"/>
      <c r="E268" s="95"/>
      <c r="F268" s="95"/>
      <c r="G268" s="18" t="str">
        <f t="shared" si="10"/>
        <v/>
      </c>
      <c r="H268" s="18" t="str">
        <f t="shared" si="11"/>
        <v/>
      </c>
    </row>
    <row r="269" spans="2:8" x14ac:dyDescent="0.25">
      <c r="B269" s="95" t="str">
        <f t="shared" si="9"/>
        <v/>
      </c>
      <c r="C269" s="95"/>
      <c r="D269" s="95"/>
      <c r="E269" s="95"/>
      <c r="F269" s="95"/>
      <c r="G269" s="18" t="str">
        <f t="shared" si="10"/>
        <v/>
      </c>
      <c r="H269" s="18" t="str">
        <f t="shared" si="11"/>
        <v/>
      </c>
    </row>
    <row r="270" spans="2:8" x14ac:dyDescent="0.25">
      <c r="B270" s="95" t="str">
        <f t="shared" si="9"/>
        <v/>
      </c>
      <c r="C270" s="95"/>
      <c r="D270" s="95"/>
      <c r="E270" s="95"/>
      <c r="F270" s="95"/>
      <c r="G270" s="18" t="str">
        <f t="shared" si="10"/>
        <v/>
      </c>
      <c r="H270" s="18" t="str">
        <f t="shared" si="11"/>
        <v/>
      </c>
    </row>
    <row r="271" spans="2:8" x14ac:dyDescent="0.25">
      <c r="B271" s="95" t="str">
        <f t="shared" si="9"/>
        <v/>
      </c>
      <c r="C271" s="95"/>
      <c r="D271" s="95"/>
      <c r="E271" s="95"/>
      <c r="F271" s="95"/>
      <c r="G271" s="18" t="str">
        <f t="shared" si="10"/>
        <v/>
      </c>
      <c r="H271" s="18" t="str">
        <f t="shared" si="11"/>
        <v/>
      </c>
    </row>
    <row r="272" spans="2:8" x14ac:dyDescent="0.25">
      <c r="B272" s="95" t="str">
        <f t="shared" si="9"/>
        <v/>
      </c>
      <c r="C272" s="95"/>
      <c r="D272" s="95"/>
      <c r="E272" s="95"/>
      <c r="F272" s="95"/>
      <c r="G272" s="18" t="str">
        <f t="shared" si="10"/>
        <v/>
      </c>
      <c r="H272" s="18" t="str">
        <f t="shared" si="11"/>
        <v/>
      </c>
    </row>
    <row r="273" spans="2:8" x14ac:dyDescent="0.25">
      <c r="B273" s="95" t="str">
        <f t="shared" si="9"/>
        <v/>
      </c>
      <c r="C273" s="95"/>
      <c r="D273" s="95"/>
      <c r="E273" s="95"/>
      <c r="F273" s="95"/>
      <c r="G273" s="18" t="str">
        <f t="shared" si="10"/>
        <v/>
      </c>
      <c r="H273" s="18" t="str">
        <f t="shared" si="11"/>
        <v/>
      </c>
    </row>
    <row r="274" spans="2:8" x14ac:dyDescent="0.25">
      <c r="B274" s="95" t="str">
        <f t="shared" si="9"/>
        <v/>
      </c>
      <c r="C274" s="95"/>
      <c r="D274" s="95"/>
      <c r="E274" s="95"/>
      <c r="F274" s="95"/>
      <c r="G274" s="18" t="str">
        <f t="shared" si="10"/>
        <v/>
      </c>
      <c r="H274" s="18" t="str">
        <f t="shared" si="11"/>
        <v/>
      </c>
    </row>
    <row r="275" spans="2:8" x14ac:dyDescent="0.25">
      <c r="B275" s="95" t="str">
        <f t="shared" si="9"/>
        <v/>
      </c>
      <c r="C275" s="95"/>
      <c r="D275" s="95"/>
      <c r="E275" s="95"/>
      <c r="F275" s="95"/>
      <c r="G275" s="18" t="str">
        <f t="shared" si="10"/>
        <v/>
      </c>
      <c r="H275" s="18" t="str">
        <f t="shared" si="11"/>
        <v/>
      </c>
    </row>
    <row r="276" spans="2:8" x14ac:dyDescent="0.25">
      <c r="B276" s="95" t="str">
        <f t="shared" si="9"/>
        <v/>
      </c>
      <c r="C276" s="95"/>
      <c r="D276" s="95"/>
      <c r="E276" s="95"/>
      <c r="F276" s="95"/>
      <c r="G276" s="18" t="str">
        <f t="shared" si="10"/>
        <v/>
      </c>
      <c r="H276" s="18" t="str">
        <f t="shared" si="11"/>
        <v/>
      </c>
    </row>
    <row r="277" spans="2:8" x14ac:dyDescent="0.25">
      <c r="B277" s="95" t="str">
        <f t="shared" si="9"/>
        <v/>
      </c>
      <c r="C277" s="95"/>
      <c r="D277" s="95"/>
      <c r="E277" s="95"/>
      <c r="F277" s="95"/>
      <c r="G277" s="18" t="str">
        <f t="shared" si="10"/>
        <v/>
      </c>
      <c r="H277" s="18" t="str">
        <f t="shared" si="11"/>
        <v/>
      </c>
    </row>
    <row r="278" spans="2:8" x14ac:dyDescent="0.25">
      <c r="B278" s="95" t="str">
        <f t="shared" si="9"/>
        <v/>
      </c>
      <c r="C278" s="95"/>
      <c r="D278" s="95"/>
      <c r="E278" s="95"/>
      <c r="F278" s="95"/>
      <c r="G278" s="18" t="str">
        <f t="shared" si="10"/>
        <v/>
      </c>
      <c r="H278" s="18" t="str">
        <f t="shared" si="11"/>
        <v/>
      </c>
    </row>
    <row r="279" spans="2:8" x14ac:dyDescent="0.25">
      <c r="B279" s="95" t="str">
        <f t="shared" si="9"/>
        <v/>
      </c>
      <c r="C279" s="95"/>
      <c r="D279" s="95"/>
      <c r="E279" s="95"/>
      <c r="F279" s="95"/>
      <c r="G279" s="18" t="str">
        <f t="shared" si="10"/>
        <v/>
      </c>
      <c r="H279" s="18" t="str">
        <f t="shared" si="11"/>
        <v/>
      </c>
    </row>
    <row r="280" spans="2:8" x14ac:dyDescent="0.25">
      <c r="B280" s="95" t="str">
        <f t="shared" si="9"/>
        <v/>
      </c>
      <c r="C280" s="95"/>
      <c r="D280" s="95"/>
      <c r="E280" s="95"/>
      <c r="F280" s="95"/>
      <c r="G280" s="18" t="str">
        <f t="shared" si="10"/>
        <v/>
      </c>
      <c r="H280" s="18" t="str">
        <f t="shared" si="11"/>
        <v/>
      </c>
    </row>
    <row r="281" spans="2:8" x14ac:dyDescent="0.25">
      <c r="B281" s="95" t="str">
        <f t="shared" si="9"/>
        <v/>
      </c>
      <c r="C281" s="95"/>
      <c r="D281" s="95"/>
      <c r="E281" s="95"/>
      <c r="F281" s="95"/>
      <c r="G281" s="18" t="str">
        <f t="shared" si="10"/>
        <v/>
      </c>
      <c r="H281" s="18" t="str">
        <f t="shared" si="11"/>
        <v/>
      </c>
    </row>
    <row r="282" spans="2:8" x14ac:dyDescent="0.25">
      <c r="B282" s="95" t="str">
        <f t="shared" si="9"/>
        <v/>
      </c>
      <c r="C282" s="95"/>
      <c r="D282" s="95"/>
      <c r="E282" s="95"/>
      <c r="F282" s="95"/>
      <c r="G282" s="18" t="str">
        <f t="shared" si="10"/>
        <v/>
      </c>
      <c r="H282" s="18" t="str">
        <f t="shared" si="11"/>
        <v/>
      </c>
    </row>
    <row r="283" spans="2:8" x14ac:dyDescent="0.25">
      <c r="B283" s="95" t="str">
        <f t="shared" ref="B283:B346" si="12">IF($J265="","",J265)</f>
        <v/>
      </c>
      <c r="C283" s="95"/>
      <c r="D283" s="95"/>
      <c r="E283" s="95"/>
      <c r="F283" s="95"/>
      <c r="G283" s="18" t="str">
        <f t="shared" ref="G283:G346" si="13">IF($J265="","",K265)</f>
        <v/>
      </c>
      <c r="H283" s="18" t="str">
        <f t="shared" ref="H283:H346" si="14">IF($J265="","",L265)</f>
        <v/>
      </c>
    </row>
    <row r="284" spans="2:8" x14ac:dyDescent="0.25">
      <c r="B284" s="95" t="str">
        <f t="shared" si="12"/>
        <v/>
      </c>
      <c r="C284" s="95"/>
      <c r="D284" s="95"/>
      <c r="E284" s="95"/>
      <c r="F284" s="95"/>
      <c r="G284" s="18" t="str">
        <f t="shared" si="13"/>
        <v/>
      </c>
      <c r="H284" s="18" t="str">
        <f t="shared" si="14"/>
        <v/>
      </c>
    </row>
    <row r="285" spans="2:8" x14ac:dyDescent="0.25">
      <c r="B285" s="95" t="str">
        <f t="shared" si="12"/>
        <v/>
      </c>
      <c r="C285" s="95"/>
      <c r="D285" s="95"/>
      <c r="E285" s="95"/>
      <c r="F285" s="95"/>
      <c r="G285" s="18" t="str">
        <f t="shared" si="13"/>
        <v/>
      </c>
      <c r="H285" s="18" t="str">
        <f t="shared" si="14"/>
        <v/>
      </c>
    </row>
    <row r="286" spans="2:8" x14ac:dyDescent="0.25">
      <c r="B286" s="95" t="str">
        <f t="shared" si="12"/>
        <v/>
      </c>
      <c r="C286" s="95"/>
      <c r="D286" s="95"/>
      <c r="E286" s="95"/>
      <c r="F286" s="95"/>
      <c r="G286" s="18" t="str">
        <f t="shared" si="13"/>
        <v/>
      </c>
      <c r="H286" s="18" t="str">
        <f t="shared" si="14"/>
        <v/>
      </c>
    </row>
    <row r="287" spans="2:8" x14ac:dyDescent="0.25">
      <c r="B287" s="95" t="str">
        <f t="shared" si="12"/>
        <v/>
      </c>
      <c r="C287" s="95"/>
      <c r="D287" s="95"/>
      <c r="E287" s="95"/>
      <c r="F287" s="95"/>
      <c r="G287" s="18" t="str">
        <f t="shared" si="13"/>
        <v/>
      </c>
      <c r="H287" s="18" t="str">
        <f t="shared" si="14"/>
        <v/>
      </c>
    </row>
    <row r="288" spans="2:8" x14ac:dyDescent="0.25">
      <c r="B288" s="95" t="str">
        <f t="shared" si="12"/>
        <v/>
      </c>
      <c r="C288" s="95"/>
      <c r="D288" s="95"/>
      <c r="E288" s="95"/>
      <c r="F288" s="95"/>
      <c r="G288" s="18" t="str">
        <f t="shared" si="13"/>
        <v/>
      </c>
      <c r="H288" s="18" t="str">
        <f t="shared" si="14"/>
        <v/>
      </c>
    </row>
    <row r="289" spans="2:8" x14ac:dyDescent="0.25">
      <c r="B289" s="95" t="str">
        <f t="shared" si="12"/>
        <v/>
      </c>
      <c r="C289" s="95"/>
      <c r="D289" s="95"/>
      <c r="E289" s="95"/>
      <c r="F289" s="95"/>
      <c r="G289" s="18" t="str">
        <f t="shared" si="13"/>
        <v/>
      </c>
      <c r="H289" s="18" t="str">
        <f t="shared" si="14"/>
        <v/>
      </c>
    </row>
    <row r="290" spans="2:8" x14ac:dyDescent="0.25">
      <c r="B290" s="95" t="str">
        <f t="shared" si="12"/>
        <v/>
      </c>
      <c r="C290" s="95"/>
      <c r="D290" s="95"/>
      <c r="E290" s="95"/>
      <c r="F290" s="95"/>
      <c r="G290" s="18" t="str">
        <f t="shared" si="13"/>
        <v/>
      </c>
      <c r="H290" s="18" t="str">
        <f t="shared" si="14"/>
        <v/>
      </c>
    </row>
    <row r="291" spans="2:8" x14ac:dyDescent="0.25">
      <c r="B291" s="95" t="str">
        <f t="shared" si="12"/>
        <v/>
      </c>
      <c r="C291" s="95"/>
      <c r="D291" s="95"/>
      <c r="E291" s="95"/>
      <c r="F291" s="95"/>
      <c r="G291" s="18" t="str">
        <f t="shared" si="13"/>
        <v/>
      </c>
      <c r="H291" s="18" t="str">
        <f t="shared" si="14"/>
        <v/>
      </c>
    </row>
    <row r="292" spans="2:8" x14ac:dyDescent="0.25">
      <c r="B292" s="95" t="str">
        <f t="shared" si="12"/>
        <v/>
      </c>
      <c r="C292" s="95"/>
      <c r="D292" s="95"/>
      <c r="E292" s="95"/>
      <c r="F292" s="95"/>
      <c r="G292" s="18" t="str">
        <f t="shared" si="13"/>
        <v/>
      </c>
      <c r="H292" s="18" t="str">
        <f t="shared" si="14"/>
        <v/>
      </c>
    </row>
    <row r="293" spans="2:8" x14ac:dyDescent="0.25">
      <c r="B293" s="95" t="str">
        <f t="shared" si="12"/>
        <v/>
      </c>
      <c r="C293" s="95"/>
      <c r="D293" s="95"/>
      <c r="E293" s="95"/>
      <c r="F293" s="95"/>
      <c r="G293" s="18" t="str">
        <f t="shared" si="13"/>
        <v/>
      </c>
      <c r="H293" s="18" t="str">
        <f t="shared" si="14"/>
        <v/>
      </c>
    </row>
    <row r="294" spans="2:8" x14ac:dyDescent="0.25">
      <c r="B294" s="95" t="str">
        <f t="shared" si="12"/>
        <v/>
      </c>
      <c r="C294" s="95"/>
      <c r="D294" s="95"/>
      <c r="E294" s="95"/>
      <c r="F294" s="95"/>
      <c r="G294" s="18" t="str">
        <f t="shared" si="13"/>
        <v/>
      </c>
      <c r="H294" s="18" t="str">
        <f t="shared" si="14"/>
        <v/>
      </c>
    </row>
    <row r="295" spans="2:8" x14ac:dyDescent="0.25">
      <c r="B295" s="95" t="str">
        <f t="shared" si="12"/>
        <v/>
      </c>
      <c r="C295" s="95"/>
      <c r="D295" s="95"/>
      <c r="E295" s="95"/>
      <c r="F295" s="95"/>
      <c r="G295" s="18" t="str">
        <f t="shared" si="13"/>
        <v/>
      </c>
      <c r="H295" s="18" t="str">
        <f t="shared" si="14"/>
        <v/>
      </c>
    </row>
    <row r="296" spans="2:8" x14ac:dyDescent="0.25">
      <c r="B296" s="95" t="str">
        <f t="shared" si="12"/>
        <v/>
      </c>
      <c r="C296" s="95"/>
      <c r="D296" s="95"/>
      <c r="E296" s="95"/>
      <c r="F296" s="95"/>
      <c r="G296" s="18" t="str">
        <f t="shared" si="13"/>
        <v/>
      </c>
      <c r="H296" s="18" t="str">
        <f t="shared" si="14"/>
        <v/>
      </c>
    </row>
    <row r="297" spans="2:8" x14ac:dyDescent="0.25">
      <c r="B297" s="95" t="str">
        <f t="shared" si="12"/>
        <v/>
      </c>
      <c r="C297" s="95"/>
      <c r="D297" s="95"/>
      <c r="E297" s="95"/>
      <c r="F297" s="95"/>
      <c r="G297" s="18" t="str">
        <f t="shared" si="13"/>
        <v/>
      </c>
      <c r="H297" s="18" t="str">
        <f t="shared" si="14"/>
        <v/>
      </c>
    </row>
    <row r="298" spans="2:8" x14ac:dyDescent="0.25">
      <c r="B298" s="95" t="str">
        <f t="shared" si="12"/>
        <v/>
      </c>
      <c r="C298" s="95"/>
      <c r="D298" s="95"/>
      <c r="E298" s="95"/>
      <c r="F298" s="95"/>
      <c r="G298" s="18" t="str">
        <f t="shared" si="13"/>
        <v/>
      </c>
      <c r="H298" s="18" t="str">
        <f t="shared" si="14"/>
        <v/>
      </c>
    </row>
    <row r="299" spans="2:8" x14ac:dyDescent="0.25">
      <c r="B299" s="95" t="str">
        <f t="shared" si="12"/>
        <v/>
      </c>
      <c r="C299" s="95"/>
      <c r="D299" s="95"/>
      <c r="E299" s="95"/>
      <c r="F299" s="95"/>
      <c r="G299" s="18" t="str">
        <f t="shared" si="13"/>
        <v/>
      </c>
      <c r="H299" s="18" t="str">
        <f t="shared" si="14"/>
        <v/>
      </c>
    </row>
    <row r="300" spans="2:8" x14ac:dyDescent="0.25">
      <c r="B300" s="95" t="str">
        <f t="shared" si="12"/>
        <v/>
      </c>
      <c r="C300" s="95"/>
      <c r="D300" s="95"/>
      <c r="E300" s="95"/>
      <c r="F300" s="95"/>
      <c r="G300" s="18" t="str">
        <f t="shared" si="13"/>
        <v/>
      </c>
      <c r="H300" s="18" t="str">
        <f t="shared" si="14"/>
        <v/>
      </c>
    </row>
    <row r="301" spans="2:8" x14ac:dyDescent="0.25">
      <c r="B301" s="95" t="str">
        <f t="shared" si="12"/>
        <v/>
      </c>
      <c r="C301" s="95"/>
      <c r="D301" s="95"/>
      <c r="E301" s="95"/>
      <c r="F301" s="95"/>
      <c r="G301" s="18" t="str">
        <f t="shared" si="13"/>
        <v/>
      </c>
      <c r="H301" s="18" t="str">
        <f t="shared" si="14"/>
        <v/>
      </c>
    </row>
    <row r="302" spans="2:8" x14ac:dyDescent="0.25">
      <c r="B302" s="95" t="str">
        <f t="shared" si="12"/>
        <v/>
      </c>
      <c r="C302" s="95"/>
      <c r="D302" s="95"/>
      <c r="E302" s="95"/>
      <c r="F302" s="95"/>
      <c r="G302" s="18" t="str">
        <f t="shared" si="13"/>
        <v/>
      </c>
      <c r="H302" s="18" t="str">
        <f t="shared" si="14"/>
        <v/>
      </c>
    </row>
    <row r="303" spans="2:8" x14ac:dyDescent="0.25">
      <c r="B303" s="95" t="str">
        <f t="shared" si="12"/>
        <v/>
      </c>
      <c r="C303" s="95"/>
      <c r="D303" s="95"/>
      <c r="E303" s="95"/>
      <c r="F303" s="95"/>
      <c r="G303" s="18" t="str">
        <f t="shared" si="13"/>
        <v/>
      </c>
      <c r="H303" s="18" t="str">
        <f t="shared" si="14"/>
        <v/>
      </c>
    </row>
    <row r="304" spans="2:8" x14ac:dyDescent="0.25">
      <c r="B304" s="95" t="str">
        <f t="shared" si="12"/>
        <v/>
      </c>
      <c r="C304" s="95"/>
      <c r="D304" s="95"/>
      <c r="E304" s="95"/>
      <c r="F304" s="95"/>
      <c r="G304" s="18" t="str">
        <f t="shared" si="13"/>
        <v/>
      </c>
      <c r="H304" s="18" t="str">
        <f t="shared" si="14"/>
        <v/>
      </c>
    </row>
    <row r="305" spans="2:8" x14ac:dyDescent="0.25">
      <c r="B305" s="95" t="str">
        <f t="shared" si="12"/>
        <v/>
      </c>
      <c r="C305" s="95"/>
      <c r="D305" s="95"/>
      <c r="E305" s="95"/>
      <c r="F305" s="95"/>
      <c r="G305" s="18" t="str">
        <f t="shared" si="13"/>
        <v/>
      </c>
      <c r="H305" s="18" t="str">
        <f t="shared" si="14"/>
        <v/>
      </c>
    </row>
    <row r="306" spans="2:8" x14ac:dyDescent="0.25">
      <c r="B306" s="95" t="str">
        <f t="shared" si="12"/>
        <v/>
      </c>
      <c r="C306" s="95"/>
      <c r="D306" s="95"/>
      <c r="E306" s="95"/>
      <c r="F306" s="95"/>
      <c r="G306" s="18" t="str">
        <f t="shared" si="13"/>
        <v/>
      </c>
      <c r="H306" s="18" t="str">
        <f t="shared" si="14"/>
        <v/>
      </c>
    </row>
    <row r="307" spans="2:8" x14ac:dyDescent="0.25">
      <c r="B307" s="95" t="str">
        <f t="shared" si="12"/>
        <v/>
      </c>
      <c r="C307" s="95"/>
      <c r="D307" s="95"/>
      <c r="E307" s="95"/>
      <c r="F307" s="95"/>
      <c r="G307" s="18" t="str">
        <f t="shared" si="13"/>
        <v/>
      </c>
      <c r="H307" s="18" t="str">
        <f t="shared" si="14"/>
        <v/>
      </c>
    </row>
    <row r="308" spans="2:8" x14ac:dyDescent="0.25">
      <c r="B308" s="95" t="str">
        <f t="shared" si="12"/>
        <v/>
      </c>
      <c r="C308" s="95"/>
      <c r="D308" s="95"/>
      <c r="E308" s="95"/>
      <c r="F308" s="95"/>
      <c r="G308" s="18" t="str">
        <f t="shared" si="13"/>
        <v/>
      </c>
      <c r="H308" s="18" t="str">
        <f t="shared" si="14"/>
        <v/>
      </c>
    </row>
    <row r="309" spans="2:8" x14ac:dyDescent="0.25">
      <c r="B309" s="95" t="str">
        <f t="shared" si="12"/>
        <v/>
      </c>
      <c r="C309" s="95"/>
      <c r="D309" s="95"/>
      <c r="E309" s="95"/>
      <c r="F309" s="95"/>
      <c r="G309" s="18" t="str">
        <f t="shared" si="13"/>
        <v/>
      </c>
      <c r="H309" s="18" t="str">
        <f t="shared" si="14"/>
        <v/>
      </c>
    </row>
    <row r="310" spans="2:8" x14ac:dyDescent="0.25">
      <c r="B310" s="95" t="str">
        <f t="shared" si="12"/>
        <v/>
      </c>
      <c r="C310" s="95"/>
      <c r="D310" s="95"/>
      <c r="E310" s="95"/>
      <c r="F310" s="95"/>
      <c r="G310" s="18" t="str">
        <f t="shared" si="13"/>
        <v/>
      </c>
      <c r="H310" s="18" t="str">
        <f t="shared" si="14"/>
        <v/>
      </c>
    </row>
    <row r="311" spans="2:8" x14ac:dyDescent="0.25">
      <c r="B311" s="95" t="str">
        <f t="shared" si="12"/>
        <v/>
      </c>
      <c r="C311" s="95"/>
      <c r="D311" s="95"/>
      <c r="E311" s="95"/>
      <c r="F311" s="95"/>
      <c r="G311" s="18" t="str">
        <f t="shared" si="13"/>
        <v/>
      </c>
      <c r="H311" s="18" t="str">
        <f t="shared" si="14"/>
        <v/>
      </c>
    </row>
    <row r="312" spans="2:8" x14ac:dyDescent="0.25">
      <c r="B312" s="95" t="str">
        <f t="shared" si="12"/>
        <v/>
      </c>
      <c r="C312" s="95"/>
      <c r="D312" s="95"/>
      <c r="E312" s="95"/>
      <c r="F312" s="95"/>
      <c r="G312" s="18" t="str">
        <f t="shared" si="13"/>
        <v/>
      </c>
      <c r="H312" s="18" t="str">
        <f t="shared" si="14"/>
        <v/>
      </c>
    </row>
    <row r="313" spans="2:8" x14ac:dyDescent="0.25">
      <c r="B313" s="95" t="str">
        <f t="shared" si="12"/>
        <v/>
      </c>
      <c r="C313" s="95"/>
      <c r="D313" s="95"/>
      <c r="E313" s="95"/>
      <c r="F313" s="95"/>
      <c r="G313" s="18" t="str">
        <f t="shared" si="13"/>
        <v/>
      </c>
      <c r="H313" s="18" t="str">
        <f t="shared" si="14"/>
        <v/>
      </c>
    </row>
    <row r="314" spans="2:8" x14ac:dyDescent="0.25">
      <c r="B314" s="95" t="str">
        <f t="shared" si="12"/>
        <v/>
      </c>
      <c r="C314" s="95"/>
      <c r="D314" s="95"/>
      <c r="E314" s="95"/>
      <c r="F314" s="95"/>
      <c r="G314" s="18" t="str">
        <f t="shared" si="13"/>
        <v/>
      </c>
      <c r="H314" s="18" t="str">
        <f t="shared" si="14"/>
        <v/>
      </c>
    </row>
    <row r="315" spans="2:8" x14ac:dyDescent="0.25">
      <c r="B315" s="95" t="str">
        <f t="shared" si="12"/>
        <v/>
      </c>
      <c r="C315" s="95"/>
      <c r="D315" s="95"/>
      <c r="E315" s="95"/>
      <c r="F315" s="95"/>
      <c r="G315" s="18" t="str">
        <f t="shared" si="13"/>
        <v/>
      </c>
      <c r="H315" s="18" t="str">
        <f t="shared" si="14"/>
        <v/>
      </c>
    </row>
    <row r="316" spans="2:8" x14ac:dyDescent="0.25">
      <c r="B316" s="95" t="str">
        <f t="shared" si="12"/>
        <v/>
      </c>
      <c r="C316" s="95"/>
      <c r="D316" s="95"/>
      <c r="E316" s="95"/>
      <c r="F316" s="95"/>
      <c r="G316" s="18" t="str">
        <f t="shared" si="13"/>
        <v/>
      </c>
      <c r="H316" s="18" t="str">
        <f t="shared" si="14"/>
        <v/>
      </c>
    </row>
    <row r="317" spans="2:8" x14ac:dyDescent="0.25">
      <c r="B317" s="95" t="str">
        <f t="shared" si="12"/>
        <v/>
      </c>
      <c r="C317" s="95"/>
      <c r="D317" s="95"/>
      <c r="E317" s="95"/>
      <c r="F317" s="95"/>
      <c r="G317" s="18" t="str">
        <f t="shared" si="13"/>
        <v/>
      </c>
      <c r="H317" s="18" t="str">
        <f t="shared" si="14"/>
        <v/>
      </c>
    </row>
    <row r="318" spans="2:8" x14ac:dyDescent="0.25">
      <c r="B318" s="95" t="str">
        <f t="shared" si="12"/>
        <v/>
      </c>
      <c r="C318" s="95"/>
      <c r="D318" s="95"/>
      <c r="E318" s="95"/>
      <c r="F318" s="95"/>
      <c r="G318" s="18" t="str">
        <f t="shared" si="13"/>
        <v/>
      </c>
      <c r="H318" s="18" t="str">
        <f t="shared" si="14"/>
        <v/>
      </c>
    </row>
    <row r="319" spans="2:8" x14ac:dyDescent="0.25">
      <c r="B319" s="95" t="str">
        <f t="shared" si="12"/>
        <v/>
      </c>
      <c r="C319" s="95"/>
      <c r="D319" s="95"/>
      <c r="E319" s="95"/>
      <c r="F319" s="95"/>
      <c r="G319" s="18" t="str">
        <f t="shared" si="13"/>
        <v/>
      </c>
      <c r="H319" s="18" t="str">
        <f t="shared" si="14"/>
        <v/>
      </c>
    </row>
    <row r="320" spans="2:8" x14ac:dyDescent="0.25">
      <c r="B320" s="95" t="str">
        <f t="shared" si="12"/>
        <v/>
      </c>
      <c r="C320" s="95"/>
      <c r="D320" s="95"/>
      <c r="E320" s="95"/>
      <c r="F320" s="95"/>
      <c r="G320" s="18" t="str">
        <f t="shared" si="13"/>
        <v/>
      </c>
      <c r="H320" s="18" t="str">
        <f t="shared" si="14"/>
        <v/>
      </c>
    </row>
    <row r="321" spans="2:8" x14ac:dyDescent="0.25">
      <c r="B321" s="95" t="str">
        <f t="shared" si="12"/>
        <v/>
      </c>
      <c r="C321" s="95"/>
      <c r="D321" s="95"/>
      <c r="E321" s="95"/>
      <c r="F321" s="95"/>
      <c r="G321" s="18" t="str">
        <f t="shared" si="13"/>
        <v/>
      </c>
      <c r="H321" s="18" t="str">
        <f t="shared" si="14"/>
        <v/>
      </c>
    </row>
    <row r="322" spans="2:8" x14ac:dyDescent="0.25">
      <c r="B322" s="95" t="str">
        <f t="shared" si="12"/>
        <v/>
      </c>
      <c r="C322" s="95"/>
      <c r="D322" s="95"/>
      <c r="E322" s="95"/>
      <c r="F322" s="95"/>
      <c r="G322" s="18" t="str">
        <f t="shared" si="13"/>
        <v/>
      </c>
      <c r="H322" s="18" t="str">
        <f t="shared" si="14"/>
        <v/>
      </c>
    </row>
    <row r="323" spans="2:8" x14ac:dyDescent="0.25">
      <c r="B323" s="95" t="str">
        <f t="shared" si="12"/>
        <v/>
      </c>
      <c r="C323" s="95"/>
      <c r="D323" s="95"/>
      <c r="E323" s="95"/>
      <c r="F323" s="95"/>
      <c r="G323" s="18" t="str">
        <f t="shared" si="13"/>
        <v/>
      </c>
      <c r="H323" s="18" t="str">
        <f t="shared" si="14"/>
        <v/>
      </c>
    </row>
    <row r="324" spans="2:8" x14ac:dyDescent="0.25">
      <c r="B324" s="95" t="str">
        <f t="shared" si="12"/>
        <v/>
      </c>
      <c r="C324" s="95"/>
      <c r="D324" s="95"/>
      <c r="E324" s="95"/>
      <c r="F324" s="95"/>
      <c r="G324" s="18" t="str">
        <f t="shared" si="13"/>
        <v/>
      </c>
      <c r="H324" s="18" t="str">
        <f t="shared" si="14"/>
        <v/>
      </c>
    </row>
    <row r="325" spans="2:8" x14ac:dyDescent="0.25">
      <c r="B325" s="95" t="str">
        <f t="shared" si="12"/>
        <v/>
      </c>
      <c r="C325" s="95"/>
      <c r="D325" s="95"/>
      <c r="E325" s="95"/>
      <c r="F325" s="95"/>
      <c r="G325" s="18" t="str">
        <f t="shared" si="13"/>
        <v/>
      </c>
      <c r="H325" s="18" t="str">
        <f t="shared" si="14"/>
        <v/>
      </c>
    </row>
    <row r="326" spans="2:8" x14ac:dyDescent="0.25">
      <c r="B326" s="95" t="str">
        <f t="shared" si="12"/>
        <v/>
      </c>
      <c r="C326" s="95"/>
      <c r="D326" s="95"/>
      <c r="E326" s="95"/>
      <c r="F326" s="95"/>
      <c r="G326" s="18" t="str">
        <f t="shared" si="13"/>
        <v/>
      </c>
      <c r="H326" s="18" t="str">
        <f t="shared" si="14"/>
        <v/>
      </c>
    </row>
    <row r="327" spans="2:8" x14ac:dyDescent="0.25">
      <c r="B327" s="95" t="str">
        <f t="shared" si="12"/>
        <v/>
      </c>
      <c r="C327" s="95"/>
      <c r="D327" s="95"/>
      <c r="E327" s="95"/>
      <c r="F327" s="95"/>
      <c r="G327" s="18" t="str">
        <f t="shared" si="13"/>
        <v/>
      </c>
      <c r="H327" s="18" t="str">
        <f t="shared" si="14"/>
        <v/>
      </c>
    </row>
    <row r="328" spans="2:8" x14ac:dyDescent="0.25">
      <c r="B328" s="95" t="str">
        <f t="shared" si="12"/>
        <v/>
      </c>
      <c r="C328" s="95"/>
      <c r="D328" s="95"/>
      <c r="E328" s="95"/>
      <c r="F328" s="95"/>
      <c r="G328" s="18" t="str">
        <f t="shared" si="13"/>
        <v/>
      </c>
      <c r="H328" s="18" t="str">
        <f t="shared" si="14"/>
        <v/>
      </c>
    </row>
    <row r="329" spans="2:8" x14ac:dyDescent="0.25">
      <c r="B329" s="95" t="str">
        <f t="shared" si="12"/>
        <v/>
      </c>
      <c r="C329" s="95"/>
      <c r="D329" s="95"/>
      <c r="E329" s="95"/>
      <c r="F329" s="95"/>
      <c r="G329" s="18" t="str">
        <f t="shared" si="13"/>
        <v/>
      </c>
      <c r="H329" s="18" t="str">
        <f t="shared" si="14"/>
        <v/>
      </c>
    </row>
    <row r="330" spans="2:8" x14ac:dyDescent="0.25">
      <c r="B330" s="95" t="str">
        <f t="shared" si="12"/>
        <v/>
      </c>
      <c r="C330" s="95"/>
      <c r="D330" s="95"/>
      <c r="E330" s="95"/>
      <c r="F330" s="95"/>
      <c r="G330" s="18" t="str">
        <f t="shared" si="13"/>
        <v/>
      </c>
      <c r="H330" s="18" t="str">
        <f t="shared" si="14"/>
        <v/>
      </c>
    </row>
    <row r="331" spans="2:8" x14ac:dyDescent="0.25">
      <c r="B331" s="95" t="str">
        <f t="shared" si="12"/>
        <v/>
      </c>
      <c r="C331" s="95"/>
      <c r="D331" s="95"/>
      <c r="E331" s="95"/>
      <c r="F331" s="95"/>
      <c r="G331" s="18" t="str">
        <f t="shared" si="13"/>
        <v/>
      </c>
      <c r="H331" s="18" t="str">
        <f t="shared" si="14"/>
        <v/>
      </c>
    </row>
    <row r="332" spans="2:8" x14ac:dyDescent="0.25">
      <c r="B332" s="95" t="str">
        <f t="shared" si="12"/>
        <v/>
      </c>
      <c r="C332" s="95"/>
      <c r="D332" s="95"/>
      <c r="E332" s="95"/>
      <c r="F332" s="95"/>
      <c r="G332" s="18" t="str">
        <f t="shared" si="13"/>
        <v/>
      </c>
      <c r="H332" s="18" t="str">
        <f t="shared" si="14"/>
        <v/>
      </c>
    </row>
    <row r="333" spans="2:8" x14ac:dyDescent="0.25">
      <c r="B333" s="95" t="str">
        <f t="shared" si="12"/>
        <v/>
      </c>
      <c r="C333" s="95"/>
      <c r="D333" s="95"/>
      <c r="E333" s="95"/>
      <c r="F333" s="95"/>
      <c r="G333" s="18" t="str">
        <f t="shared" si="13"/>
        <v/>
      </c>
      <c r="H333" s="18" t="str">
        <f t="shared" si="14"/>
        <v/>
      </c>
    </row>
    <row r="334" spans="2:8" x14ac:dyDescent="0.25">
      <c r="B334" s="95" t="str">
        <f t="shared" si="12"/>
        <v/>
      </c>
      <c r="C334" s="95"/>
      <c r="D334" s="95"/>
      <c r="E334" s="95"/>
      <c r="F334" s="95"/>
      <c r="G334" s="18" t="str">
        <f t="shared" si="13"/>
        <v/>
      </c>
      <c r="H334" s="18" t="str">
        <f t="shared" si="14"/>
        <v/>
      </c>
    </row>
    <row r="335" spans="2:8" x14ac:dyDescent="0.25">
      <c r="B335" s="95" t="str">
        <f t="shared" si="12"/>
        <v/>
      </c>
      <c r="C335" s="95"/>
      <c r="D335" s="95"/>
      <c r="E335" s="95"/>
      <c r="F335" s="95"/>
      <c r="G335" s="18" t="str">
        <f t="shared" si="13"/>
        <v/>
      </c>
      <c r="H335" s="18" t="str">
        <f t="shared" si="14"/>
        <v/>
      </c>
    </row>
    <row r="336" spans="2:8" x14ac:dyDescent="0.25">
      <c r="B336" s="95" t="str">
        <f t="shared" si="12"/>
        <v/>
      </c>
      <c r="C336" s="95"/>
      <c r="D336" s="95"/>
      <c r="E336" s="95"/>
      <c r="F336" s="95"/>
      <c r="G336" s="18" t="str">
        <f t="shared" si="13"/>
        <v/>
      </c>
      <c r="H336" s="18" t="str">
        <f t="shared" si="14"/>
        <v/>
      </c>
    </row>
    <row r="337" spans="2:8" x14ac:dyDescent="0.25">
      <c r="B337" s="95" t="str">
        <f t="shared" si="12"/>
        <v/>
      </c>
      <c r="C337" s="95"/>
      <c r="D337" s="95"/>
      <c r="E337" s="95"/>
      <c r="F337" s="95"/>
      <c r="G337" s="18" t="str">
        <f t="shared" si="13"/>
        <v/>
      </c>
      <c r="H337" s="18" t="str">
        <f t="shared" si="14"/>
        <v/>
      </c>
    </row>
    <row r="338" spans="2:8" x14ac:dyDescent="0.25">
      <c r="B338" s="95" t="str">
        <f t="shared" si="12"/>
        <v/>
      </c>
      <c r="C338" s="95"/>
      <c r="D338" s="95"/>
      <c r="E338" s="95"/>
      <c r="F338" s="95"/>
      <c r="G338" s="18" t="str">
        <f t="shared" si="13"/>
        <v/>
      </c>
      <c r="H338" s="18" t="str">
        <f t="shared" si="14"/>
        <v/>
      </c>
    </row>
    <row r="339" spans="2:8" x14ac:dyDescent="0.25">
      <c r="B339" s="95" t="str">
        <f t="shared" si="12"/>
        <v/>
      </c>
      <c r="C339" s="95"/>
      <c r="D339" s="95"/>
      <c r="E339" s="95"/>
      <c r="F339" s="95"/>
      <c r="G339" s="18" t="str">
        <f t="shared" si="13"/>
        <v/>
      </c>
      <c r="H339" s="18" t="str">
        <f t="shared" si="14"/>
        <v/>
      </c>
    </row>
    <row r="340" spans="2:8" x14ac:dyDescent="0.25">
      <c r="B340" s="95" t="str">
        <f t="shared" si="12"/>
        <v/>
      </c>
      <c r="C340" s="95"/>
      <c r="D340" s="95"/>
      <c r="E340" s="95"/>
      <c r="F340" s="95"/>
      <c r="G340" s="18" t="str">
        <f t="shared" si="13"/>
        <v/>
      </c>
      <c r="H340" s="18" t="str">
        <f t="shared" si="14"/>
        <v/>
      </c>
    </row>
    <row r="341" spans="2:8" x14ac:dyDescent="0.25">
      <c r="B341" s="95" t="str">
        <f t="shared" si="12"/>
        <v/>
      </c>
      <c r="C341" s="95"/>
      <c r="D341" s="95"/>
      <c r="E341" s="95"/>
      <c r="F341" s="95"/>
      <c r="G341" s="18" t="str">
        <f t="shared" si="13"/>
        <v/>
      </c>
      <c r="H341" s="18" t="str">
        <f t="shared" si="14"/>
        <v/>
      </c>
    </row>
    <row r="342" spans="2:8" x14ac:dyDescent="0.25">
      <c r="B342" s="95" t="str">
        <f t="shared" si="12"/>
        <v/>
      </c>
      <c r="C342" s="95"/>
      <c r="D342" s="95"/>
      <c r="E342" s="95"/>
      <c r="F342" s="95"/>
      <c r="G342" s="18" t="str">
        <f t="shared" si="13"/>
        <v/>
      </c>
      <c r="H342" s="18" t="str">
        <f t="shared" si="14"/>
        <v/>
      </c>
    </row>
    <row r="343" spans="2:8" x14ac:dyDescent="0.25">
      <c r="B343" s="95" t="str">
        <f t="shared" si="12"/>
        <v/>
      </c>
      <c r="C343" s="95"/>
      <c r="D343" s="95"/>
      <c r="E343" s="95"/>
      <c r="F343" s="95"/>
      <c r="G343" s="18" t="str">
        <f t="shared" si="13"/>
        <v/>
      </c>
      <c r="H343" s="18" t="str">
        <f t="shared" si="14"/>
        <v/>
      </c>
    </row>
    <row r="344" spans="2:8" x14ac:dyDescent="0.25">
      <c r="B344" s="95" t="str">
        <f t="shared" si="12"/>
        <v/>
      </c>
      <c r="C344" s="95"/>
      <c r="D344" s="95"/>
      <c r="E344" s="95"/>
      <c r="F344" s="95"/>
      <c r="G344" s="18" t="str">
        <f t="shared" si="13"/>
        <v/>
      </c>
      <c r="H344" s="18" t="str">
        <f t="shared" si="14"/>
        <v/>
      </c>
    </row>
    <row r="345" spans="2:8" x14ac:dyDescent="0.25">
      <c r="B345" s="95" t="str">
        <f t="shared" si="12"/>
        <v/>
      </c>
      <c r="C345" s="95"/>
      <c r="D345" s="95"/>
      <c r="E345" s="95"/>
      <c r="F345" s="95"/>
      <c r="G345" s="18" t="str">
        <f t="shared" si="13"/>
        <v/>
      </c>
      <c r="H345" s="18" t="str">
        <f t="shared" si="14"/>
        <v/>
      </c>
    </row>
    <row r="346" spans="2:8" x14ac:dyDescent="0.25">
      <c r="B346" s="95" t="str">
        <f t="shared" si="12"/>
        <v/>
      </c>
      <c r="C346" s="95"/>
      <c r="D346" s="95"/>
      <c r="E346" s="95"/>
      <c r="F346" s="95"/>
      <c r="G346" s="18" t="str">
        <f t="shared" si="13"/>
        <v/>
      </c>
      <c r="H346" s="18" t="str">
        <f t="shared" si="14"/>
        <v/>
      </c>
    </row>
    <row r="347" spans="2:8" x14ac:dyDescent="0.25">
      <c r="B347" s="95" t="str">
        <f t="shared" ref="B347:B410" si="15">IF($J329="","",J329)</f>
        <v/>
      </c>
      <c r="C347" s="95"/>
      <c r="D347" s="95"/>
      <c r="E347" s="95"/>
      <c r="F347" s="95"/>
      <c r="G347" s="18" t="str">
        <f t="shared" ref="G347:G410" si="16">IF($J329="","",K329)</f>
        <v/>
      </c>
      <c r="H347" s="18" t="str">
        <f t="shared" ref="H347:H410" si="17">IF($J329="","",L329)</f>
        <v/>
      </c>
    </row>
    <row r="348" spans="2:8" x14ac:dyDescent="0.25">
      <c r="B348" s="95" t="str">
        <f t="shared" si="15"/>
        <v/>
      </c>
      <c r="C348" s="95"/>
      <c r="D348" s="95"/>
      <c r="E348" s="95"/>
      <c r="F348" s="95"/>
      <c r="G348" s="18" t="str">
        <f t="shared" si="16"/>
        <v/>
      </c>
      <c r="H348" s="18" t="str">
        <f t="shared" si="17"/>
        <v/>
      </c>
    </row>
    <row r="349" spans="2:8" x14ac:dyDescent="0.25">
      <c r="B349" s="95" t="str">
        <f t="shared" si="15"/>
        <v/>
      </c>
      <c r="C349" s="95"/>
      <c r="D349" s="95"/>
      <c r="E349" s="95"/>
      <c r="F349" s="95"/>
      <c r="G349" s="18" t="str">
        <f t="shared" si="16"/>
        <v/>
      </c>
      <c r="H349" s="18" t="str">
        <f t="shared" si="17"/>
        <v/>
      </c>
    </row>
    <row r="350" spans="2:8" x14ac:dyDescent="0.25">
      <c r="B350" s="95" t="str">
        <f t="shared" si="15"/>
        <v/>
      </c>
      <c r="C350" s="95"/>
      <c r="D350" s="95"/>
      <c r="E350" s="95"/>
      <c r="F350" s="95"/>
      <c r="G350" s="18" t="str">
        <f t="shared" si="16"/>
        <v/>
      </c>
      <c r="H350" s="18" t="str">
        <f t="shared" si="17"/>
        <v/>
      </c>
    </row>
    <row r="351" spans="2:8" x14ac:dyDescent="0.25">
      <c r="B351" s="95" t="str">
        <f t="shared" si="15"/>
        <v/>
      </c>
      <c r="C351" s="95"/>
      <c r="D351" s="95"/>
      <c r="E351" s="95"/>
      <c r="F351" s="95"/>
      <c r="G351" s="18" t="str">
        <f t="shared" si="16"/>
        <v/>
      </c>
      <c r="H351" s="18" t="str">
        <f t="shared" si="17"/>
        <v/>
      </c>
    </row>
    <row r="352" spans="2:8" x14ac:dyDescent="0.25">
      <c r="B352" s="95" t="str">
        <f t="shared" si="15"/>
        <v/>
      </c>
      <c r="C352" s="95"/>
      <c r="D352" s="95"/>
      <c r="E352" s="95"/>
      <c r="F352" s="95"/>
      <c r="G352" s="18" t="str">
        <f t="shared" si="16"/>
        <v/>
      </c>
      <c r="H352" s="18" t="str">
        <f t="shared" si="17"/>
        <v/>
      </c>
    </row>
    <row r="353" spans="2:8" x14ac:dyDescent="0.25">
      <c r="B353" s="95" t="str">
        <f t="shared" si="15"/>
        <v/>
      </c>
      <c r="C353" s="95"/>
      <c r="D353" s="95"/>
      <c r="E353" s="95"/>
      <c r="F353" s="95"/>
      <c r="G353" s="18" t="str">
        <f t="shared" si="16"/>
        <v/>
      </c>
      <c r="H353" s="18" t="str">
        <f t="shared" si="17"/>
        <v/>
      </c>
    </row>
    <row r="354" spans="2:8" x14ac:dyDescent="0.25">
      <c r="B354" s="95" t="str">
        <f t="shared" si="15"/>
        <v/>
      </c>
      <c r="C354" s="95"/>
      <c r="D354" s="95"/>
      <c r="E354" s="95"/>
      <c r="F354" s="95"/>
      <c r="G354" s="18" t="str">
        <f t="shared" si="16"/>
        <v/>
      </c>
      <c r="H354" s="18" t="str">
        <f t="shared" si="17"/>
        <v/>
      </c>
    </row>
    <row r="355" spans="2:8" x14ac:dyDescent="0.25">
      <c r="B355" s="95" t="str">
        <f t="shared" si="15"/>
        <v/>
      </c>
      <c r="C355" s="95"/>
      <c r="D355" s="95"/>
      <c r="E355" s="95"/>
      <c r="F355" s="95"/>
      <c r="G355" s="18" t="str">
        <f t="shared" si="16"/>
        <v/>
      </c>
      <c r="H355" s="18" t="str">
        <f t="shared" si="17"/>
        <v/>
      </c>
    </row>
    <row r="356" spans="2:8" x14ac:dyDescent="0.25">
      <c r="B356" s="95" t="str">
        <f t="shared" si="15"/>
        <v/>
      </c>
      <c r="C356" s="95"/>
      <c r="D356" s="95"/>
      <c r="E356" s="95"/>
      <c r="F356" s="95"/>
      <c r="G356" s="18" t="str">
        <f t="shared" si="16"/>
        <v/>
      </c>
      <c r="H356" s="18" t="str">
        <f t="shared" si="17"/>
        <v/>
      </c>
    </row>
    <row r="357" spans="2:8" x14ac:dyDescent="0.25">
      <c r="B357" s="95" t="str">
        <f t="shared" si="15"/>
        <v/>
      </c>
      <c r="C357" s="95"/>
      <c r="D357" s="95"/>
      <c r="E357" s="95"/>
      <c r="F357" s="95"/>
      <c r="G357" s="18" t="str">
        <f t="shared" si="16"/>
        <v/>
      </c>
      <c r="H357" s="18" t="str">
        <f t="shared" si="17"/>
        <v/>
      </c>
    </row>
    <row r="358" spans="2:8" x14ac:dyDescent="0.25">
      <c r="B358" s="95" t="str">
        <f t="shared" si="15"/>
        <v/>
      </c>
      <c r="C358" s="95"/>
      <c r="D358" s="95"/>
      <c r="E358" s="95"/>
      <c r="F358" s="95"/>
      <c r="G358" s="18" t="str">
        <f t="shared" si="16"/>
        <v/>
      </c>
      <c r="H358" s="18" t="str">
        <f t="shared" si="17"/>
        <v/>
      </c>
    </row>
    <row r="359" spans="2:8" x14ac:dyDescent="0.25">
      <c r="B359" s="95" t="str">
        <f t="shared" si="15"/>
        <v/>
      </c>
      <c r="C359" s="95"/>
      <c r="D359" s="95"/>
      <c r="E359" s="95"/>
      <c r="F359" s="95"/>
      <c r="G359" s="18" t="str">
        <f t="shared" si="16"/>
        <v/>
      </c>
      <c r="H359" s="18" t="str">
        <f t="shared" si="17"/>
        <v/>
      </c>
    </row>
    <row r="360" spans="2:8" x14ac:dyDescent="0.25">
      <c r="B360" s="95" t="str">
        <f t="shared" si="15"/>
        <v/>
      </c>
      <c r="C360" s="95"/>
      <c r="D360" s="95"/>
      <c r="E360" s="95"/>
      <c r="F360" s="95"/>
      <c r="G360" s="18" t="str">
        <f t="shared" si="16"/>
        <v/>
      </c>
      <c r="H360" s="18" t="str">
        <f t="shared" si="17"/>
        <v/>
      </c>
    </row>
    <row r="361" spans="2:8" x14ac:dyDescent="0.25">
      <c r="B361" s="95" t="str">
        <f t="shared" si="15"/>
        <v/>
      </c>
      <c r="C361" s="95"/>
      <c r="D361" s="95"/>
      <c r="E361" s="95"/>
      <c r="F361" s="95"/>
      <c r="G361" s="18" t="str">
        <f t="shared" si="16"/>
        <v/>
      </c>
      <c r="H361" s="18" t="str">
        <f t="shared" si="17"/>
        <v/>
      </c>
    </row>
    <row r="362" spans="2:8" x14ac:dyDescent="0.25">
      <c r="B362" s="95" t="str">
        <f t="shared" si="15"/>
        <v/>
      </c>
      <c r="C362" s="95"/>
      <c r="D362" s="95"/>
      <c r="E362" s="95"/>
      <c r="F362" s="95"/>
      <c r="G362" s="18" t="str">
        <f t="shared" si="16"/>
        <v/>
      </c>
      <c r="H362" s="18" t="str">
        <f t="shared" si="17"/>
        <v/>
      </c>
    </row>
    <row r="363" spans="2:8" x14ac:dyDescent="0.25">
      <c r="B363" s="95" t="str">
        <f t="shared" si="15"/>
        <v/>
      </c>
      <c r="C363" s="95"/>
      <c r="D363" s="95"/>
      <c r="E363" s="95"/>
      <c r="F363" s="95"/>
      <c r="G363" s="18" t="str">
        <f t="shared" si="16"/>
        <v/>
      </c>
      <c r="H363" s="18" t="str">
        <f t="shared" si="17"/>
        <v/>
      </c>
    </row>
    <row r="364" spans="2:8" x14ac:dyDescent="0.25">
      <c r="B364" s="95" t="str">
        <f t="shared" si="15"/>
        <v/>
      </c>
      <c r="C364" s="95"/>
      <c r="D364" s="95"/>
      <c r="E364" s="95"/>
      <c r="F364" s="95"/>
      <c r="G364" s="18" t="str">
        <f t="shared" si="16"/>
        <v/>
      </c>
      <c r="H364" s="18" t="str">
        <f t="shared" si="17"/>
        <v/>
      </c>
    </row>
    <row r="365" spans="2:8" x14ac:dyDescent="0.25">
      <c r="B365" s="95" t="str">
        <f t="shared" si="15"/>
        <v/>
      </c>
      <c r="C365" s="95"/>
      <c r="D365" s="95"/>
      <c r="E365" s="95"/>
      <c r="F365" s="95"/>
      <c r="G365" s="18" t="str">
        <f t="shared" si="16"/>
        <v/>
      </c>
      <c r="H365" s="18" t="str">
        <f t="shared" si="17"/>
        <v/>
      </c>
    </row>
    <row r="366" spans="2:8" x14ac:dyDescent="0.25">
      <c r="B366" s="95" t="str">
        <f t="shared" si="15"/>
        <v/>
      </c>
      <c r="C366" s="95"/>
      <c r="D366" s="95"/>
      <c r="E366" s="95"/>
      <c r="F366" s="95"/>
      <c r="G366" s="18" t="str">
        <f t="shared" si="16"/>
        <v/>
      </c>
      <c r="H366" s="18" t="str">
        <f t="shared" si="17"/>
        <v/>
      </c>
    </row>
    <row r="367" spans="2:8" x14ac:dyDescent="0.25">
      <c r="B367" s="95" t="str">
        <f t="shared" si="15"/>
        <v/>
      </c>
      <c r="C367" s="95"/>
      <c r="D367" s="95"/>
      <c r="E367" s="95"/>
      <c r="F367" s="95"/>
      <c r="G367" s="18" t="str">
        <f t="shared" si="16"/>
        <v/>
      </c>
      <c r="H367" s="18" t="str">
        <f t="shared" si="17"/>
        <v/>
      </c>
    </row>
    <row r="368" spans="2:8" x14ac:dyDescent="0.25">
      <c r="B368" s="95" t="str">
        <f t="shared" si="15"/>
        <v/>
      </c>
      <c r="C368" s="95"/>
      <c r="D368" s="95"/>
      <c r="E368" s="95"/>
      <c r="F368" s="95"/>
      <c r="G368" s="18" t="str">
        <f t="shared" si="16"/>
        <v/>
      </c>
      <c r="H368" s="18" t="str">
        <f t="shared" si="17"/>
        <v/>
      </c>
    </row>
    <row r="369" spans="2:8" x14ac:dyDescent="0.25">
      <c r="B369" s="95" t="str">
        <f t="shared" si="15"/>
        <v/>
      </c>
      <c r="C369" s="95"/>
      <c r="D369" s="95"/>
      <c r="E369" s="95"/>
      <c r="F369" s="95"/>
      <c r="G369" s="18" t="str">
        <f t="shared" si="16"/>
        <v/>
      </c>
      <c r="H369" s="18" t="str">
        <f t="shared" si="17"/>
        <v/>
      </c>
    </row>
    <row r="370" spans="2:8" x14ac:dyDescent="0.25">
      <c r="B370" s="95" t="str">
        <f t="shared" si="15"/>
        <v/>
      </c>
      <c r="C370" s="95"/>
      <c r="D370" s="95"/>
      <c r="E370" s="95"/>
      <c r="F370" s="95"/>
      <c r="G370" s="18" t="str">
        <f t="shared" si="16"/>
        <v/>
      </c>
      <c r="H370" s="18" t="str">
        <f t="shared" si="17"/>
        <v/>
      </c>
    </row>
    <row r="371" spans="2:8" x14ac:dyDescent="0.25">
      <c r="B371" s="95" t="str">
        <f t="shared" si="15"/>
        <v/>
      </c>
      <c r="C371" s="95"/>
      <c r="D371" s="95"/>
      <c r="E371" s="95"/>
      <c r="F371" s="95"/>
      <c r="G371" s="18" t="str">
        <f t="shared" si="16"/>
        <v/>
      </c>
      <c r="H371" s="18" t="str">
        <f t="shared" si="17"/>
        <v/>
      </c>
    </row>
    <row r="372" spans="2:8" x14ac:dyDescent="0.25">
      <c r="B372" s="95" t="str">
        <f t="shared" si="15"/>
        <v/>
      </c>
      <c r="C372" s="95"/>
      <c r="D372" s="95"/>
      <c r="E372" s="95"/>
      <c r="F372" s="95"/>
      <c r="G372" s="18" t="str">
        <f t="shared" si="16"/>
        <v/>
      </c>
      <c r="H372" s="18" t="str">
        <f t="shared" si="17"/>
        <v/>
      </c>
    </row>
    <row r="373" spans="2:8" x14ac:dyDescent="0.25">
      <c r="B373" s="95" t="str">
        <f t="shared" si="15"/>
        <v/>
      </c>
      <c r="C373" s="95"/>
      <c r="D373" s="95"/>
      <c r="E373" s="95"/>
      <c r="F373" s="95"/>
      <c r="G373" s="18" t="str">
        <f t="shared" si="16"/>
        <v/>
      </c>
      <c r="H373" s="18" t="str">
        <f t="shared" si="17"/>
        <v/>
      </c>
    </row>
    <row r="374" spans="2:8" x14ac:dyDescent="0.25">
      <c r="B374" s="95" t="str">
        <f t="shared" si="15"/>
        <v/>
      </c>
      <c r="C374" s="95"/>
      <c r="D374" s="95"/>
      <c r="E374" s="95"/>
      <c r="F374" s="95"/>
      <c r="G374" s="18" t="str">
        <f t="shared" si="16"/>
        <v/>
      </c>
      <c r="H374" s="18" t="str">
        <f t="shared" si="17"/>
        <v/>
      </c>
    </row>
    <row r="375" spans="2:8" x14ac:dyDescent="0.25">
      <c r="B375" s="95" t="str">
        <f t="shared" si="15"/>
        <v/>
      </c>
      <c r="C375" s="95"/>
      <c r="D375" s="95"/>
      <c r="E375" s="95"/>
      <c r="F375" s="95"/>
      <c r="G375" s="18" t="str">
        <f t="shared" si="16"/>
        <v/>
      </c>
      <c r="H375" s="18" t="str">
        <f t="shared" si="17"/>
        <v/>
      </c>
    </row>
    <row r="376" spans="2:8" x14ac:dyDescent="0.25">
      <c r="B376" s="95" t="str">
        <f t="shared" si="15"/>
        <v/>
      </c>
      <c r="C376" s="95"/>
      <c r="D376" s="95"/>
      <c r="E376" s="95"/>
      <c r="F376" s="95"/>
      <c r="G376" s="18" t="str">
        <f t="shared" si="16"/>
        <v/>
      </c>
      <c r="H376" s="18" t="str">
        <f t="shared" si="17"/>
        <v/>
      </c>
    </row>
    <row r="377" spans="2:8" x14ac:dyDescent="0.25">
      <c r="B377" s="95" t="str">
        <f t="shared" si="15"/>
        <v/>
      </c>
      <c r="C377" s="95"/>
      <c r="D377" s="95"/>
      <c r="E377" s="95"/>
      <c r="F377" s="95"/>
      <c r="G377" s="18" t="str">
        <f t="shared" si="16"/>
        <v/>
      </c>
      <c r="H377" s="18" t="str">
        <f t="shared" si="17"/>
        <v/>
      </c>
    </row>
    <row r="378" spans="2:8" x14ac:dyDescent="0.25">
      <c r="B378" s="95" t="str">
        <f t="shared" si="15"/>
        <v/>
      </c>
      <c r="C378" s="95"/>
      <c r="D378" s="95"/>
      <c r="E378" s="95"/>
      <c r="F378" s="95"/>
      <c r="G378" s="18" t="str">
        <f t="shared" si="16"/>
        <v/>
      </c>
      <c r="H378" s="18" t="str">
        <f t="shared" si="17"/>
        <v/>
      </c>
    </row>
    <row r="379" spans="2:8" x14ac:dyDescent="0.25">
      <c r="B379" s="95" t="str">
        <f t="shared" si="15"/>
        <v/>
      </c>
      <c r="C379" s="95"/>
      <c r="D379" s="95"/>
      <c r="E379" s="95"/>
      <c r="F379" s="95"/>
      <c r="G379" s="18" t="str">
        <f t="shared" si="16"/>
        <v/>
      </c>
      <c r="H379" s="18" t="str">
        <f t="shared" si="17"/>
        <v/>
      </c>
    </row>
    <row r="380" spans="2:8" x14ac:dyDescent="0.25">
      <c r="B380" s="95" t="str">
        <f t="shared" si="15"/>
        <v/>
      </c>
      <c r="C380" s="95"/>
      <c r="D380" s="95"/>
      <c r="E380" s="95"/>
      <c r="F380" s="95"/>
      <c r="G380" s="18" t="str">
        <f t="shared" si="16"/>
        <v/>
      </c>
      <c r="H380" s="18" t="str">
        <f t="shared" si="17"/>
        <v/>
      </c>
    </row>
    <row r="381" spans="2:8" x14ac:dyDescent="0.25">
      <c r="B381" s="95" t="str">
        <f t="shared" si="15"/>
        <v/>
      </c>
      <c r="C381" s="95"/>
      <c r="D381" s="95"/>
      <c r="E381" s="95"/>
      <c r="F381" s="95"/>
      <c r="G381" s="18" t="str">
        <f t="shared" si="16"/>
        <v/>
      </c>
      <c r="H381" s="18" t="str">
        <f t="shared" si="17"/>
        <v/>
      </c>
    </row>
    <row r="382" spans="2:8" x14ac:dyDescent="0.25">
      <c r="B382" s="95" t="str">
        <f t="shared" si="15"/>
        <v/>
      </c>
      <c r="C382" s="95"/>
      <c r="D382" s="95"/>
      <c r="E382" s="95"/>
      <c r="F382" s="95"/>
      <c r="G382" s="18" t="str">
        <f t="shared" si="16"/>
        <v/>
      </c>
      <c r="H382" s="18" t="str">
        <f t="shared" si="17"/>
        <v/>
      </c>
    </row>
    <row r="383" spans="2:8" x14ac:dyDescent="0.25">
      <c r="B383" s="95" t="str">
        <f t="shared" si="15"/>
        <v/>
      </c>
      <c r="C383" s="95"/>
      <c r="D383" s="95"/>
      <c r="E383" s="95"/>
      <c r="F383" s="95"/>
      <c r="G383" s="18" t="str">
        <f t="shared" si="16"/>
        <v/>
      </c>
      <c r="H383" s="18" t="str">
        <f t="shared" si="17"/>
        <v/>
      </c>
    </row>
    <row r="384" spans="2:8" x14ac:dyDescent="0.25">
      <c r="B384" s="95" t="str">
        <f t="shared" si="15"/>
        <v/>
      </c>
      <c r="C384" s="95"/>
      <c r="D384" s="95"/>
      <c r="E384" s="95"/>
      <c r="F384" s="95"/>
      <c r="G384" s="18" t="str">
        <f t="shared" si="16"/>
        <v/>
      </c>
      <c r="H384" s="18" t="str">
        <f t="shared" si="17"/>
        <v/>
      </c>
    </row>
    <row r="385" spans="2:8" x14ac:dyDescent="0.25">
      <c r="B385" s="95" t="str">
        <f t="shared" si="15"/>
        <v/>
      </c>
      <c r="C385" s="95"/>
      <c r="D385" s="95"/>
      <c r="E385" s="95"/>
      <c r="F385" s="95"/>
      <c r="G385" s="18" t="str">
        <f t="shared" si="16"/>
        <v/>
      </c>
      <c r="H385" s="18" t="str">
        <f t="shared" si="17"/>
        <v/>
      </c>
    </row>
    <row r="386" spans="2:8" x14ac:dyDescent="0.25">
      <c r="B386" s="95" t="str">
        <f t="shared" si="15"/>
        <v/>
      </c>
      <c r="C386" s="95"/>
      <c r="D386" s="95"/>
      <c r="E386" s="95"/>
      <c r="F386" s="95"/>
      <c r="G386" s="18" t="str">
        <f t="shared" si="16"/>
        <v/>
      </c>
      <c r="H386" s="18" t="str">
        <f t="shared" si="17"/>
        <v/>
      </c>
    </row>
    <row r="387" spans="2:8" x14ac:dyDescent="0.25">
      <c r="B387" s="95" t="str">
        <f t="shared" si="15"/>
        <v/>
      </c>
      <c r="C387" s="95"/>
      <c r="D387" s="95"/>
      <c r="E387" s="95"/>
      <c r="F387" s="95"/>
      <c r="G387" s="18" t="str">
        <f t="shared" si="16"/>
        <v/>
      </c>
      <c r="H387" s="18" t="str">
        <f t="shared" si="17"/>
        <v/>
      </c>
    </row>
    <row r="388" spans="2:8" x14ac:dyDescent="0.25">
      <c r="B388" s="95" t="str">
        <f t="shared" si="15"/>
        <v/>
      </c>
      <c r="C388" s="95"/>
      <c r="D388" s="95"/>
      <c r="E388" s="95"/>
      <c r="F388" s="95"/>
      <c r="G388" s="18" t="str">
        <f t="shared" si="16"/>
        <v/>
      </c>
      <c r="H388" s="18" t="str">
        <f t="shared" si="17"/>
        <v/>
      </c>
    </row>
    <row r="389" spans="2:8" x14ac:dyDescent="0.25">
      <c r="B389" s="95" t="str">
        <f t="shared" si="15"/>
        <v/>
      </c>
      <c r="C389" s="95"/>
      <c r="D389" s="95"/>
      <c r="E389" s="95"/>
      <c r="F389" s="95"/>
      <c r="G389" s="18" t="str">
        <f t="shared" si="16"/>
        <v/>
      </c>
      <c r="H389" s="18" t="str">
        <f t="shared" si="17"/>
        <v/>
      </c>
    </row>
    <row r="390" spans="2:8" x14ac:dyDescent="0.25">
      <c r="B390" s="95" t="str">
        <f t="shared" si="15"/>
        <v/>
      </c>
      <c r="C390" s="95"/>
      <c r="D390" s="95"/>
      <c r="E390" s="95"/>
      <c r="F390" s="95"/>
      <c r="G390" s="18" t="str">
        <f t="shared" si="16"/>
        <v/>
      </c>
      <c r="H390" s="18" t="str">
        <f t="shared" si="17"/>
        <v/>
      </c>
    </row>
    <row r="391" spans="2:8" x14ac:dyDescent="0.25">
      <c r="B391" s="95" t="str">
        <f t="shared" si="15"/>
        <v/>
      </c>
      <c r="C391" s="95"/>
      <c r="D391" s="95"/>
      <c r="E391" s="95"/>
      <c r="F391" s="95"/>
      <c r="G391" s="18" t="str">
        <f t="shared" si="16"/>
        <v/>
      </c>
      <c r="H391" s="18" t="str">
        <f t="shared" si="17"/>
        <v/>
      </c>
    </row>
    <row r="392" spans="2:8" x14ac:dyDescent="0.25">
      <c r="B392" s="95" t="str">
        <f t="shared" si="15"/>
        <v/>
      </c>
      <c r="C392" s="95"/>
      <c r="D392" s="95"/>
      <c r="E392" s="95"/>
      <c r="F392" s="95"/>
      <c r="G392" s="18" t="str">
        <f t="shared" si="16"/>
        <v/>
      </c>
      <c r="H392" s="18" t="str">
        <f t="shared" si="17"/>
        <v/>
      </c>
    </row>
    <row r="393" spans="2:8" x14ac:dyDescent="0.25">
      <c r="B393" s="95" t="str">
        <f t="shared" si="15"/>
        <v/>
      </c>
      <c r="C393" s="95"/>
      <c r="D393" s="95"/>
      <c r="E393" s="95"/>
      <c r="F393" s="95"/>
      <c r="G393" s="18" t="str">
        <f t="shared" si="16"/>
        <v/>
      </c>
      <c r="H393" s="18" t="str">
        <f t="shared" si="17"/>
        <v/>
      </c>
    </row>
    <row r="394" spans="2:8" x14ac:dyDescent="0.25">
      <c r="B394" s="95" t="str">
        <f t="shared" si="15"/>
        <v/>
      </c>
      <c r="C394" s="95"/>
      <c r="D394" s="95"/>
      <c r="E394" s="95"/>
      <c r="F394" s="95"/>
      <c r="G394" s="18" t="str">
        <f t="shared" si="16"/>
        <v/>
      </c>
      <c r="H394" s="18" t="str">
        <f t="shared" si="17"/>
        <v/>
      </c>
    </row>
    <row r="395" spans="2:8" x14ac:dyDescent="0.25">
      <c r="B395" s="95" t="str">
        <f t="shared" si="15"/>
        <v/>
      </c>
      <c r="C395" s="95"/>
      <c r="D395" s="95"/>
      <c r="E395" s="95"/>
      <c r="F395" s="95"/>
      <c r="G395" s="18" t="str">
        <f t="shared" si="16"/>
        <v/>
      </c>
      <c r="H395" s="18" t="str">
        <f t="shared" si="17"/>
        <v/>
      </c>
    </row>
    <row r="396" spans="2:8" x14ac:dyDescent="0.25">
      <c r="B396" s="95" t="str">
        <f t="shared" si="15"/>
        <v/>
      </c>
      <c r="C396" s="95"/>
      <c r="D396" s="95"/>
      <c r="E396" s="95"/>
      <c r="F396" s="95"/>
      <c r="G396" s="18" t="str">
        <f t="shared" si="16"/>
        <v/>
      </c>
      <c r="H396" s="18" t="str">
        <f t="shared" si="17"/>
        <v/>
      </c>
    </row>
    <row r="397" spans="2:8" x14ac:dyDescent="0.25">
      <c r="B397" s="95" t="str">
        <f t="shared" si="15"/>
        <v/>
      </c>
      <c r="C397" s="95"/>
      <c r="D397" s="95"/>
      <c r="E397" s="95"/>
      <c r="F397" s="95"/>
      <c r="G397" s="18" t="str">
        <f t="shared" si="16"/>
        <v/>
      </c>
      <c r="H397" s="18" t="str">
        <f t="shared" si="17"/>
        <v/>
      </c>
    </row>
    <row r="398" spans="2:8" x14ac:dyDescent="0.25">
      <c r="B398" s="95" t="str">
        <f t="shared" si="15"/>
        <v/>
      </c>
      <c r="C398" s="95"/>
      <c r="D398" s="95"/>
      <c r="E398" s="95"/>
      <c r="F398" s="95"/>
      <c r="G398" s="18" t="str">
        <f t="shared" si="16"/>
        <v/>
      </c>
      <c r="H398" s="18" t="str">
        <f t="shared" si="17"/>
        <v/>
      </c>
    </row>
    <row r="399" spans="2:8" x14ac:dyDescent="0.25">
      <c r="B399" s="95" t="str">
        <f t="shared" si="15"/>
        <v/>
      </c>
      <c r="C399" s="95"/>
      <c r="D399" s="95"/>
      <c r="E399" s="95"/>
      <c r="F399" s="95"/>
      <c r="G399" s="18" t="str">
        <f t="shared" si="16"/>
        <v/>
      </c>
      <c r="H399" s="18" t="str">
        <f t="shared" si="17"/>
        <v/>
      </c>
    </row>
    <row r="400" spans="2:8" x14ac:dyDescent="0.25">
      <c r="B400" s="95" t="str">
        <f t="shared" si="15"/>
        <v/>
      </c>
      <c r="C400" s="95"/>
      <c r="D400" s="95"/>
      <c r="E400" s="95"/>
      <c r="F400" s="95"/>
      <c r="G400" s="18" t="str">
        <f t="shared" si="16"/>
        <v/>
      </c>
      <c r="H400" s="18" t="str">
        <f t="shared" si="17"/>
        <v/>
      </c>
    </row>
    <row r="401" spans="2:8" x14ac:dyDescent="0.25">
      <c r="B401" s="95" t="str">
        <f t="shared" si="15"/>
        <v/>
      </c>
      <c r="C401" s="95"/>
      <c r="D401" s="95"/>
      <c r="E401" s="95"/>
      <c r="F401" s="95"/>
      <c r="G401" s="18" t="str">
        <f t="shared" si="16"/>
        <v/>
      </c>
      <c r="H401" s="18" t="str">
        <f t="shared" si="17"/>
        <v/>
      </c>
    </row>
    <row r="402" spans="2:8" x14ac:dyDescent="0.25">
      <c r="B402" s="95" t="str">
        <f t="shared" si="15"/>
        <v/>
      </c>
      <c r="C402" s="95"/>
      <c r="D402" s="95"/>
      <c r="E402" s="95"/>
      <c r="F402" s="95"/>
      <c r="G402" s="18" t="str">
        <f t="shared" si="16"/>
        <v/>
      </c>
      <c r="H402" s="18" t="str">
        <f t="shared" si="17"/>
        <v/>
      </c>
    </row>
    <row r="403" spans="2:8" x14ac:dyDescent="0.25">
      <c r="B403" s="95" t="str">
        <f t="shared" si="15"/>
        <v/>
      </c>
      <c r="C403" s="95"/>
      <c r="D403" s="95"/>
      <c r="E403" s="95"/>
      <c r="F403" s="95"/>
      <c r="G403" s="18" t="str">
        <f t="shared" si="16"/>
        <v/>
      </c>
      <c r="H403" s="18" t="str">
        <f t="shared" si="17"/>
        <v/>
      </c>
    </row>
    <row r="404" spans="2:8" x14ac:dyDescent="0.25">
      <c r="B404" s="95" t="str">
        <f t="shared" si="15"/>
        <v/>
      </c>
      <c r="C404" s="95"/>
      <c r="D404" s="95"/>
      <c r="E404" s="95"/>
      <c r="F404" s="95"/>
      <c r="G404" s="18" t="str">
        <f t="shared" si="16"/>
        <v/>
      </c>
      <c r="H404" s="18" t="str">
        <f t="shared" si="17"/>
        <v/>
      </c>
    </row>
    <row r="405" spans="2:8" x14ac:dyDescent="0.25">
      <c r="B405" s="95" t="str">
        <f t="shared" si="15"/>
        <v/>
      </c>
      <c r="C405" s="95"/>
      <c r="D405" s="95"/>
      <c r="E405" s="95"/>
      <c r="F405" s="95"/>
      <c r="G405" s="18" t="str">
        <f t="shared" si="16"/>
        <v/>
      </c>
      <c r="H405" s="18" t="str">
        <f t="shared" si="17"/>
        <v/>
      </c>
    </row>
    <row r="406" spans="2:8" x14ac:dyDescent="0.25">
      <c r="B406" s="95" t="str">
        <f t="shared" si="15"/>
        <v/>
      </c>
      <c r="C406" s="95"/>
      <c r="D406" s="95"/>
      <c r="E406" s="95"/>
      <c r="F406" s="95"/>
      <c r="G406" s="18" t="str">
        <f t="shared" si="16"/>
        <v/>
      </c>
      <c r="H406" s="18" t="str">
        <f t="shared" si="17"/>
        <v/>
      </c>
    </row>
    <row r="407" spans="2:8" x14ac:dyDescent="0.25">
      <c r="B407" s="95" t="str">
        <f t="shared" si="15"/>
        <v/>
      </c>
      <c r="C407" s="95"/>
      <c r="D407" s="95"/>
      <c r="E407" s="95"/>
      <c r="F407" s="95"/>
      <c r="G407" s="18" t="str">
        <f t="shared" si="16"/>
        <v/>
      </c>
      <c r="H407" s="18" t="str">
        <f t="shared" si="17"/>
        <v/>
      </c>
    </row>
    <row r="408" spans="2:8" x14ac:dyDescent="0.25">
      <c r="B408" s="95" t="str">
        <f t="shared" si="15"/>
        <v/>
      </c>
      <c r="C408" s="95"/>
      <c r="D408" s="95"/>
      <c r="E408" s="95"/>
      <c r="F408" s="95"/>
      <c r="G408" s="18" t="str">
        <f t="shared" si="16"/>
        <v/>
      </c>
      <c r="H408" s="18" t="str">
        <f t="shared" si="17"/>
        <v/>
      </c>
    </row>
    <row r="409" spans="2:8" x14ac:dyDescent="0.25">
      <c r="B409" s="95" t="str">
        <f t="shared" si="15"/>
        <v/>
      </c>
      <c r="C409" s="95"/>
      <c r="D409" s="95"/>
      <c r="E409" s="95"/>
      <c r="F409" s="95"/>
      <c r="G409" s="18" t="str">
        <f t="shared" si="16"/>
        <v/>
      </c>
      <c r="H409" s="18" t="str">
        <f t="shared" si="17"/>
        <v/>
      </c>
    </row>
    <row r="410" spans="2:8" x14ac:dyDescent="0.25">
      <c r="B410" s="95" t="str">
        <f t="shared" si="15"/>
        <v/>
      </c>
      <c r="C410" s="95"/>
      <c r="D410" s="95"/>
      <c r="E410" s="95"/>
      <c r="F410" s="95"/>
      <c r="G410" s="18" t="str">
        <f t="shared" si="16"/>
        <v/>
      </c>
      <c r="H410" s="18" t="str">
        <f t="shared" si="17"/>
        <v/>
      </c>
    </row>
    <row r="411" spans="2:8" x14ac:dyDescent="0.25">
      <c r="B411" s="95" t="str">
        <f t="shared" ref="B411:B474" si="18">IF($J393="","",J393)</f>
        <v/>
      </c>
      <c r="C411" s="95"/>
      <c r="D411" s="95"/>
      <c r="E411" s="95"/>
      <c r="F411" s="95"/>
      <c r="G411" s="18" t="str">
        <f t="shared" ref="G411:G474" si="19">IF($J393="","",K393)</f>
        <v/>
      </c>
      <c r="H411" s="18" t="str">
        <f t="shared" ref="H411:H474" si="20">IF($J393="","",L393)</f>
        <v/>
      </c>
    </row>
    <row r="412" spans="2:8" x14ac:dyDescent="0.25">
      <c r="B412" s="95" t="str">
        <f t="shared" si="18"/>
        <v/>
      </c>
      <c r="C412" s="95"/>
      <c r="D412" s="95"/>
      <c r="E412" s="95"/>
      <c r="F412" s="95"/>
      <c r="G412" s="18" t="str">
        <f t="shared" si="19"/>
        <v/>
      </c>
      <c r="H412" s="18" t="str">
        <f t="shared" si="20"/>
        <v/>
      </c>
    </row>
    <row r="413" spans="2:8" x14ac:dyDescent="0.25">
      <c r="B413" s="95" t="str">
        <f t="shared" si="18"/>
        <v/>
      </c>
      <c r="C413" s="95"/>
      <c r="D413" s="95"/>
      <c r="E413" s="95"/>
      <c r="F413" s="95"/>
      <c r="G413" s="18" t="str">
        <f t="shared" si="19"/>
        <v/>
      </c>
      <c r="H413" s="18" t="str">
        <f t="shared" si="20"/>
        <v/>
      </c>
    </row>
    <row r="414" spans="2:8" x14ac:dyDescent="0.25">
      <c r="B414" s="95" t="str">
        <f t="shared" si="18"/>
        <v/>
      </c>
      <c r="C414" s="95"/>
      <c r="D414" s="95"/>
      <c r="E414" s="95"/>
      <c r="F414" s="95"/>
      <c r="G414" s="18" t="str">
        <f t="shared" si="19"/>
        <v/>
      </c>
      <c r="H414" s="18" t="str">
        <f t="shared" si="20"/>
        <v/>
      </c>
    </row>
    <row r="415" spans="2:8" x14ac:dyDescent="0.25">
      <c r="B415" s="95" t="str">
        <f t="shared" si="18"/>
        <v/>
      </c>
      <c r="C415" s="95"/>
      <c r="D415" s="95"/>
      <c r="E415" s="95"/>
      <c r="F415" s="95"/>
      <c r="G415" s="18" t="str">
        <f t="shared" si="19"/>
        <v/>
      </c>
      <c r="H415" s="18" t="str">
        <f t="shared" si="20"/>
        <v/>
      </c>
    </row>
    <row r="416" spans="2:8" x14ac:dyDescent="0.25">
      <c r="B416" s="95" t="str">
        <f t="shared" si="18"/>
        <v/>
      </c>
      <c r="C416" s="95"/>
      <c r="D416" s="95"/>
      <c r="E416" s="95"/>
      <c r="F416" s="95"/>
      <c r="G416" s="18" t="str">
        <f t="shared" si="19"/>
        <v/>
      </c>
      <c r="H416" s="18" t="str">
        <f t="shared" si="20"/>
        <v/>
      </c>
    </row>
    <row r="417" spans="2:8" x14ac:dyDescent="0.25">
      <c r="B417" s="95" t="str">
        <f t="shared" si="18"/>
        <v/>
      </c>
      <c r="C417" s="95"/>
      <c r="D417" s="95"/>
      <c r="E417" s="95"/>
      <c r="F417" s="95"/>
      <c r="G417" s="18" t="str">
        <f t="shared" si="19"/>
        <v/>
      </c>
      <c r="H417" s="18" t="str">
        <f t="shared" si="20"/>
        <v/>
      </c>
    </row>
    <row r="418" spans="2:8" x14ac:dyDescent="0.25">
      <c r="B418" s="95" t="str">
        <f t="shared" si="18"/>
        <v/>
      </c>
      <c r="C418" s="95"/>
      <c r="D418" s="95"/>
      <c r="E418" s="95"/>
      <c r="F418" s="95"/>
      <c r="G418" s="18" t="str">
        <f t="shared" si="19"/>
        <v/>
      </c>
      <c r="H418" s="18" t="str">
        <f t="shared" si="20"/>
        <v/>
      </c>
    </row>
    <row r="419" spans="2:8" x14ac:dyDescent="0.25">
      <c r="B419" s="95" t="str">
        <f t="shared" si="18"/>
        <v/>
      </c>
      <c r="C419" s="95"/>
      <c r="D419" s="95"/>
      <c r="E419" s="95"/>
      <c r="F419" s="95"/>
      <c r="G419" s="18" t="str">
        <f t="shared" si="19"/>
        <v/>
      </c>
      <c r="H419" s="18" t="str">
        <f t="shared" si="20"/>
        <v/>
      </c>
    </row>
    <row r="420" spans="2:8" x14ac:dyDescent="0.25">
      <c r="B420" s="95" t="str">
        <f t="shared" si="18"/>
        <v/>
      </c>
      <c r="C420" s="95"/>
      <c r="D420" s="95"/>
      <c r="E420" s="95"/>
      <c r="F420" s="95"/>
      <c r="G420" s="18" t="str">
        <f t="shared" si="19"/>
        <v/>
      </c>
      <c r="H420" s="18" t="str">
        <f t="shared" si="20"/>
        <v/>
      </c>
    </row>
    <row r="421" spans="2:8" x14ac:dyDescent="0.25">
      <c r="B421" s="95" t="str">
        <f t="shared" si="18"/>
        <v/>
      </c>
      <c r="C421" s="95"/>
      <c r="D421" s="95"/>
      <c r="E421" s="95"/>
      <c r="F421" s="95"/>
      <c r="G421" s="18" t="str">
        <f t="shared" si="19"/>
        <v/>
      </c>
      <c r="H421" s="18" t="str">
        <f t="shared" si="20"/>
        <v/>
      </c>
    </row>
    <row r="422" spans="2:8" x14ac:dyDescent="0.25">
      <c r="B422" s="95" t="str">
        <f t="shared" si="18"/>
        <v/>
      </c>
      <c r="C422" s="95"/>
      <c r="D422" s="95"/>
      <c r="E422" s="95"/>
      <c r="F422" s="95"/>
      <c r="G422" s="18" t="str">
        <f t="shared" si="19"/>
        <v/>
      </c>
      <c r="H422" s="18" t="str">
        <f t="shared" si="20"/>
        <v/>
      </c>
    </row>
    <row r="423" spans="2:8" x14ac:dyDescent="0.25">
      <c r="B423" s="95" t="str">
        <f t="shared" si="18"/>
        <v/>
      </c>
      <c r="C423" s="95"/>
      <c r="D423" s="95"/>
      <c r="E423" s="95"/>
      <c r="F423" s="95"/>
      <c r="G423" s="18" t="str">
        <f t="shared" si="19"/>
        <v/>
      </c>
      <c r="H423" s="18" t="str">
        <f t="shared" si="20"/>
        <v/>
      </c>
    </row>
    <row r="424" spans="2:8" x14ac:dyDescent="0.25">
      <c r="B424" s="95" t="str">
        <f t="shared" si="18"/>
        <v/>
      </c>
      <c r="C424" s="95"/>
      <c r="D424" s="95"/>
      <c r="E424" s="95"/>
      <c r="F424" s="95"/>
      <c r="G424" s="18" t="str">
        <f t="shared" si="19"/>
        <v/>
      </c>
      <c r="H424" s="18" t="str">
        <f t="shared" si="20"/>
        <v/>
      </c>
    </row>
    <row r="425" spans="2:8" x14ac:dyDescent="0.25">
      <c r="B425" s="95" t="str">
        <f t="shared" si="18"/>
        <v/>
      </c>
      <c r="C425" s="95"/>
      <c r="D425" s="95"/>
      <c r="E425" s="95"/>
      <c r="F425" s="95"/>
      <c r="G425" s="18" t="str">
        <f t="shared" si="19"/>
        <v/>
      </c>
      <c r="H425" s="18" t="str">
        <f t="shared" si="20"/>
        <v/>
      </c>
    </row>
    <row r="426" spans="2:8" x14ac:dyDescent="0.25">
      <c r="B426" s="95" t="str">
        <f t="shared" si="18"/>
        <v/>
      </c>
      <c r="C426" s="95"/>
      <c r="D426" s="95"/>
      <c r="E426" s="95"/>
      <c r="F426" s="95"/>
      <c r="G426" s="18" t="str">
        <f t="shared" si="19"/>
        <v/>
      </c>
      <c r="H426" s="18" t="str">
        <f t="shared" si="20"/>
        <v/>
      </c>
    </row>
    <row r="427" spans="2:8" x14ac:dyDescent="0.25">
      <c r="B427" s="95" t="str">
        <f t="shared" si="18"/>
        <v/>
      </c>
      <c r="C427" s="95"/>
      <c r="D427" s="95"/>
      <c r="E427" s="95"/>
      <c r="F427" s="95"/>
      <c r="G427" s="18" t="str">
        <f t="shared" si="19"/>
        <v/>
      </c>
      <c r="H427" s="18" t="str">
        <f t="shared" si="20"/>
        <v/>
      </c>
    </row>
    <row r="428" spans="2:8" x14ac:dyDescent="0.25">
      <c r="B428" s="95" t="str">
        <f t="shared" si="18"/>
        <v/>
      </c>
      <c r="C428" s="95"/>
      <c r="D428" s="95"/>
      <c r="E428" s="95"/>
      <c r="F428" s="95"/>
      <c r="G428" s="18" t="str">
        <f t="shared" si="19"/>
        <v/>
      </c>
      <c r="H428" s="18" t="str">
        <f t="shared" si="20"/>
        <v/>
      </c>
    </row>
    <row r="429" spans="2:8" x14ac:dyDescent="0.25">
      <c r="B429" s="95" t="str">
        <f t="shared" si="18"/>
        <v/>
      </c>
      <c r="C429" s="95"/>
      <c r="D429" s="95"/>
      <c r="E429" s="95"/>
      <c r="F429" s="95"/>
      <c r="G429" s="18" t="str">
        <f t="shared" si="19"/>
        <v/>
      </c>
      <c r="H429" s="18" t="str">
        <f t="shared" si="20"/>
        <v/>
      </c>
    </row>
    <row r="430" spans="2:8" x14ac:dyDescent="0.25">
      <c r="B430" s="95" t="str">
        <f t="shared" si="18"/>
        <v/>
      </c>
      <c r="C430" s="95"/>
      <c r="D430" s="95"/>
      <c r="E430" s="95"/>
      <c r="F430" s="95"/>
      <c r="G430" s="18" t="str">
        <f t="shared" si="19"/>
        <v/>
      </c>
      <c r="H430" s="18" t="str">
        <f t="shared" si="20"/>
        <v/>
      </c>
    </row>
    <row r="431" spans="2:8" x14ac:dyDescent="0.25">
      <c r="B431" s="95" t="str">
        <f t="shared" si="18"/>
        <v/>
      </c>
      <c r="C431" s="95"/>
      <c r="D431" s="95"/>
      <c r="E431" s="95"/>
      <c r="F431" s="95"/>
      <c r="G431" s="18" t="str">
        <f t="shared" si="19"/>
        <v/>
      </c>
      <c r="H431" s="18" t="str">
        <f t="shared" si="20"/>
        <v/>
      </c>
    </row>
    <row r="432" spans="2:8" x14ac:dyDescent="0.25">
      <c r="B432" s="95" t="str">
        <f t="shared" si="18"/>
        <v/>
      </c>
      <c r="C432" s="95"/>
      <c r="D432" s="95"/>
      <c r="E432" s="95"/>
      <c r="F432" s="95"/>
      <c r="G432" s="18" t="str">
        <f t="shared" si="19"/>
        <v/>
      </c>
      <c r="H432" s="18" t="str">
        <f t="shared" si="20"/>
        <v/>
      </c>
    </row>
    <row r="433" spans="2:8" x14ac:dyDescent="0.25">
      <c r="B433" s="95" t="str">
        <f t="shared" si="18"/>
        <v/>
      </c>
      <c r="C433" s="95"/>
      <c r="D433" s="95"/>
      <c r="E433" s="95"/>
      <c r="F433" s="95"/>
      <c r="G433" s="18" t="str">
        <f t="shared" si="19"/>
        <v/>
      </c>
      <c r="H433" s="18" t="str">
        <f t="shared" si="20"/>
        <v/>
      </c>
    </row>
    <row r="434" spans="2:8" x14ac:dyDescent="0.25">
      <c r="B434" s="95" t="str">
        <f t="shared" si="18"/>
        <v/>
      </c>
      <c r="C434" s="95"/>
      <c r="D434" s="95"/>
      <c r="E434" s="95"/>
      <c r="F434" s="95"/>
      <c r="G434" s="18" t="str">
        <f t="shared" si="19"/>
        <v/>
      </c>
      <c r="H434" s="18" t="str">
        <f t="shared" si="20"/>
        <v/>
      </c>
    </row>
    <row r="435" spans="2:8" x14ac:dyDescent="0.25">
      <c r="B435" s="95" t="str">
        <f t="shared" si="18"/>
        <v/>
      </c>
      <c r="C435" s="95"/>
      <c r="D435" s="95"/>
      <c r="E435" s="95"/>
      <c r="F435" s="95"/>
      <c r="G435" s="18" t="str">
        <f t="shared" si="19"/>
        <v/>
      </c>
      <c r="H435" s="18" t="str">
        <f t="shared" si="20"/>
        <v/>
      </c>
    </row>
    <row r="436" spans="2:8" x14ac:dyDescent="0.25">
      <c r="B436" s="95" t="str">
        <f t="shared" si="18"/>
        <v/>
      </c>
      <c r="C436" s="95"/>
      <c r="D436" s="95"/>
      <c r="E436" s="95"/>
      <c r="F436" s="95"/>
      <c r="G436" s="18" t="str">
        <f t="shared" si="19"/>
        <v/>
      </c>
      <c r="H436" s="18" t="str">
        <f t="shared" si="20"/>
        <v/>
      </c>
    </row>
    <row r="437" spans="2:8" x14ac:dyDescent="0.25">
      <c r="B437" s="95" t="str">
        <f t="shared" si="18"/>
        <v/>
      </c>
      <c r="C437" s="95"/>
      <c r="D437" s="95"/>
      <c r="E437" s="95"/>
      <c r="F437" s="95"/>
      <c r="G437" s="18" t="str">
        <f t="shared" si="19"/>
        <v/>
      </c>
      <c r="H437" s="18" t="str">
        <f t="shared" si="20"/>
        <v/>
      </c>
    </row>
    <row r="438" spans="2:8" x14ac:dyDescent="0.25">
      <c r="B438" s="95" t="str">
        <f t="shared" si="18"/>
        <v/>
      </c>
      <c r="C438" s="95"/>
      <c r="D438" s="95"/>
      <c r="E438" s="95"/>
      <c r="F438" s="95"/>
      <c r="G438" s="18" t="str">
        <f t="shared" si="19"/>
        <v/>
      </c>
      <c r="H438" s="18" t="str">
        <f t="shared" si="20"/>
        <v/>
      </c>
    </row>
    <row r="439" spans="2:8" x14ac:dyDescent="0.25">
      <c r="B439" s="95" t="str">
        <f t="shared" si="18"/>
        <v/>
      </c>
      <c r="C439" s="95"/>
      <c r="D439" s="95"/>
      <c r="E439" s="95"/>
      <c r="F439" s="95"/>
      <c r="G439" s="18" t="str">
        <f t="shared" si="19"/>
        <v/>
      </c>
      <c r="H439" s="18" t="str">
        <f t="shared" si="20"/>
        <v/>
      </c>
    </row>
    <row r="440" spans="2:8" x14ac:dyDescent="0.25">
      <c r="B440" s="95" t="str">
        <f t="shared" si="18"/>
        <v/>
      </c>
      <c r="C440" s="95"/>
      <c r="D440" s="95"/>
      <c r="E440" s="95"/>
      <c r="F440" s="95"/>
      <c r="G440" s="18" t="str">
        <f t="shared" si="19"/>
        <v/>
      </c>
      <c r="H440" s="18" t="str">
        <f t="shared" si="20"/>
        <v/>
      </c>
    </row>
    <row r="441" spans="2:8" x14ac:dyDescent="0.25">
      <c r="B441" s="95" t="str">
        <f t="shared" si="18"/>
        <v/>
      </c>
      <c r="C441" s="95"/>
      <c r="D441" s="95"/>
      <c r="E441" s="95"/>
      <c r="F441" s="95"/>
      <c r="G441" s="18" t="str">
        <f t="shared" si="19"/>
        <v/>
      </c>
      <c r="H441" s="18" t="str">
        <f t="shared" si="20"/>
        <v/>
      </c>
    </row>
    <row r="442" spans="2:8" x14ac:dyDescent="0.25">
      <c r="B442" s="95" t="str">
        <f t="shared" si="18"/>
        <v/>
      </c>
      <c r="C442" s="95"/>
      <c r="D442" s="95"/>
      <c r="E442" s="95"/>
      <c r="F442" s="95"/>
      <c r="G442" s="18" t="str">
        <f t="shared" si="19"/>
        <v/>
      </c>
      <c r="H442" s="18" t="str">
        <f t="shared" si="20"/>
        <v/>
      </c>
    </row>
    <row r="443" spans="2:8" x14ac:dyDescent="0.25">
      <c r="B443" s="95" t="str">
        <f t="shared" si="18"/>
        <v/>
      </c>
      <c r="C443" s="95"/>
      <c r="D443" s="95"/>
      <c r="E443" s="95"/>
      <c r="F443" s="95"/>
      <c r="G443" s="18" t="str">
        <f t="shared" si="19"/>
        <v/>
      </c>
      <c r="H443" s="18" t="str">
        <f t="shared" si="20"/>
        <v/>
      </c>
    </row>
    <row r="444" spans="2:8" x14ac:dyDescent="0.25">
      <c r="B444" s="95" t="str">
        <f t="shared" si="18"/>
        <v/>
      </c>
      <c r="C444" s="95"/>
      <c r="D444" s="95"/>
      <c r="E444" s="95"/>
      <c r="F444" s="95"/>
      <c r="G444" s="18" t="str">
        <f t="shared" si="19"/>
        <v/>
      </c>
      <c r="H444" s="18" t="str">
        <f t="shared" si="20"/>
        <v/>
      </c>
    </row>
    <row r="445" spans="2:8" x14ac:dyDescent="0.25">
      <c r="B445" s="95" t="str">
        <f t="shared" si="18"/>
        <v/>
      </c>
      <c r="C445" s="95"/>
      <c r="D445" s="95"/>
      <c r="E445" s="95"/>
      <c r="F445" s="95"/>
      <c r="G445" s="18" t="str">
        <f t="shared" si="19"/>
        <v/>
      </c>
      <c r="H445" s="18" t="str">
        <f t="shared" si="20"/>
        <v/>
      </c>
    </row>
    <row r="446" spans="2:8" x14ac:dyDescent="0.25">
      <c r="B446" s="95" t="str">
        <f t="shared" si="18"/>
        <v/>
      </c>
      <c r="C446" s="95"/>
      <c r="D446" s="95"/>
      <c r="E446" s="95"/>
      <c r="F446" s="95"/>
      <c r="G446" s="18" t="str">
        <f t="shared" si="19"/>
        <v/>
      </c>
      <c r="H446" s="18" t="str">
        <f t="shared" si="20"/>
        <v/>
      </c>
    </row>
    <row r="447" spans="2:8" x14ac:dyDescent="0.25">
      <c r="B447" s="95" t="str">
        <f t="shared" si="18"/>
        <v/>
      </c>
      <c r="C447" s="95"/>
      <c r="D447" s="95"/>
      <c r="E447" s="95"/>
      <c r="F447" s="95"/>
      <c r="G447" s="18" t="str">
        <f t="shared" si="19"/>
        <v/>
      </c>
      <c r="H447" s="18" t="str">
        <f t="shared" si="20"/>
        <v/>
      </c>
    </row>
    <row r="448" spans="2:8" x14ac:dyDescent="0.25">
      <c r="B448" s="95" t="str">
        <f t="shared" si="18"/>
        <v/>
      </c>
      <c r="C448" s="95"/>
      <c r="D448" s="95"/>
      <c r="E448" s="95"/>
      <c r="F448" s="95"/>
      <c r="G448" s="18" t="str">
        <f t="shared" si="19"/>
        <v/>
      </c>
      <c r="H448" s="18" t="str">
        <f t="shared" si="20"/>
        <v/>
      </c>
    </row>
    <row r="449" spans="2:8" x14ac:dyDescent="0.25">
      <c r="B449" s="95" t="str">
        <f t="shared" si="18"/>
        <v/>
      </c>
      <c r="C449" s="95"/>
      <c r="D449" s="95"/>
      <c r="E449" s="95"/>
      <c r="F449" s="95"/>
      <c r="G449" s="18" t="str">
        <f t="shared" si="19"/>
        <v/>
      </c>
      <c r="H449" s="18" t="str">
        <f t="shared" si="20"/>
        <v/>
      </c>
    </row>
    <row r="450" spans="2:8" x14ac:dyDescent="0.25">
      <c r="B450" s="95" t="str">
        <f t="shared" si="18"/>
        <v/>
      </c>
      <c r="C450" s="95"/>
      <c r="D450" s="95"/>
      <c r="E450" s="95"/>
      <c r="F450" s="95"/>
      <c r="G450" s="18" t="str">
        <f t="shared" si="19"/>
        <v/>
      </c>
      <c r="H450" s="18" t="str">
        <f t="shared" si="20"/>
        <v/>
      </c>
    </row>
    <row r="451" spans="2:8" x14ac:dyDescent="0.25">
      <c r="B451" s="95" t="str">
        <f t="shared" si="18"/>
        <v/>
      </c>
      <c r="C451" s="95"/>
      <c r="D451" s="95"/>
      <c r="E451" s="95"/>
      <c r="F451" s="95"/>
      <c r="G451" s="18" t="str">
        <f t="shared" si="19"/>
        <v/>
      </c>
      <c r="H451" s="18" t="str">
        <f t="shared" si="20"/>
        <v/>
      </c>
    </row>
    <row r="452" spans="2:8" x14ac:dyDescent="0.25">
      <c r="B452" s="95" t="str">
        <f t="shared" si="18"/>
        <v/>
      </c>
      <c r="C452" s="95"/>
      <c r="D452" s="95"/>
      <c r="E452" s="95"/>
      <c r="F452" s="95"/>
      <c r="G452" s="18" t="str">
        <f t="shared" si="19"/>
        <v/>
      </c>
      <c r="H452" s="18" t="str">
        <f t="shared" si="20"/>
        <v/>
      </c>
    </row>
    <row r="453" spans="2:8" x14ac:dyDescent="0.25">
      <c r="B453" s="95" t="str">
        <f t="shared" si="18"/>
        <v/>
      </c>
      <c r="C453" s="95"/>
      <c r="D453" s="95"/>
      <c r="E453" s="95"/>
      <c r="F453" s="95"/>
      <c r="G453" s="18" t="str">
        <f t="shared" si="19"/>
        <v/>
      </c>
      <c r="H453" s="18" t="str">
        <f t="shared" si="20"/>
        <v/>
      </c>
    </row>
    <row r="454" spans="2:8" x14ac:dyDescent="0.25">
      <c r="B454" s="95" t="str">
        <f t="shared" si="18"/>
        <v/>
      </c>
      <c r="C454" s="95"/>
      <c r="D454" s="95"/>
      <c r="E454" s="95"/>
      <c r="F454" s="95"/>
      <c r="G454" s="18" t="str">
        <f t="shared" si="19"/>
        <v/>
      </c>
      <c r="H454" s="18" t="str">
        <f t="shared" si="20"/>
        <v/>
      </c>
    </row>
    <row r="455" spans="2:8" x14ac:dyDescent="0.25">
      <c r="B455" s="95" t="str">
        <f t="shared" si="18"/>
        <v/>
      </c>
      <c r="C455" s="95"/>
      <c r="D455" s="95"/>
      <c r="E455" s="95"/>
      <c r="F455" s="95"/>
      <c r="G455" s="18" t="str">
        <f t="shared" si="19"/>
        <v/>
      </c>
      <c r="H455" s="18" t="str">
        <f t="shared" si="20"/>
        <v/>
      </c>
    </row>
    <row r="456" spans="2:8" x14ac:dyDescent="0.25">
      <c r="B456" s="95" t="str">
        <f t="shared" si="18"/>
        <v/>
      </c>
      <c r="C456" s="95"/>
      <c r="D456" s="95"/>
      <c r="E456" s="95"/>
      <c r="F456" s="95"/>
      <c r="G456" s="18" t="str">
        <f t="shared" si="19"/>
        <v/>
      </c>
      <c r="H456" s="18" t="str">
        <f t="shared" si="20"/>
        <v/>
      </c>
    </row>
    <row r="457" spans="2:8" x14ac:dyDescent="0.25">
      <c r="B457" s="95" t="str">
        <f t="shared" si="18"/>
        <v/>
      </c>
      <c r="C457" s="95"/>
      <c r="D457" s="95"/>
      <c r="E457" s="95"/>
      <c r="F457" s="95"/>
      <c r="G457" s="18" t="str">
        <f t="shared" si="19"/>
        <v/>
      </c>
      <c r="H457" s="18" t="str">
        <f t="shared" si="20"/>
        <v/>
      </c>
    </row>
    <row r="458" spans="2:8" x14ac:dyDescent="0.25">
      <c r="B458" s="95" t="str">
        <f t="shared" si="18"/>
        <v/>
      </c>
      <c r="C458" s="95"/>
      <c r="D458" s="95"/>
      <c r="E458" s="95"/>
      <c r="F458" s="95"/>
      <c r="G458" s="18" t="str">
        <f t="shared" si="19"/>
        <v/>
      </c>
      <c r="H458" s="18" t="str">
        <f t="shared" si="20"/>
        <v/>
      </c>
    </row>
    <row r="459" spans="2:8" x14ac:dyDescent="0.25">
      <c r="B459" s="95" t="str">
        <f t="shared" si="18"/>
        <v/>
      </c>
      <c r="C459" s="95"/>
      <c r="D459" s="95"/>
      <c r="E459" s="95"/>
      <c r="F459" s="95"/>
      <c r="G459" s="18" t="str">
        <f t="shared" si="19"/>
        <v/>
      </c>
      <c r="H459" s="18" t="str">
        <f t="shared" si="20"/>
        <v/>
      </c>
    </row>
    <row r="460" spans="2:8" x14ac:dyDescent="0.25">
      <c r="B460" s="95" t="str">
        <f t="shared" si="18"/>
        <v/>
      </c>
      <c r="C460" s="95"/>
      <c r="D460" s="95"/>
      <c r="E460" s="95"/>
      <c r="F460" s="95"/>
      <c r="G460" s="18" t="str">
        <f t="shared" si="19"/>
        <v/>
      </c>
      <c r="H460" s="18" t="str">
        <f t="shared" si="20"/>
        <v/>
      </c>
    </row>
    <row r="461" spans="2:8" x14ac:dyDescent="0.25">
      <c r="B461" s="95" t="str">
        <f t="shared" si="18"/>
        <v/>
      </c>
      <c r="C461" s="95"/>
      <c r="D461" s="95"/>
      <c r="E461" s="95"/>
      <c r="F461" s="95"/>
      <c r="G461" s="18" t="str">
        <f t="shared" si="19"/>
        <v/>
      </c>
      <c r="H461" s="18" t="str">
        <f t="shared" si="20"/>
        <v/>
      </c>
    </row>
    <row r="462" spans="2:8" x14ac:dyDescent="0.25">
      <c r="B462" s="95" t="str">
        <f t="shared" si="18"/>
        <v/>
      </c>
      <c r="C462" s="95"/>
      <c r="D462" s="95"/>
      <c r="E462" s="95"/>
      <c r="F462" s="95"/>
      <c r="G462" s="18" t="str">
        <f t="shared" si="19"/>
        <v/>
      </c>
      <c r="H462" s="18" t="str">
        <f t="shared" si="20"/>
        <v/>
      </c>
    </row>
    <row r="463" spans="2:8" x14ac:dyDescent="0.25">
      <c r="B463" s="95" t="str">
        <f t="shared" si="18"/>
        <v/>
      </c>
      <c r="C463" s="95"/>
      <c r="D463" s="95"/>
      <c r="E463" s="95"/>
      <c r="F463" s="95"/>
      <c r="G463" s="18" t="str">
        <f t="shared" si="19"/>
        <v/>
      </c>
      <c r="H463" s="18" t="str">
        <f t="shared" si="20"/>
        <v/>
      </c>
    </row>
    <row r="464" spans="2:8" x14ac:dyDescent="0.25">
      <c r="B464" s="95" t="str">
        <f t="shared" si="18"/>
        <v/>
      </c>
      <c r="C464" s="95"/>
      <c r="D464" s="95"/>
      <c r="E464" s="95"/>
      <c r="F464" s="95"/>
      <c r="G464" s="18" t="str">
        <f t="shared" si="19"/>
        <v/>
      </c>
      <c r="H464" s="18" t="str">
        <f t="shared" si="20"/>
        <v/>
      </c>
    </row>
    <row r="465" spans="2:8" x14ac:dyDescent="0.25">
      <c r="B465" s="95" t="str">
        <f t="shared" si="18"/>
        <v/>
      </c>
      <c r="C465" s="95"/>
      <c r="D465" s="95"/>
      <c r="E465" s="95"/>
      <c r="F465" s="95"/>
      <c r="G465" s="18" t="str">
        <f t="shared" si="19"/>
        <v/>
      </c>
      <c r="H465" s="18" t="str">
        <f t="shared" si="20"/>
        <v/>
      </c>
    </row>
    <row r="466" spans="2:8" x14ac:dyDescent="0.25">
      <c r="B466" s="95" t="str">
        <f t="shared" si="18"/>
        <v/>
      </c>
      <c r="C466" s="95"/>
      <c r="D466" s="95"/>
      <c r="E466" s="95"/>
      <c r="F466" s="95"/>
      <c r="G466" s="18" t="str">
        <f t="shared" si="19"/>
        <v/>
      </c>
      <c r="H466" s="18" t="str">
        <f t="shared" si="20"/>
        <v/>
      </c>
    </row>
    <row r="467" spans="2:8" x14ac:dyDescent="0.25">
      <c r="B467" s="95" t="str">
        <f t="shared" si="18"/>
        <v/>
      </c>
      <c r="C467" s="95"/>
      <c r="D467" s="95"/>
      <c r="E467" s="95"/>
      <c r="F467" s="95"/>
      <c r="G467" s="18" t="str">
        <f t="shared" si="19"/>
        <v/>
      </c>
      <c r="H467" s="18" t="str">
        <f t="shared" si="20"/>
        <v/>
      </c>
    </row>
    <row r="468" spans="2:8" x14ac:dyDescent="0.25">
      <c r="B468" s="95" t="str">
        <f t="shared" si="18"/>
        <v/>
      </c>
      <c r="C468" s="95"/>
      <c r="D468" s="95"/>
      <c r="E468" s="95"/>
      <c r="F468" s="95"/>
      <c r="G468" s="18" t="str">
        <f t="shared" si="19"/>
        <v/>
      </c>
      <c r="H468" s="18" t="str">
        <f t="shared" si="20"/>
        <v/>
      </c>
    </row>
    <row r="469" spans="2:8" x14ac:dyDescent="0.25">
      <c r="B469" s="95" t="str">
        <f t="shared" si="18"/>
        <v/>
      </c>
      <c r="C469" s="95"/>
      <c r="D469" s="95"/>
      <c r="E469" s="95"/>
      <c r="F469" s="95"/>
      <c r="G469" s="18" t="str">
        <f t="shared" si="19"/>
        <v/>
      </c>
      <c r="H469" s="18" t="str">
        <f t="shared" si="20"/>
        <v/>
      </c>
    </row>
    <row r="470" spans="2:8" x14ac:dyDescent="0.25">
      <c r="B470" s="95" t="str">
        <f t="shared" si="18"/>
        <v/>
      </c>
      <c r="C470" s="95"/>
      <c r="D470" s="95"/>
      <c r="E470" s="95"/>
      <c r="F470" s="95"/>
      <c r="G470" s="18" t="str">
        <f t="shared" si="19"/>
        <v/>
      </c>
      <c r="H470" s="18" t="str">
        <f t="shared" si="20"/>
        <v/>
      </c>
    </row>
    <row r="471" spans="2:8" x14ac:dyDescent="0.25">
      <c r="B471" s="95" t="str">
        <f t="shared" si="18"/>
        <v/>
      </c>
      <c r="C471" s="95"/>
      <c r="D471" s="95"/>
      <c r="E471" s="95"/>
      <c r="F471" s="95"/>
      <c r="G471" s="18" t="str">
        <f t="shared" si="19"/>
        <v/>
      </c>
      <c r="H471" s="18" t="str">
        <f t="shared" si="20"/>
        <v/>
      </c>
    </row>
    <row r="472" spans="2:8" x14ac:dyDescent="0.25">
      <c r="B472" s="95" t="str">
        <f t="shared" si="18"/>
        <v/>
      </c>
      <c r="C472" s="95"/>
      <c r="D472" s="95"/>
      <c r="E472" s="95"/>
      <c r="F472" s="95"/>
      <c r="G472" s="18" t="str">
        <f t="shared" si="19"/>
        <v/>
      </c>
      <c r="H472" s="18" t="str">
        <f t="shared" si="20"/>
        <v/>
      </c>
    </row>
    <row r="473" spans="2:8" x14ac:dyDescent="0.25">
      <c r="B473" s="95" t="str">
        <f t="shared" si="18"/>
        <v/>
      </c>
      <c r="C473" s="95"/>
      <c r="D473" s="95"/>
      <c r="E473" s="95"/>
      <c r="F473" s="95"/>
      <c r="G473" s="18" t="str">
        <f t="shared" si="19"/>
        <v/>
      </c>
      <c r="H473" s="18" t="str">
        <f t="shared" si="20"/>
        <v/>
      </c>
    </row>
    <row r="474" spans="2:8" x14ac:dyDescent="0.25">
      <c r="B474" s="95" t="str">
        <f t="shared" si="18"/>
        <v/>
      </c>
      <c r="C474" s="95"/>
      <c r="D474" s="95"/>
      <c r="E474" s="95"/>
      <c r="F474" s="95"/>
      <c r="G474" s="18" t="str">
        <f t="shared" si="19"/>
        <v/>
      </c>
      <c r="H474" s="18" t="str">
        <f t="shared" si="20"/>
        <v/>
      </c>
    </row>
    <row r="475" spans="2:8" x14ac:dyDescent="0.25">
      <c r="B475" s="95" t="str">
        <f t="shared" ref="B475:B500" si="21">IF($J457="","",J457)</f>
        <v/>
      </c>
      <c r="C475" s="95"/>
      <c r="D475" s="95"/>
      <c r="E475" s="95"/>
      <c r="F475" s="95"/>
      <c r="G475" s="18" t="str">
        <f t="shared" ref="G475:G500" si="22">IF($J457="","",K457)</f>
        <v/>
      </c>
      <c r="H475" s="18" t="str">
        <f t="shared" ref="H475:H500" si="23">IF($J457="","",L457)</f>
        <v/>
      </c>
    </row>
    <row r="476" spans="2:8" x14ac:dyDescent="0.25">
      <c r="B476" s="95" t="str">
        <f t="shared" si="21"/>
        <v/>
      </c>
      <c r="C476" s="95"/>
      <c r="D476" s="95"/>
      <c r="E476" s="95"/>
      <c r="F476" s="95"/>
      <c r="G476" s="18" t="str">
        <f t="shared" si="22"/>
        <v/>
      </c>
      <c r="H476" s="18" t="str">
        <f t="shared" si="23"/>
        <v/>
      </c>
    </row>
    <row r="477" spans="2:8" x14ac:dyDescent="0.25">
      <c r="B477" s="95" t="str">
        <f t="shared" si="21"/>
        <v/>
      </c>
      <c r="C477" s="95"/>
      <c r="D477" s="95"/>
      <c r="E477" s="95"/>
      <c r="F477" s="95"/>
      <c r="G477" s="18" t="str">
        <f t="shared" si="22"/>
        <v/>
      </c>
      <c r="H477" s="18" t="str">
        <f t="shared" si="23"/>
        <v/>
      </c>
    </row>
    <row r="478" spans="2:8" x14ac:dyDescent="0.25">
      <c r="B478" s="95" t="str">
        <f t="shared" si="21"/>
        <v/>
      </c>
      <c r="C478" s="95"/>
      <c r="D478" s="95"/>
      <c r="E478" s="95"/>
      <c r="F478" s="95"/>
      <c r="G478" s="18" t="str">
        <f t="shared" si="22"/>
        <v/>
      </c>
      <c r="H478" s="18" t="str">
        <f t="shared" si="23"/>
        <v/>
      </c>
    </row>
    <row r="479" spans="2:8" x14ac:dyDescent="0.25">
      <c r="B479" s="95" t="str">
        <f t="shared" si="21"/>
        <v/>
      </c>
      <c r="C479" s="95"/>
      <c r="D479" s="95"/>
      <c r="E479" s="95"/>
      <c r="F479" s="95"/>
      <c r="G479" s="18" t="str">
        <f t="shared" si="22"/>
        <v/>
      </c>
      <c r="H479" s="18" t="str">
        <f t="shared" si="23"/>
        <v/>
      </c>
    </row>
    <row r="480" spans="2:8" x14ac:dyDescent="0.25">
      <c r="B480" s="95" t="str">
        <f t="shared" si="21"/>
        <v/>
      </c>
      <c r="C480" s="95"/>
      <c r="D480" s="95"/>
      <c r="E480" s="95"/>
      <c r="F480" s="95"/>
      <c r="G480" s="18" t="str">
        <f t="shared" si="22"/>
        <v/>
      </c>
      <c r="H480" s="18" t="str">
        <f t="shared" si="23"/>
        <v/>
      </c>
    </row>
    <row r="481" spans="2:8" x14ac:dyDescent="0.25">
      <c r="B481" s="95" t="str">
        <f t="shared" si="21"/>
        <v/>
      </c>
      <c r="C481" s="95"/>
      <c r="D481" s="95"/>
      <c r="E481" s="95"/>
      <c r="F481" s="95"/>
      <c r="G481" s="18" t="str">
        <f t="shared" si="22"/>
        <v/>
      </c>
      <c r="H481" s="18" t="str">
        <f t="shared" si="23"/>
        <v/>
      </c>
    </row>
    <row r="482" spans="2:8" x14ac:dyDescent="0.25">
      <c r="B482" s="95" t="str">
        <f t="shared" si="21"/>
        <v/>
      </c>
      <c r="C482" s="95"/>
      <c r="D482" s="95"/>
      <c r="E482" s="95"/>
      <c r="F482" s="95"/>
      <c r="G482" s="18" t="str">
        <f t="shared" si="22"/>
        <v/>
      </c>
      <c r="H482" s="18" t="str">
        <f t="shared" si="23"/>
        <v/>
      </c>
    </row>
    <row r="483" spans="2:8" x14ac:dyDescent="0.25">
      <c r="B483" s="95" t="str">
        <f t="shared" si="21"/>
        <v/>
      </c>
      <c r="C483" s="95"/>
      <c r="D483" s="95"/>
      <c r="E483" s="95"/>
      <c r="F483" s="95"/>
      <c r="G483" s="18" t="str">
        <f t="shared" si="22"/>
        <v/>
      </c>
      <c r="H483" s="18" t="str">
        <f t="shared" si="23"/>
        <v/>
      </c>
    </row>
    <row r="484" spans="2:8" x14ac:dyDescent="0.25">
      <c r="B484" s="95" t="str">
        <f t="shared" si="21"/>
        <v/>
      </c>
      <c r="C484" s="95"/>
      <c r="D484" s="95"/>
      <c r="E484" s="95"/>
      <c r="F484" s="95"/>
      <c r="G484" s="18" t="str">
        <f t="shared" si="22"/>
        <v/>
      </c>
      <c r="H484" s="18" t="str">
        <f t="shared" si="23"/>
        <v/>
      </c>
    </row>
    <row r="485" spans="2:8" x14ac:dyDescent="0.25">
      <c r="B485" s="95" t="str">
        <f t="shared" si="21"/>
        <v/>
      </c>
      <c r="C485" s="95"/>
      <c r="D485" s="95"/>
      <c r="E485" s="95"/>
      <c r="F485" s="95"/>
      <c r="G485" s="18" t="str">
        <f t="shared" si="22"/>
        <v/>
      </c>
      <c r="H485" s="18" t="str">
        <f t="shared" si="23"/>
        <v/>
      </c>
    </row>
    <row r="486" spans="2:8" x14ac:dyDescent="0.25">
      <c r="B486" s="95" t="str">
        <f t="shared" si="21"/>
        <v/>
      </c>
      <c r="C486" s="95"/>
      <c r="D486" s="95"/>
      <c r="E486" s="95"/>
      <c r="F486" s="95"/>
      <c r="G486" s="18" t="str">
        <f t="shared" si="22"/>
        <v/>
      </c>
      <c r="H486" s="18" t="str">
        <f t="shared" si="23"/>
        <v/>
      </c>
    </row>
    <row r="487" spans="2:8" x14ac:dyDescent="0.25">
      <c r="B487" s="95" t="str">
        <f t="shared" si="21"/>
        <v/>
      </c>
      <c r="C487" s="95"/>
      <c r="D487" s="95"/>
      <c r="E487" s="95"/>
      <c r="F487" s="95"/>
      <c r="G487" s="18" t="str">
        <f t="shared" si="22"/>
        <v/>
      </c>
      <c r="H487" s="18" t="str">
        <f t="shared" si="23"/>
        <v/>
      </c>
    </row>
    <row r="488" spans="2:8" x14ac:dyDescent="0.25">
      <c r="B488" s="95" t="str">
        <f t="shared" si="21"/>
        <v/>
      </c>
      <c r="C488" s="95"/>
      <c r="D488" s="95"/>
      <c r="E488" s="95"/>
      <c r="F488" s="95"/>
      <c r="G488" s="18" t="str">
        <f t="shared" si="22"/>
        <v/>
      </c>
      <c r="H488" s="18" t="str">
        <f t="shared" si="23"/>
        <v/>
      </c>
    </row>
    <row r="489" spans="2:8" x14ac:dyDescent="0.25">
      <c r="B489" s="95" t="str">
        <f t="shared" si="21"/>
        <v/>
      </c>
      <c r="C489" s="95"/>
      <c r="D489" s="95"/>
      <c r="E489" s="95"/>
      <c r="F489" s="95"/>
      <c r="G489" s="18" t="str">
        <f t="shared" si="22"/>
        <v/>
      </c>
      <c r="H489" s="18" t="str">
        <f t="shared" si="23"/>
        <v/>
      </c>
    </row>
    <row r="490" spans="2:8" x14ac:dyDescent="0.25">
      <c r="B490" s="95" t="str">
        <f t="shared" si="21"/>
        <v/>
      </c>
      <c r="C490" s="95"/>
      <c r="D490" s="95"/>
      <c r="E490" s="95"/>
      <c r="F490" s="95"/>
      <c r="G490" s="18" t="str">
        <f t="shared" si="22"/>
        <v/>
      </c>
      <c r="H490" s="18" t="str">
        <f t="shared" si="23"/>
        <v/>
      </c>
    </row>
    <row r="491" spans="2:8" x14ac:dyDescent="0.25">
      <c r="B491" s="95" t="str">
        <f t="shared" si="21"/>
        <v/>
      </c>
      <c r="C491" s="95"/>
      <c r="D491" s="95"/>
      <c r="E491" s="95"/>
      <c r="F491" s="95"/>
      <c r="G491" s="18" t="str">
        <f t="shared" si="22"/>
        <v/>
      </c>
      <c r="H491" s="18" t="str">
        <f t="shared" si="23"/>
        <v/>
      </c>
    </row>
    <row r="492" spans="2:8" x14ac:dyDescent="0.25">
      <c r="B492" s="95" t="str">
        <f t="shared" si="21"/>
        <v/>
      </c>
      <c r="C492" s="95"/>
      <c r="D492" s="95"/>
      <c r="E492" s="95"/>
      <c r="F492" s="95"/>
      <c r="G492" s="18" t="str">
        <f t="shared" si="22"/>
        <v/>
      </c>
      <c r="H492" s="18" t="str">
        <f t="shared" si="23"/>
        <v/>
      </c>
    </row>
    <row r="493" spans="2:8" x14ac:dyDescent="0.25">
      <c r="B493" s="95" t="str">
        <f t="shared" si="21"/>
        <v/>
      </c>
      <c r="C493" s="95"/>
      <c r="D493" s="95"/>
      <c r="E493" s="95"/>
      <c r="F493" s="95"/>
      <c r="G493" s="18" t="str">
        <f t="shared" si="22"/>
        <v/>
      </c>
      <c r="H493" s="18" t="str">
        <f t="shared" si="23"/>
        <v/>
      </c>
    </row>
    <row r="494" spans="2:8" x14ac:dyDescent="0.25">
      <c r="B494" s="95" t="str">
        <f t="shared" si="21"/>
        <v/>
      </c>
      <c r="C494" s="95"/>
      <c r="D494" s="95"/>
      <c r="E494" s="95"/>
      <c r="F494" s="95"/>
      <c r="G494" s="18" t="str">
        <f t="shared" si="22"/>
        <v/>
      </c>
      <c r="H494" s="18" t="str">
        <f t="shared" si="23"/>
        <v/>
      </c>
    </row>
    <row r="495" spans="2:8" x14ac:dyDescent="0.25">
      <c r="B495" s="95" t="str">
        <f t="shared" si="21"/>
        <v/>
      </c>
      <c r="C495" s="95"/>
      <c r="D495" s="95"/>
      <c r="E495" s="95"/>
      <c r="F495" s="95"/>
      <c r="G495" s="18" t="str">
        <f t="shared" si="22"/>
        <v/>
      </c>
      <c r="H495" s="18" t="str">
        <f t="shared" si="23"/>
        <v/>
      </c>
    </row>
    <row r="496" spans="2:8" x14ac:dyDescent="0.25">
      <c r="B496" s="95" t="str">
        <f t="shared" si="21"/>
        <v/>
      </c>
      <c r="C496" s="95"/>
      <c r="D496" s="95"/>
      <c r="E496" s="95"/>
      <c r="F496" s="95"/>
      <c r="G496" s="18" t="str">
        <f t="shared" si="22"/>
        <v/>
      </c>
      <c r="H496" s="18" t="str">
        <f t="shared" si="23"/>
        <v/>
      </c>
    </row>
    <row r="497" spans="2:8" x14ac:dyDescent="0.25">
      <c r="B497" s="95" t="str">
        <f t="shared" si="21"/>
        <v/>
      </c>
      <c r="C497" s="95"/>
      <c r="D497" s="95"/>
      <c r="E497" s="95"/>
      <c r="F497" s="95"/>
      <c r="G497" s="18" t="str">
        <f t="shared" si="22"/>
        <v/>
      </c>
      <c r="H497" s="18" t="str">
        <f t="shared" si="23"/>
        <v/>
      </c>
    </row>
    <row r="498" spans="2:8" x14ac:dyDescent="0.25">
      <c r="B498" s="95" t="str">
        <f t="shared" si="21"/>
        <v/>
      </c>
      <c r="C498" s="95"/>
      <c r="D498" s="95"/>
      <c r="E498" s="95"/>
      <c r="F498" s="95"/>
      <c r="G498" s="18" t="str">
        <f t="shared" si="22"/>
        <v/>
      </c>
      <c r="H498" s="18" t="str">
        <f t="shared" si="23"/>
        <v/>
      </c>
    </row>
    <row r="499" spans="2:8" x14ac:dyDescent="0.25">
      <c r="B499" s="95" t="str">
        <f t="shared" si="21"/>
        <v/>
      </c>
      <c r="C499" s="95"/>
      <c r="D499" s="95"/>
      <c r="E499" s="95"/>
      <c r="F499" s="95"/>
      <c r="G499" s="18" t="str">
        <f t="shared" si="22"/>
        <v/>
      </c>
      <c r="H499" s="18" t="str">
        <f t="shared" si="23"/>
        <v/>
      </c>
    </row>
    <row r="500" spans="2:8" x14ac:dyDescent="0.25">
      <c r="B500" s="95" t="str">
        <f t="shared" si="21"/>
        <v/>
      </c>
      <c r="C500" s="95"/>
      <c r="D500" s="95"/>
      <c r="E500" s="95"/>
      <c r="F500" s="95"/>
      <c r="G500" s="18" t="str">
        <f t="shared" si="22"/>
        <v/>
      </c>
      <c r="H500" s="18" t="str">
        <f t="shared" si="23"/>
        <v/>
      </c>
    </row>
    <row r="501" spans="2:8" s="49" customFormat="1" x14ac:dyDescent="0.25"/>
    <row r="502" spans="2:8" x14ac:dyDescent="0.25">
      <c r="B502" s="50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</sheetData>
  <mergeCells count="480">
    <mergeCell ref="B26:F26"/>
    <mergeCell ref="B27:F27"/>
    <mergeCell ref="B28:F28"/>
    <mergeCell ref="B29:F29"/>
    <mergeCell ref="B30:F30"/>
    <mergeCell ref="B2:H2"/>
    <mergeCell ref="B3:H3"/>
    <mergeCell ref="B4:H4"/>
    <mergeCell ref="B10:G10"/>
    <mergeCell ref="B25:F25"/>
    <mergeCell ref="B36:F36"/>
    <mergeCell ref="B37:F37"/>
    <mergeCell ref="B38:F38"/>
    <mergeCell ref="B39:F39"/>
    <mergeCell ref="B40:F40"/>
    <mergeCell ref="B31:F31"/>
    <mergeCell ref="B32:F32"/>
    <mergeCell ref="B33:F33"/>
    <mergeCell ref="B34:F34"/>
    <mergeCell ref="B35:F35"/>
    <mergeCell ref="B46:F46"/>
    <mergeCell ref="B47:F47"/>
    <mergeCell ref="B48:F48"/>
    <mergeCell ref="B49:F49"/>
    <mergeCell ref="B50:F50"/>
    <mergeCell ref="B41:F41"/>
    <mergeCell ref="B42:F42"/>
    <mergeCell ref="B43:F43"/>
    <mergeCell ref="B44:F44"/>
    <mergeCell ref="B45:F45"/>
    <mergeCell ref="B56:F56"/>
    <mergeCell ref="B57:F57"/>
    <mergeCell ref="B58:F58"/>
    <mergeCell ref="B59:F59"/>
    <mergeCell ref="B60:F60"/>
    <mergeCell ref="B51:F51"/>
    <mergeCell ref="B52:F52"/>
    <mergeCell ref="B53:F53"/>
    <mergeCell ref="B54:F54"/>
    <mergeCell ref="B55:F55"/>
    <mergeCell ref="B66:F66"/>
    <mergeCell ref="B67:F67"/>
    <mergeCell ref="B68:F68"/>
    <mergeCell ref="B69:F69"/>
    <mergeCell ref="B70:F70"/>
    <mergeCell ref="B61:F61"/>
    <mergeCell ref="B62:F62"/>
    <mergeCell ref="B63:F63"/>
    <mergeCell ref="B64:F64"/>
    <mergeCell ref="B65:F65"/>
    <mergeCell ref="B76:F76"/>
    <mergeCell ref="B77:F77"/>
    <mergeCell ref="B78:F78"/>
    <mergeCell ref="B79:F79"/>
    <mergeCell ref="B80:F80"/>
    <mergeCell ref="B71:F71"/>
    <mergeCell ref="B72:F72"/>
    <mergeCell ref="B73:F73"/>
    <mergeCell ref="B74:F74"/>
    <mergeCell ref="B75:F75"/>
    <mergeCell ref="B86:F86"/>
    <mergeCell ref="B87:F87"/>
    <mergeCell ref="B88:F88"/>
    <mergeCell ref="B89:F89"/>
    <mergeCell ref="B90:F90"/>
    <mergeCell ref="B81:F81"/>
    <mergeCell ref="B82:F82"/>
    <mergeCell ref="B83:F83"/>
    <mergeCell ref="B84:F84"/>
    <mergeCell ref="B85:F85"/>
    <mergeCell ref="B96:F96"/>
    <mergeCell ref="B97:F97"/>
    <mergeCell ref="B98:F98"/>
    <mergeCell ref="B99:F99"/>
    <mergeCell ref="B100:F100"/>
    <mergeCell ref="B91:F91"/>
    <mergeCell ref="B92:F92"/>
    <mergeCell ref="B93:F93"/>
    <mergeCell ref="B94:F94"/>
    <mergeCell ref="B95:F95"/>
    <mergeCell ref="B106:F106"/>
    <mergeCell ref="B107:F107"/>
    <mergeCell ref="B108:F108"/>
    <mergeCell ref="B109:F109"/>
    <mergeCell ref="B110:F110"/>
    <mergeCell ref="B101:F101"/>
    <mergeCell ref="B102:F102"/>
    <mergeCell ref="B103:F103"/>
    <mergeCell ref="B104:F104"/>
    <mergeCell ref="B105:F105"/>
    <mergeCell ref="B116:F116"/>
    <mergeCell ref="B117:F117"/>
    <mergeCell ref="B118:F118"/>
    <mergeCell ref="B119:F119"/>
    <mergeCell ref="B120:F120"/>
    <mergeCell ref="B111:F111"/>
    <mergeCell ref="B112:F112"/>
    <mergeCell ref="B113:F113"/>
    <mergeCell ref="B114:F114"/>
    <mergeCell ref="B115:F115"/>
    <mergeCell ref="B126:F126"/>
    <mergeCell ref="B127:F127"/>
    <mergeCell ref="B128:F128"/>
    <mergeCell ref="B129:F129"/>
    <mergeCell ref="B130:F130"/>
    <mergeCell ref="B121:F121"/>
    <mergeCell ref="B122:F122"/>
    <mergeCell ref="B123:F123"/>
    <mergeCell ref="B124:F124"/>
    <mergeCell ref="B125:F125"/>
    <mergeCell ref="B136:F136"/>
    <mergeCell ref="B137:F137"/>
    <mergeCell ref="B138:F138"/>
    <mergeCell ref="B139:F139"/>
    <mergeCell ref="B140:F140"/>
    <mergeCell ref="B131:F131"/>
    <mergeCell ref="B132:F132"/>
    <mergeCell ref="B133:F133"/>
    <mergeCell ref="B134:F134"/>
    <mergeCell ref="B135:F135"/>
    <mergeCell ref="B146:F146"/>
    <mergeCell ref="B147:F147"/>
    <mergeCell ref="B148:F148"/>
    <mergeCell ref="B149:F149"/>
    <mergeCell ref="B150:F150"/>
    <mergeCell ref="B141:F141"/>
    <mergeCell ref="B142:F142"/>
    <mergeCell ref="B143:F143"/>
    <mergeCell ref="B144:F144"/>
    <mergeCell ref="B145:F145"/>
    <mergeCell ref="B156:F156"/>
    <mergeCell ref="B157:F157"/>
    <mergeCell ref="B158:F158"/>
    <mergeCell ref="B159:F159"/>
    <mergeCell ref="B160:F160"/>
    <mergeCell ref="B151:F151"/>
    <mergeCell ref="B152:F152"/>
    <mergeCell ref="B153:F153"/>
    <mergeCell ref="B154:F154"/>
    <mergeCell ref="B155:F155"/>
    <mergeCell ref="B166:F166"/>
    <mergeCell ref="B167:F167"/>
    <mergeCell ref="B168:F168"/>
    <mergeCell ref="B169:F169"/>
    <mergeCell ref="B170:F170"/>
    <mergeCell ref="B161:F161"/>
    <mergeCell ref="B162:F162"/>
    <mergeCell ref="B163:F163"/>
    <mergeCell ref="B164:F164"/>
    <mergeCell ref="B165:F165"/>
    <mergeCell ref="B176:F176"/>
    <mergeCell ref="B177:F177"/>
    <mergeCell ref="B178:F178"/>
    <mergeCell ref="B179:F179"/>
    <mergeCell ref="B180:F180"/>
    <mergeCell ref="B171:F171"/>
    <mergeCell ref="B172:F172"/>
    <mergeCell ref="B173:F173"/>
    <mergeCell ref="B174:F174"/>
    <mergeCell ref="B175:F175"/>
    <mergeCell ref="B186:F186"/>
    <mergeCell ref="B187:F187"/>
    <mergeCell ref="B188:F188"/>
    <mergeCell ref="B189:F189"/>
    <mergeCell ref="B190:F190"/>
    <mergeCell ref="B181:F181"/>
    <mergeCell ref="B182:F182"/>
    <mergeCell ref="B183:F183"/>
    <mergeCell ref="B184:F184"/>
    <mergeCell ref="B185:F185"/>
    <mergeCell ref="B196:F196"/>
    <mergeCell ref="B197:F197"/>
    <mergeCell ref="B198:F198"/>
    <mergeCell ref="B199:F199"/>
    <mergeCell ref="B200:F200"/>
    <mergeCell ref="B191:F191"/>
    <mergeCell ref="B192:F192"/>
    <mergeCell ref="B193:F193"/>
    <mergeCell ref="B194:F194"/>
    <mergeCell ref="B195:F195"/>
    <mergeCell ref="B206:F206"/>
    <mergeCell ref="B207:F207"/>
    <mergeCell ref="B208:F208"/>
    <mergeCell ref="B209:F209"/>
    <mergeCell ref="B210:F210"/>
    <mergeCell ref="B201:F201"/>
    <mergeCell ref="B202:F202"/>
    <mergeCell ref="B203:F203"/>
    <mergeCell ref="B204:F204"/>
    <mergeCell ref="B205:F205"/>
    <mergeCell ref="B216:F216"/>
    <mergeCell ref="B217:F217"/>
    <mergeCell ref="B218:F218"/>
    <mergeCell ref="B219:F219"/>
    <mergeCell ref="B220:F220"/>
    <mergeCell ref="B211:F211"/>
    <mergeCell ref="B212:F212"/>
    <mergeCell ref="B213:F213"/>
    <mergeCell ref="B214:F214"/>
    <mergeCell ref="B215:F215"/>
    <mergeCell ref="B226:F226"/>
    <mergeCell ref="B227:F227"/>
    <mergeCell ref="B228:F228"/>
    <mergeCell ref="B229:F229"/>
    <mergeCell ref="B230:F230"/>
    <mergeCell ref="B221:F221"/>
    <mergeCell ref="B222:F222"/>
    <mergeCell ref="B223:F223"/>
    <mergeCell ref="B224:F224"/>
    <mergeCell ref="B225:F225"/>
    <mergeCell ref="B236:F236"/>
    <mergeCell ref="B237:F237"/>
    <mergeCell ref="B238:F238"/>
    <mergeCell ref="B239:F239"/>
    <mergeCell ref="B240:F240"/>
    <mergeCell ref="B231:F231"/>
    <mergeCell ref="B232:F232"/>
    <mergeCell ref="B233:F233"/>
    <mergeCell ref="B234:F234"/>
    <mergeCell ref="B235:F235"/>
    <mergeCell ref="B246:F246"/>
    <mergeCell ref="B247:F247"/>
    <mergeCell ref="B248:F248"/>
    <mergeCell ref="B249:F249"/>
    <mergeCell ref="B250:F250"/>
    <mergeCell ref="B241:F241"/>
    <mergeCell ref="B242:F242"/>
    <mergeCell ref="B243:F243"/>
    <mergeCell ref="B244:F244"/>
    <mergeCell ref="B245:F245"/>
    <mergeCell ref="B256:F256"/>
    <mergeCell ref="B257:F257"/>
    <mergeCell ref="B258:F258"/>
    <mergeCell ref="B259:F259"/>
    <mergeCell ref="B260:F260"/>
    <mergeCell ref="B251:F251"/>
    <mergeCell ref="B252:F252"/>
    <mergeCell ref="B253:F253"/>
    <mergeCell ref="B254:F254"/>
    <mergeCell ref="B255:F255"/>
    <mergeCell ref="B266:F266"/>
    <mergeCell ref="B267:F267"/>
    <mergeCell ref="B268:F268"/>
    <mergeCell ref="B269:F269"/>
    <mergeCell ref="B270:F270"/>
    <mergeCell ref="B261:F261"/>
    <mergeCell ref="B262:F262"/>
    <mergeCell ref="B263:F263"/>
    <mergeCell ref="B264:F264"/>
    <mergeCell ref="B265:F265"/>
    <mergeCell ref="B276:F276"/>
    <mergeCell ref="B277:F277"/>
    <mergeCell ref="B278:F278"/>
    <mergeCell ref="B279:F279"/>
    <mergeCell ref="B280:F280"/>
    <mergeCell ref="B271:F271"/>
    <mergeCell ref="B272:F272"/>
    <mergeCell ref="B273:F273"/>
    <mergeCell ref="B274:F274"/>
    <mergeCell ref="B275:F275"/>
    <mergeCell ref="B286:F286"/>
    <mergeCell ref="B287:F287"/>
    <mergeCell ref="B288:F288"/>
    <mergeCell ref="B289:F289"/>
    <mergeCell ref="B290:F290"/>
    <mergeCell ref="B281:F281"/>
    <mergeCell ref="B282:F282"/>
    <mergeCell ref="B283:F283"/>
    <mergeCell ref="B284:F284"/>
    <mergeCell ref="B285:F285"/>
    <mergeCell ref="B296:F296"/>
    <mergeCell ref="B297:F297"/>
    <mergeCell ref="B298:F298"/>
    <mergeCell ref="B299:F299"/>
    <mergeCell ref="B300:F300"/>
    <mergeCell ref="B291:F291"/>
    <mergeCell ref="B292:F292"/>
    <mergeCell ref="B293:F293"/>
    <mergeCell ref="B294:F294"/>
    <mergeCell ref="B295:F295"/>
    <mergeCell ref="B306:F306"/>
    <mergeCell ref="B307:F307"/>
    <mergeCell ref="B308:F308"/>
    <mergeCell ref="B309:F309"/>
    <mergeCell ref="B310:F310"/>
    <mergeCell ref="B301:F301"/>
    <mergeCell ref="B302:F302"/>
    <mergeCell ref="B303:F303"/>
    <mergeCell ref="B304:F304"/>
    <mergeCell ref="B305:F305"/>
    <mergeCell ref="B316:F316"/>
    <mergeCell ref="B317:F317"/>
    <mergeCell ref="B318:F318"/>
    <mergeCell ref="B319:F319"/>
    <mergeCell ref="B320:F320"/>
    <mergeCell ref="B311:F311"/>
    <mergeCell ref="B312:F312"/>
    <mergeCell ref="B313:F313"/>
    <mergeCell ref="B314:F314"/>
    <mergeCell ref="B315:F315"/>
    <mergeCell ref="B326:F326"/>
    <mergeCell ref="B327:F327"/>
    <mergeCell ref="B328:F328"/>
    <mergeCell ref="B329:F329"/>
    <mergeCell ref="B330:F330"/>
    <mergeCell ref="B321:F321"/>
    <mergeCell ref="B322:F322"/>
    <mergeCell ref="B323:F323"/>
    <mergeCell ref="B324:F324"/>
    <mergeCell ref="B325:F325"/>
    <mergeCell ref="B336:F336"/>
    <mergeCell ref="B337:F337"/>
    <mergeCell ref="B338:F338"/>
    <mergeCell ref="B339:F339"/>
    <mergeCell ref="B340:F340"/>
    <mergeCell ref="B331:F331"/>
    <mergeCell ref="B332:F332"/>
    <mergeCell ref="B333:F333"/>
    <mergeCell ref="B334:F334"/>
    <mergeCell ref="B335:F335"/>
    <mergeCell ref="B346:F346"/>
    <mergeCell ref="B347:F347"/>
    <mergeCell ref="B348:F348"/>
    <mergeCell ref="B349:F349"/>
    <mergeCell ref="B350:F350"/>
    <mergeCell ref="B341:F341"/>
    <mergeCell ref="B342:F342"/>
    <mergeCell ref="B343:F343"/>
    <mergeCell ref="B344:F344"/>
    <mergeCell ref="B345:F345"/>
    <mergeCell ref="B356:F356"/>
    <mergeCell ref="B357:F357"/>
    <mergeCell ref="B358:F358"/>
    <mergeCell ref="B359:F359"/>
    <mergeCell ref="B360:F360"/>
    <mergeCell ref="B351:F351"/>
    <mergeCell ref="B352:F352"/>
    <mergeCell ref="B353:F353"/>
    <mergeCell ref="B354:F354"/>
    <mergeCell ref="B355:F355"/>
    <mergeCell ref="B366:F366"/>
    <mergeCell ref="B367:F367"/>
    <mergeCell ref="B368:F368"/>
    <mergeCell ref="B369:F369"/>
    <mergeCell ref="B370:F370"/>
    <mergeCell ref="B361:F361"/>
    <mergeCell ref="B362:F362"/>
    <mergeCell ref="B363:F363"/>
    <mergeCell ref="B364:F364"/>
    <mergeCell ref="B365:F365"/>
    <mergeCell ref="B376:F376"/>
    <mergeCell ref="B377:F377"/>
    <mergeCell ref="B378:F378"/>
    <mergeCell ref="B379:F379"/>
    <mergeCell ref="B380:F380"/>
    <mergeCell ref="B371:F371"/>
    <mergeCell ref="B372:F372"/>
    <mergeCell ref="B373:F373"/>
    <mergeCell ref="B374:F374"/>
    <mergeCell ref="B375:F375"/>
    <mergeCell ref="B386:F386"/>
    <mergeCell ref="B387:F387"/>
    <mergeCell ref="B388:F388"/>
    <mergeCell ref="B389:F389"/>
    <mergeCell ref="B390:F390"/>
    <mergeCell ref="B381:F381"/>
    <mergeCell ref="B382:F382"/>
    <mergeCell ref="B383:F383"/>
    <mergeCell ref="B384:F384"/>
    <mergeCell ref="B385:F385"/>
    <mergeCell ref="B396:F396"/>
    <mergeCell ref="B397:F397"/>
    <mergeCell ref="B398:F398"/>
    <mergeCell ref="B399:F399"/>
    <mergeCell ref="B400:F400"/>
    <mergeCell ref="B391:F391"/>
    <mergeCell ref="B392:F392"/>
    <mergeCell ref="B393:F393"/>
    <mergeCell ref="B394:F394"/>
    <mergeCell ref="B395:F395"/>
    <mergeCell ref="B406:F406"/>
    <mergeCell ref="B407:F407"/>
    <mergeCell ref="B408:F408"/>
    <mergeCell ref="B409:F409"/>
    <mergeCell ref="B410:F410"/>
    <mergeCell ref="B401:F401"/>
    <mergeCell ref="B402:F402"/>
    <mergeCell ref="B403:F403"/>
    <mergeCell ref="B404:F404"/>
    <mergeCell ref="B405:F405"/>
    <mergeCell ref="B416:F416"/>
    <mergeCell ref="B417:F417"/>
    <mergeCell ref="B418:F418"/>
    <mergeCell ref="B419:F419"/>
    <mergeCell ref="B420:F420"/>
    <mergeCell ref="B411:F411"/>
    <mergeCell ref="B412:F412"/>
    <mergeCell ref="B413:F413"/>
    <mergeCell ref="B414:F414"/>
    <mergeCell ref="B415:F415"/>
    <mergeCell ref="B426:F426"/>
    <mergeCell ref="B427:F427"/>
    <mergeCell ref="B428:F428"/>
    <mergeCell ref="B429:F429"/>
    <mergeCell ref="B430:F430"/>
    <mergeCell ref="B421:F421"/>
    <mergeCell ref="B422:F422"/>
    <mergeCell ref="B423:F423"/>
    <mergeCell ref="B424:F424"/>
    <mergeCell ref="B425:F425"/>
    <mergeCell ref="B436:F436"/>
    <mergeCell ref="B437:F437"/>
    <mergeCell ref="B438:F438"/>
    <mergeCell ref="B439:F439"/>
    <mergeCell ref="B440:F440"/>
    <mergeCell ref="B431:F431"/>
    <mergeCell ref="B432:F432"/>
    <mergeCell ref="B433:F433"/>
    <mergeCell ref="B434:F434"/>
    <mergeCell ref="B435:F435"/>
    <mergeCell ref="B446:F446"/>
    <mergeCell ref="B447:F447"/>
    <mergeCell ref="B448:F448"/>
    <mergeCell ref="B449:F449"/>
    <mergeCell ref="B450:F450"/>
    <mergeCell ref="B441:F441"/>
    <mergeCell ref="B442:F442"/>
    <mergeCell ref="B443:F443"/>
    <mergeCell ref="B444:F444"/>
    <mergeCell ref="B445:F445"/>
    <mergeCell ref="B456:F456"/>
    <mergeCell ref="B457:F457"/>
    <mergeCell ref="B458:F458"/>
    <mergeCell ref="B459:F459"/>
    <mergeCell ref="B460:F460"/>
    <mergeCell ref="B451:F451"/>
    <mergeCell ref="B452:F452"/>
    <mergeCell ref="B453:F453"/>
    <mergeCell ref="B454:F454"/>
    <mergeCell ref="B455:F455"/>
    <mergeCell ref="B466:F466"/>
    <mergeCell ref="B467:F467"/>
    <mergeCell ref="B468:F468"/>
    <mergeCell ref="B469:F469"/>
    <mergeCell ref="B470:F470"/>
    <mergeCell ref="B461:F461"/>
    <mergeCell ref="B462:F462"/>
    <mergeCell ref="B463:F463"/>
    <mergeCell ref="B464:F464"/>
    <mergeCell ref="B465:F465"/>
    <mergeCell ref="B476:F476"/>
    <mergeCell ref="B477:F477"/>
    <mergeCell ref="B478:F478"/>
    <mergeCell ref="B479:F479"/>
    <mergeCell ref="B480:F480"/>
    <mergeCell ref="B471:F471"/>
    <mergeCell ref="B472:F472"/>
    <mergeCell ref="B473:F473"/>
    <mergeCell ref="B474:F474"/>
    <mergeCell ref="B475:F475"/>
    <mergeCell ref="B486:F486"/>
    <mergeCell ref="B487:F487"/>
    <mergeCell ref="B488:F488"/>
    <mergeCell ref="B489:F489"/>
    <mergeCell ref="B490:F490"/>
    <mergeCell ref="B481:F481"/>
    <mergeCell ref="B482:F482"/>
    <mergeCell ref="B483:F483"/>
    <mergeCell ref="B484:F484"/>
    <mergeCell ref="B485:F485"/>
    <mergeCell ref="B496:F496"/>
    <mergeCell ref="B497:F497"/>
    <mergeCell ref="B498:F498"/>
    <mergeCell ref="B499:F499"/>
    <mergeCell ref="B500:F500"/>
    <mergeCell ref="B491:F491"/>
    <mergeCell ref="B492:F492"/>
    <mergeCell ref="B493:F493"/>
    <mergeCell ref="B494:F494"/>
    <mergeCell ref="B495:F495"/>
  </mergeCells>
  <conditionalFormatting sqref="C8">
    <cfRule type="cellIs" dxfId="33" priority="8" operator="equal">
      <formula>"Erro"</formula>
    </cfRule>
  </conditionalFormatting>
  <conditionalFormatting sqref="H10">
    <cfRule type="cellIs" dxfId="32" priority="7" operator="equal">
      <formula>"Erro"</formula>
    </cfRule>
  </conditionalFormatting>
  <conditionalFormatting sqref="F13:F22">
    <cfRule type="cellIs" dxfId="31" priority="3" operator="greaterThanOrEqual">
      <formula>1</formula>
    </cfRule>
    <cfRule type="cellIs" dxfId="30" priority="4" operator="lessThan">
      <formula>0.795</formula>
    </cfRule>
    <cfRule type="cellIs" dxfId="29" priority="6" operator="greaterThanOrEqual">
      <formula>0.795</formula>
    </cfRule>
  </conditionalFormatting>
  <conditionalFormatting sqref="B26:H500">
    <cfRule type="cellIs" dxfId="28" priority="5" operator="equal">
      <formula>""""""</formula>
    </cfRule>
  </conditionalFormatting>
  <conditionalFormatting sqref="G13:G22">
    <cfRule type="cellIs" dxfId="27" priority="1" operator="equal">
      <formula>"Sim"</formula>
    </cfRule>
    <cfRule type="cellIs" dxfId="26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sheetPr codeName="Planilha4"/>
  <dimension ref="B1:M921"/>
  <sheetViews>
    <sheetView showGridLines="0" zoomScaleNormal="100" workbookViewId="0">
      <selection activeCell="H28" sqref="A1:H28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5703125" style="4" bestFit="1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300</v>
      </c>
      <c r="K1" s="4" t="s">
        <v>313</v>
      </c>
    </row>
    <row r="2" spans="2:13" x14ac:dyDescent="0.25">
      <c r="B2" s="89" t="s">
        <v>435</v>
      </c>
      <c r="C2" s="89"/>
      <c r="D2" s="89"/>
      <c r="E2" s="89"/>
      <c r="F2" s="89"/>
      <c r="G2" s="89"/>
      <c r="H2" s="89"/>
      <c r="J2" s="46" t="s">
        <v>0</v>
      </c>
      <c r="K2" s="47">
        <v>2020</v>
      </c>
    </row>
    <row r="3" spans="2:13" x14ac:dyDescent="0.25">
      <c r="B3" s="89" t="str">
        <f ca="1">"Relatório atualizado em "&amp;TEXT(TODAY(),"DD/MM/AAAA")&amp;" Dados Atualizados em 14/11/2020"</f>
        <v>Relatório atualizado em 07/12/2020 Dados Atualizados em 14/11/2020</v>
      </c>
      <c r="C3" s="89"/>
      <c r="D3" s="89"/>
      <c r="E3" s="89"/>
      <c r="F3" s="89"/>
      <c r="G3" s="89"/>
      <c r="H3" s="89"/>
      <c r="J3" s="46" t="s">
        <v>1</v>
      </c>
      <c r="K3" s="47">
        <v>11</v>
      </c>
    </row>
    <row r="4" spans="2:13" ht="23.25" x14ac:dyDescent="0.25">
      <c r="B4" s="90" t="s">
        <v>453</v>
      </c>
      <c r="C4" s="90"/>
      <c r="D4" s="90"/>
      <c r="E4" s="90"/>
      <c r="F4" s="90"/>
      <c r="G4" s="90"/>
      <c r="H4" s="90"/>
      <c r="J4" s="46" t="s">
        <v>4</v>
      </c>
      <c r="K4" s="4" t="s">
        <v>25</v>
      </c>
    </row>
    <row r="5" spans="2:13" x14ac:dyDescent="0.25">
      <c r="B5" s="7" t="s">
        <v>436</v>
      </c>
      <c r="C5" s="25" t="s">
        <v>551</v>
      </c>
    </row>
    <row r="6" spans="2:13" ht="15.75" x14ac:dyDescent="0.25">
      <c r="B6" s="7" t="s">
        <v>437</v>
      </c>
      <c r="C6" s="3" t="str">
        <f>INDEX(MOVIMENTO_IV_DEMANDA_REP[],MATCH($C$7,'Movimento Demanda REP'!$J$6:$J$912,0),11)</f>
        <v>WLADIMIR CAMPELO EMH (AC/AM/AP/PA/RO/RR/DF)</v>
      </c>
      <c r="E6" s="3"/>
      <c r="F6" s="3"/>
      <c r="G6" s="3"/>
      <c r="H6" s="3"/>
      <c r="J6" s="46" t="s">
        <v>447</v>
      </c>
      <c r="K6" s="46" t="s">
        <v>448</v>
      </c>
    </row>
    <row r="7" spans="2:13" x14ac:dyDescent="0.25">
      <c r="B7" s="7" t="s">
        <v>438</v>
      </c>
      <c r="C7" s="4" t="str">
        <f>$K$4</f>
        <v>wladimir.campelo@cslbehring.com</v>
      </c>
      <c r="J7" s="46" t="s">
        <v>449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439</v>
      </c>
      <c r="C8" s="4" t="str">
        <f>INDEX(MOVIMENTO_IV_DEMANDA_REP[],MATCH($C$7,'Movimento Demanda REP'!$J$6:$J$912,0),13)</f>
        <v>Misto (EMH)</v>
      </c>
      <c r="J8" s="47" t="s">
        <v>195</v>
      </c>
      <c r="K8" s="42"/>
      <c r="L8" s="42">
        <v>6</v>
      </c>
      <c r="M8" s="42">
        <v>1</v>
      </c>
    </row>
    <row r="9" spans="2:13" x14ac:dyDescent="0.25">
      <c r="J9"/>
      <c r="K9"/>
      <c r="L9"/>
      <c r="M9"/>
    </row>
    <row r="10" spans="2:13" ht="15.75" x14ac:dyDescent="0.25">
      <c r="B10" s="91" t="s">
        <v>440</v>
      </c>
      <c r="C10" s="91"/>
      <c r="D10" s="91"/>
      <c r="E10" s="91"/>
      <c r="F10" s="91"/>
      <c r="G10" s="91"/>
      <c r="H10" s="8">
        <f>SUM(H13:H23)</f>
        <v>3711.2899999999995</v>
      </c>
      <c r="J10"/>
      <c r="K10"/>
      <c r="L10"/>
      <c r="M10"/>
    </row>
    <row r="11" spans="2:13" x14ac:dyDescent="0.25">
      <c r="J11"/>
      <c r="K11"/>
      <c r="L11"/>
      <c r="M11"/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/>
      <c r="K12"/>
      <c r="L12"/>
      <c r="M12"/>
    </row>
    <row r="13" spans="2:13" x14ac:dyDescent="0.25">
      <c r="B13" s="11">
        <v>0.1</v>
      </c>
      <c r="C13" s="10" t="s">
        <v>429</v>
      </c>
      <c r="D13" s="23">
        <f>SUMIFS(PREMIO_IV_REPRESENTANTES[COTA],PREMIO_IV_REPRESENTANTES[TIPO],EMH!$C13,PREMIO_IV_REPRESENTANTES[EMAIL_REPRESENTANTE],EMH!$C$7,PREMIO_IV_REPRESENTANTES[ANO],EMH!$K$2,PREMIO_IV_REPRESENTANTES[MES],EMH!$K$3)</f>
        <v>52</v>
      </c>
      <c r="E13" s="23">
        <f>SUMIFS(PREMIO_IV_REPRESENTANTES[REALIZADO],PREMIO_IV_REPRESENTANTES[ANO],$K$2,PREMIO_IV_REPRESENTANTES[MES],$K$3,PREMIO_IV_REPRESENTANTES[EMAIL_REPRESENTANTE],$K$4,PREMIO_IV_REPRESENTANTES[TIPO],$C13)</f>
        <v>6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0.115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0</v>
      </c>
      <c r="J13"/>
      <c r="K13"/>
      <c r="L13"/>
      <c r="M13"/>
    </row>
    <row r="14" spans="2:13" x14ac:dyDescent="0.25">
      <c r="B14" s="11">
        <v>0.05</v>
      </c>
      <c r="C14" s="10" t="s">
        <v>430</v>
      </c>
      <c r="D14" s="23">
        <f>SUMIFS(PREMIO_IV_REPRESENTANTES[COTA],PREMIO_IV_REPRESENTANTES[TIPO],EMH!$C14,PREMIO_IV_REPRESENTANTES[EMAIL_REPRESENTANTE],EMH!$C$7,PREMIO_IV_REPRESENTANTES[ANO],EMH!$K$2,PREMIO_IV_REPRESENTANTES[MES],EMH!$K$3)</f>
        <v>37.5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/>
      <c r="K14"/>
      <c r="L14"/>
      <c r="M14"/>
    </row>
    <row r="15" spans="2:13" x14ac:dyDescent="0.25">
      <c r="B15" s="11">
        <v>0.1</v>
      </c>
      <c r="C15" s="10" t="s">
        <v>428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10</v>
      </c>
      <c r="E15" s="23">
        <f>SUMIFS(PREMIO_IV_REPRESENTANTES[REALIZADO],PREMIO_IV_REPRESENTANTES[ANO],$K$2,PREMIO_IV_REPRESENTANTES[MES],$K$3,PREMIO_IV_REPRESENTANTES[EMAIL_REPRESENTANTE],$K$4,PREMIO_IV_REPRESENTANTES[TIPO],$C15)</f>
        <v>1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0.1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0</v>
      </c>
      <c r="J15"/>
      <c r="K15"/>
      <c r="L15"/>
      <c r="M15"/>
    </row>
    <row r="16" spans="2:13" x14ac:dyDescent="0.25">
      <c r="B16" s="11">
        <v>0.1</v>
      </c>
      <c r="C16" s="10" t="s">
        <v>434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3982457.2</v>
      </c>
      <c r="E16" s="23">
        <f>SUMIFS(PREMIO_IV_REPRESENTANTES[REALIZADO],PREMIO_IV_REPRESENTANTES[ANO],$K$2,PREMIO_IV_REPRESENTANTES[MES],$K$3,PREMIO_IV_REPRESENTANTES[EMAIL_REPRESENTANTE],$K$4,PREMIO_IV_REPRESENTANTES[TIPO],$C16)</f>
        <v>3427515.25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0.86099999999999999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161.9</v>
      </c>
      <c r="J16"/>
      <c r="K16"/>
      <c r="L16"/>
      <c r="M16"/>
    </row>
    <row r="17" spans="2:13" x14ac:dyDescent="0.25">
      <c r="B17" s="11">
        <v>0.05</v>
      </c>
      <c r="C17" s="10" t="s">
        <v>432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2355351.0699999998</v>
      </c>
      <c r="E17" s="23">
        <f>SUMIFS(PREMIO_IV_REPRESENTANTES[REALIZADO],PREMIO_IV_REPRESENTANTES[ANO],$K$2,PREMIO_IV_REPRESENTANTES[MES],$K$3,PREMIO_IV_REPRESENTANTES[EMAIL_REPRESENTANTE],$K$4,PREMIO_IV_REPRESENTANTES[TIPO],$C17)</f>
        <v>3298284.97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1.4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608.03</v>
      </c>
      <c r="J17"/>
      <c r="K17"/>
      <c r="L17"/>
      <c r="M17"/>
    </row>
    <row r="18" spans="2:13" x14ac:dyDescent="0.25">
      <c r="B18" s="11">
        <v>0.1</v>
      </c>
      <c r="C18" s="10" t="s">
        <v>433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14251512.4</v>
      </c>
      <c r="E18" s="23">
        <f>SUMIFS(PREMIO_IV_REPRESENTANTES[REALIZADO],PREMIO_IV_REPRESENTANTES[ANO],$K$2,PREMIO_IV_REPRESENTANTES[MES],$K$3,PREMIO_IV_REPRESENTANTES[EMAIL_REPRESENTANTE],$K$4,PREMIO_IV_REPRESENTANTES[TIPO],$C18)</f>
        <v>17623946.649999999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1.2370000000000001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1060.96</v>
      </c>
      <c r="J18"/>
      <c r="K18"/>
      <c r="L18"/>
      <c r="M18"/>
    </row>
    <row r="19" spans="2:13" x14ac:dyDescent="0.25">
      <c r="B19" s="11">
        <v>0.1</v>
      </c>
      <c r="C19" s="10" t="s">
        <v>284</v>
      </c>
      <c r="D19" s="23">
        <f>SUMIFS(PREMIO_IV_REPRESENTANTES[COTA],PREMIO_IV_REPRESENTANTES[TIPO],EMH!$C19,PREMIO_IV_REPRESENTANTES[EMAIL_REPRESENTANTE],EMH!$C$7,PREMIO_IV_REPRESENTANTES[ANO],EMH!$K$2,PREMIO_IV_REPRESENTANTES[MES],EMH!$K$3)</f>
        <v>80</v>
      </c>
      <c r="E19" s="23">
        <f>SUMIFS(PREMIO_IV_REPRESENTANTES[REALIZADO],PREMIO_IV_REPRESENTANTES[ANO],$K$2,PREMIO_IV_REPRESENTANTES[MES],$K$3,PREMIO_IV_REPRESENTANTES[EMAIL_REPRESENTANTE],$K$4,PREMIO_IV_REPRESENTANTES[TIPO],$C19)</f>
        <v>81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1.0129999999999999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1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188.04</v>
      </c>
      <c r="J20"/>
      <c r="K20"/>
      <c r="L20"/>
      <c r="M20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J24"/>
      <c r="K24"/>
      <c r="L24"/>
      <c r="M24"/>
    </row>
    <row r="25" spans="2:13" ht="15.75" x14ac:dyDescent="0.25">
      <c r="B25" s="14" t="s">
        <v>452</v>
      </c>
      <c r="F25" s="26">
        <f>SUM(F27:F501)</f>
        <v>0</v>
      </c>
      <c r="G25" s="26">
        <f>SUM(G27:G501)</f>
        <v>6</v>
      </c>
      <c r="H25" s="26">
        <f>SUM(H27:H501)</f>
        <v>1</v>
      </c>
      <c r="J25"/>
      <c r="K25"/>
      <c r="L25"/>
      <c r="M25"/>
    </row>
    <row r="26" spans="2:13" x14ac:dyDescent="0.25">
      <c r="B26" s="92" t="s">
        <v>451</v>
      </c>
      <c r="C26" s="93"/>
      <c r="D26" s="93"/>
      <c r="E26" s="94"/>
      <c r="F26" s="20" t="str">
        <f>K7</f>
        <v>BERINERT</v>
      </c>
      <c r="G26" s="20" t="str">
        <f t="shared" ref="G26:H26" si="0">L7</f>
        <v>BERIPLEX</v>
      </c>
      <c r="H26" s="20" t="str">
        <f t="shared" si="0"/>
        <v>HAEMO</v>
      </c>
      <c r="J26"/>
      <c r="K26"/>
      <c r="L26"/>
      <c r="M26"/>
    </row>
    <row r="27" spans="2:13" x14ac:dyDescent="0.25">
      <c r="B27" s="97" t="str">
        <f>IF(J8="","",J8)</f>
        <v>SAMEL - MANAUS-AM (84.537.141/0001-38)</v>
      </c>
      <c r="C27" s="98"/>
      <c r="D27" s="98"/>
      <c r="E27" s="99"/>
      <c r="F27" s="18" t="str">
        <f>IF(K8="","",K8)</f>
        <v/>
      </c>
      <c r="G27" s="18">
        <f t="shared" ref="G27:H42" si="1">IF(L8="","",L8)</f>
        <v>6</v>
      </c>
      <c r="H27" s="18">
        <f t="shared" si="1"/>
        <v>1</v>
      </c>
      <c r="J27"/>
      <c r="K27"/>
      <c r="L27"/>
      <c r="M27"/>
    </row>
    <row r="28" spans="2:13" x14ac:dyDescent="0.25">
      <c r="B28" s="97" t="str">
        <f t="shared" ref="B28:B91" si="2">IF(J9="","",J9)</f>
        <v/>
      </c>
      <c r="C28" s="98"/>
      <c r="D28" s="98"/>
      <c r="E28" s="99"/>
      <c r="F28" s="18" t="str">
        <f t="shared" ref="F28:H91" si="3">IF(K9="","",K9)</f>
        <v/>
      </c>
      <c r="G28" s="18" t="str">
        <f t="shared" si="1"/>
        <v/>
      </c>
      <c r="H28" s="18" t="str">
        <f t="shared" si="1"/>
        <v/>
      </c>
      <c r="J28"/>
      <c r="K28"/>
      <c r="L28"/>
      <c r="M28"/>
    </row>
    <row r="29" spans="2:13" x14ac:dyDescent="0.25">
      <c r="B29" s="97" t="str">
        <f t="shared" si="2"/>
        <v/>
      </c>
      <c r="C29" s="98"/>
      <c r="D29" s="98"/>
      <c r="E29" s="99"/>
      <c r="F29" s="18" t="str">
        <f t="shared" si="3"/>
        <v/>
      </c>
      <c r="G29" s="18" t="str">
        <f t="shared" si="1"/>
        <v/>
      </c>
      <c r="H29" s="18" t="str">
        <f t="shared" si="1"/>
        <v/>
      </c>
      <c r="J29"/>
      <c r="K29"/>
      <c r="L29"/>
      <c r="M29"/>
    </row>
    <row r="30" spans="2:13" x14ac:dyDescent="0.25">
      <c r="B30" s="97" t="str">
        <f t="shared" si="2"/>
        <v/>
      </c>
      <c r="C30" s="98"/>
      <c r="D30" s="98"/>
      <c r="E30" s="99"/>
      <c r="F30" s="18" t="str">
        <f t="shared" si="3"/>
        <v/>
      </c>
      <c r="G30" s="18" t="str">
        <f t="shared" si="1"/>
        <v/>
      </c>
      <c r="H30" s="18" t="str">
        <f t="shared" si="1"/>
        <v/>
      </c>
      <c r="J30"/>
      <c r="K30"/>
      <c r="L30"/>
      <c r="M30"/>
    </row>
    <row r="31" spans="2:13" x14ac:dyDescent="0.25">
      <c r="B31" s="97" t="str">
        <f t="shared" si="2"/>
        <v/>
      </c>
      <c r="C31" s="98"/>
      <c r="D31" s="98"/>
      <c r="E31" s="99"/>
      <c r="F31" s="18" t="str">
        <f t="shared" si="3"/>
        <v/>
      </c>
      <c r="G31" s="18" t="str">
        <f t="shared" si="1"/>
        <v/>
      </c>
      <c r="H31" s="18" t="str">
        <f t="shared" si="1"/>
        <v/>
      </c>
      <c r="J31"/>
      <c r="K31"/>
      <c r="L31"/>
      <c r="M31"/>
    </row>
    <row r="32" spans="2:13" x14ac:dyDescent="0.25">
      <c r="B32" s="97" t="str">
        <f t="shared" si="2"/>
        <v/>
      </c>
      <c r="C32" s="98"/>
      <c r="D32" s="98"/>
      <c r="E32" s="99"/>
      <c r="F32" s="18" t="str">
        <f t="shared" si="3"/>
        <v/>
      </c>
      <c r="G32" s="18" t="str">
        <f t="shared" si="1"/>
        <v/>
      </c>
      <c r="H32" s="18" t="str">
        <f t="shared" si="1"/>
        <v/>
      </c>
      <c r="J32"/>
      <c r="K32"/>
      <c r="L32"/>
      <c r="M32"/>
    </row>
    <row r="33" spans="2:13" x14ac:dyDescent="0.25">
      <c r="B33" s="97" t="str">
        <f t="shared" si="2"/>
        <v/>
      </c>
      <c r="C33" s="98"/>
      <c r="D33" s="98"/>
      <c r="E33" s="99"/>
      <c r="F33" s="18" t="str">
        <f t="shared" si="3"/>
        <v/>
      </c>
      <c r="G33" s="18" t="str">
        <f t="shared" si="1"/>
        <v/>
      </c>
      <c r="H33" s="18" t="str">
        <f t="shared" si="1"/>
        <v/>
      </c>
      <c r="J33"/>
      <c r="K33"/>
      <c r="L33"/>
      <c r="M33"/>
    </row>
    <row r="34" spans="2:13" x14ac:dyDescent="0.25">
      <c r="B34" s="97" t="str">
        <f t="shared" si="2"/>
        <v/>
      </c>
      <c r="C34" s="98"/>
      <c r="D34" s="98"/>
      <c r="E34" s="99"/>
      <c r="F34" s="18" t="str">
        <f t="shared" si="3"/>
        <v/>
      </c>
      <c r="G34" s="18" t="str">
        <f t="shared" si="1"/>
        <v/>
      </c>
      <c r="H34" s="18" t="str">
        <f t="shared" si="1"/>
        <v/>
      </c>
      <c r="J34"/>
      <c r="K34"/>
      <c r="L34"/>
      <c r="M34"/>
    </row>
    <row r="35" spans="2:13" x14ac:dyDescent="0.25">
      <c r="B35" s="97" t="str">
        <f t="shared" si="2"/>
        <v/>
      </c>
      <c r="C35" s="98"/>
      <c r="D35" s="98"/>
      <c r="E35" s="99"/>
      <c r="F35" s="18" t="str">
        <f t="shared" si="3"/>
        <v/>
      </c>
      <c r="G35" s="18" t="str">
        <f t="shared" si="1"/>
        <v/>
      </c>
      <c r="H35" s="18" t="str">
        <f t="shared" si="1"/>
        <v/>
      </c>
      <c r="J35"/>
      <c r="K35"/>
      <c r="L35"/>
      <c r="M35"/>
    </row>
    <row r="36" spans="2:13" x14ac:dyDescent="0.25">
      <c r="B36" s="97" t="str">
        <f t="shared" si="2"/>
        <v/>
      </c>
      <c r="C36" s="98"/>
      <c r="D36" s="98"/>
      <c r="E36" s="99"/>
      <c r="F36" s="18" t="str">
        <f t="shared" si="3"/>
        <v/>
      </c>
      <c r="G36" s="18" t="str">
        <f t="shared" si="1"/>
        <v/>
      </c>
      <c r="H36" s="18" t="str">
        <f t="shared" si="1"/>
        <v/>
      </c>
      <c r="J36"/>
      <c r="K36"/>
      <c r="L36"/>
      <c r="M36"/>
    </row>
    <row r="37" spans="2:13" x14ac:dyDescent="0.25">
      <c r="B37" s="97" t="str">
        <f t="shared" si="2"/>
        <v/>
      </c>
      <c r="C37" s="98"/>
      <c r="D37" s="98"/>
      <c r="E37" s="99"/>
      <c r="F37" s="18" t="str">
        <f t="shared" si="3"/>
        <v/>
      </c>
      <c r="G37" s="18" t="str">
        <f t="shared" si="1"/>
        <v/>
      </c>
      <c r="H37" s="18" t="str">
        <f t="shared" si="1"/>
        <v/>
      </c>
      <c r="J37"/>
      <c r="K37"/>
      <c r="L37"/>
      <c r="M37"/>
    </row>
    <row r="38" spans="2:13" x14ac:dyDescent="0.25">
      <c r="B38" s="97" t="str">
        <f t="shared" si="2"/>
        <v/>
      </c>
      <c r="C38" s="98"/>
      <c r="D38" s="98"/>
      <c r="E38" s="99"/>
      <c r="F38" s="18" t="str">
        <f t="shared" si="3"/>
        <v/>
      </c>
      <c r="G38" s="18" t="str">
        <f t="shared" si="1"/>
        <v/>
      </c>
      <c r="H38" s="18" t="str">
        <f t="shared" si="1"/>
        <v/>
      </c>
      <c r="J38"/>
      <c r="K38"/>
      <c r="L38"/>
      <c r="M38"/>
    </row>
    <row r="39" spans="2:13" x14ac:dyDescent="0.25">
      <c r="B39" s="97" t="str">
        <f t="shared" si="2"/>
        <v/>
      </c>
      <c r="C39" s="98"/>
      <c r="D39" s="98"/>
      <c r="E39" s="99"/>
      <c r="F39" s="18" t="str">
        <f t="shared" si="3"/>
        <v/>
      </c>
      <c r="G39" s="18" t="str">
        <f t="shared" si="1"/>
        <v/>
      </c>
      <c r="H39" s="18" t="str">
        <f t="shared" si="1"/>
        <v/>
      </c>
      <c r="J39"/>
      <c r="K39"/>
      <c r="L39"/>
      <c r="M39"/>
    </row>
    <row r="40" spans="2:13" x14ac:dyDescent="0.25">
      <c r="B40" s="97" t="str">
        <f t="shared" si="2"/>
        <v/>
      </c>
      <c r="C40" s="98"/>
      <c r="D40" s="98"/>
      <c r="E40" s="99"/>
      <c r="F40" s="18" t="str">
        <f t="shared" si="3"/>
        <v/>
      </c>
      <c r="G40" s="18" t="str">
        <f t="shared" si="1"/>
        <v/>
      </c>
      <c r="H40" s="18" t="str">
        <f t="shared" si="1"/>
        <v/>
      </c>
      <c r="J40"/>
      <c r="K40"/>
      <c r="L40"/>
      <c r="M40"/>
    </row>
    <row r="41" spans="2:13" x14ac:dyDescent="0.25">
      <c r="B41" s="97" t="str">
        <f t="shared" si="2"/>
        <v/>
      </c>
      <c r="C41" s="98"/>
      <c r="D41" s="98"/>
      <c r="E41" s="99"/>
      <c r="F41" s="18" t="str">
        <f t="shared" si="3"/>
        <v/>
      </c>
      <c r="G41" s="18" t="str">
        <f t="shared" si="1"/>
        <v/>
      </c>
      <c r="H41" s="18" t="str">
        <f t="shared" si="1"/>
        <v/>
      </c>
      <c r="J41"/>
      <c r="K41"/>
      <c r="L41"/>
      <c r="M41"/>
    </row>
    <row r="42" spans="2:13" x14ac:dyDescent="0.25">
      <c r="B42" s="97" t="str">
        <f t="shared" si="2"/>
        <v/>
      </c>
      <c r="C42" s="98"/>
      <c r="D42" s="98"/>
      <c r="E42" s="99"/>
      <c r="F42" s="18" t="str">
        <f t="shared" si="3"/>
        <v/>
      </c>
      <c r="G42" s="18" t="str">
        <f t="shared" si="1"/>
        <v/>
      </c>
      <c r="H42" s="18" t="str">
        <f t="shared" si="1"/>
        <v/>
      </c>
      <c r="J42"/>
      <c r="K42"/>
      <c r="L42"/>
      <c r="M42"/>
    </row>
    <row r="43" spans="2:13" x14ac:dyDescent="0.25">
      <c r="B43" s="97" t="str">
        <f t="shared" si="2"/>
        <v/>
      </c>
      <c r="C43" s="98"/>
      <c r="D43" s="98"/>
      <c r="E43" s="99"/>
      <c r="F43" s="18" t="str">
        <f t="shared" si="3"/>
        <v/>
      </c>
      <c r="G43" s="18" t="str">
        <f t="shared" si="3"/>
        <v/>
      </c>
      <c r="H43" s="18" t="str">
        <f t="shared" si="3"/>
        <v/>
      </c>
      <c r="J43"/>
      <c r="K43"/>
      <c r="L43"/>
      <c r="M43"/>
    </row>
    <row r="44" spans="2:13" x14ac:dyDescent="0.25">
      <c r="B44" s="97" t="str">
        <f t="shared" si="2"/>
        <v/>
      </c>
      <c r="C44" s="98"/>
      <c r="D44" s="98"/>
      <c r="E44" s="99"/>
      <c r="F44" s="18" t="str">
        <f t="shared" si="3"/>
        <v/>
      </c>
      <c r="G44" s="18" t="str">
        <f t="shared" si="3"/>
        <v/>
      </c>
      <c r="H44" s="18" t="str">
        <f t="shared" si="3"/>
        <v/>
      </c>
      <c r="J44"/>
      <c r="K44"/>
      <c r="L44"/>
      <c r="M44"/>
    </row>
    <row r="45" spans="2:13" x14ac:dyDescent="0.25">
      <c r="B45" s="97" t="str">
        <f t="shared" si="2"/>
        <v/>
      </c>
      <c r="C45" s="98"/>
      <c r="D45" s="98"/>
      <c r="E45" s="99"/>
      <c r="F45" s="18" t="str">
        <f t="shared" si="3"/>
        <v/>
      </c>
      <c r="G45" s="18" t="str">
        <f t="shared" si="3"/>
        <v/>
      </c>
      <c r="H45" s="18" t="str">
        <f t="shared" si="3"/>
        <v/>
      </c>
      <c r="J45"/>
      <c r="K45"/>
      <c r="L45"/>
      <c r="M45"/>
    </row>
    <row r="46" spans="2:13" x14ac:dyDescent="0.25">
      <c r="B46" s="97" t="str">
        <f t="shared" si="2"/>
        <v/>
      </c>
      <c r="C46" s="98"/>
      <c r="D46" s="98"/>
      <c r="E46" s="99"/>
      <c r="F46" s="18" t="str">
        <f t="shared" si="3"/>
        <v/>
      </c>
      <c r="G46" s="18" t="str">
        <f t="shared" si="3"/>
        <v/>
      </c>
      <c r="H46" s="18" t="str">
        <f t="shared" si="3"/>
        <v/>
      </c>
      <c r="J46"/>
      <c r="K46"/>
      <c r="L46"/>
      <c r="M46"/>
    </row>
    <row r="47" spans="2:13" x14ac:dyDescent="0.25">
      <c r="B47" s="97" t="str">
        <f t="shared" si="2"/>
        <v/>
      </c>
      <c r="C47" s="98"/>
      <c r="D47" s="98"/>
      <c r="E47" s="99"/>
      <c r="F47" s="18" t="str">
        <f t="shared" si="3"/>
        <v/>
      </c>
      <c r="G47" s="18" t="str">
        <f t="shared" si="3"/>
        <v/>
      </c>
      <c r="H47" s="18" t="str">
        <f t="shared" si="3"/>
        <v/>
      </c>
      <c r="J47"/>
      <c r="K47"/>
      <c r="L47"/>
      <c r="M47"/>
    </row>
    <row r="48" spans="2:13" x14ac:dyDescent="0.25">
      <c r="B48" s="97" t="str">
        <f t="shared" si="2"/>
        <v/>
      </c>
      <c r="C48" s="98"/>
      <c r="D48" s="98"/>
      <c r="E48" s="99"/>
      <c r="F48" s="18" t="str">
        <f t="shared" si="3"/>
        <v/>
      </c>
      <c r="G48" s="18" t="str">
        <f t="shared" si="3"/>
        <v/>
      </c>
      <c r="H48" s="18" t="str">
        <f t="shared" si="3"/>
        <v/>
      </c>
      <c r="J48"/>
      <c r="K48"/>
      <c r="L48"/>
      <c r="M48"/>
    </row>
    <row r="49" spans="2:13" x14ac:dyDescent="0.25">
      <c r="B49" s="97" t="str">
        <f t="shared" si="2"/>
        <v/>
      </c>
      <c r="C49" s="98"/>
      <c r="D49" s="98"/>
      <c r="E49" s="99"/>
      <c r="F49" s="18" t="str">
        <f t="shared" si="3"/>
        <v/>
      </c>
      <c r="G49" s="18" t="str">
        <f t="shared" si="3"/>
        <v/>
      </c>
      <c r="H49" s="18" t="str">
        <f t="shared" si="3"/>
        <v/>
      </c>
      <c r="J49"/>
      <c r="K49"/>
      <c r="L49"/>
      <c r="M49"/>
    </row>
    <row r="50" spans="2:13" x14ac:dyDescent="0.25">
      <c r="B50" s="97" t="str">
        <f t="shared" si="2"/>
        <v/>
      </c>
      <c r="C50" s="98"/>
      <c r="D50" s="98"/>
      <c r="E50" s="99"/>
      <c r="F50" s="18" t="str">
        <f t="shared" si="3"/>
        <v/>
      </c>
      <c r="G50" s="18" t="str">
        <f t="shared" si="3"/>
        <v/>
      </c>
      <c r="H50" s="18" t="str">
        <f t="shared" si="3"/>
        <v/>
      </c>
      <c r="J50"/>
      <c r="K50"/>
      <c r="L50"/>
      <c r="M50"/>
    </row>
    <row r="51" spans="2:13" x14ac:dyDescent="0.25">
      <c r="B51" s="97" t="str">
        <f t="shared" si="2"/>
        <v/>
      </c>
      <c r="C51" s="98"/>
      <c r="D51" s="98"/>
      <c r="E51" s="99"/>
      <c r="F51" s="18" t="str">
        <f t="shared" si="3"/>
        <v/>
      </c>
      <c r="G51" s="18" t="str">
        <f t="shared" si="3"/>
        <v/>
      </c>
      <c r="H51" s="18" t="str">
        <f t="shared" si="3"/>
        <v/>
      </c>
      <c r="J51"/>
      <c r="K51"/>
      <c r="L51"/>
      <c r="M51"/>
    </row>
    <row r="52" spans="2:13" x14ac:dyDescent="0.25">
      <c r="B52" s="97" t="str">
        <f t="shared" si="2"/>
        <v/>
      </c>
      <c r="C52" s="98"/>
      <c r="D52" s="98"/>
      <c r="E52" s="99"/>
      <c r="F52" s="18" t="str">
        <f t="shared" si="3"/>
        <v/>
      </c>
      <c r="G52" s="18" t="str">
        <f t="shared" si="3"/>
        <v/>
      </c>
      <c r="H52" s="18" t="str">
        <f t="shared" si="3"/>
        <v/>
      </c>
      <c r="J52"/>
      <c r="K52"/>
      <c r="L52"/>
      <c r="M52"/>
    </row>
    <row r="53" spans="2:13" x14ac:dyDescent="0.25">
      <c r="B53" s="97" t="str">
        <f t="shared" si="2"/>
        <v/>
      </c>
      <c r="C53" s="98"/>
      <c r="D53" s="98"/>
      <c r="E53" s="99"/>
      <c r="F53" s="18" t="str">
        <f t="shared" si="3"/>
        <v/>
      </c>
      <c r="G53" s="18" t="str">
        <f t="shared" si="3"/>
        <v/>
      </c>
      <c r="H53" s="18" t="str">
        <f t="shared" si="3"/>
        <v/>
      </c>
      <c r="J53"/>
      <c r="K53"/>
      <c r="L53"/>
      <c r="M53"/>
    </row>
    <row r="54" spans="2:13" x14ac:dyDescent="0.25">
      <c r="B54" s="97" t="str">
        <f t="shared" si="2"/>
        <v/>
      </c>
      <c r="C54" s="98"/>
      <c r="D54" s="98"/>
      <c r="E54" s="99"/>
      <c r="F54" s="18" t="str">
        <f t="shared" si="3"/>
        <v/>
      </c>
      <c r="G54" s="18" t="str">
        <f t="shared" si="3"/>
        <v/>
      </c>
      <c r="H54" s="18" t="str">
        <f t="shared" si="3"/>
        <v/>
      </c>
      <c r="J54"/>
      <c r="K54"/>
      <c r="L54"/>
      <c r="M54"/>
    </row>
    <row r="55" spans="2:13" x14ac:dyDescent="0.25">
      <c r="B55" s="97" t="str">
        <f t="shared" si="2"/>
        <v/>
      </c>
      <c r="C55" s="98"/>
      <c r="D55" s="98"/>
      <c r="E55" s="99"/>
      <c r="F55" s="18" t="str">
        <f t="shared" si="3"/>
        <v/>
      </c>
      <c r="G55" s="18" t="str">
        <f t="shared" si="3"/>
        <v/>
      </c>
      <c r="H55" s="18" t="str">
        <f t="shared" si="3"/>
        <v/>
      </c>
      <c r="J55"/>
      <c r="K55"/>
      <c r="L55"/>
      <c r="M55"/>
    </row>
    <row r="56" spans="2:13" x14ac:dyDescent="0.25">
      <c r="B56" s="97" t="str">
        <f t="shared" si="2"/>
        <v/>
      </c>
      <c r="C56" s="98"/>
      <c r="D56" s="98"/>
      <c r="E56" s="99"/>
      <c r="F56" s="18" t="str">
        <f t="shared" si="3"/>
        <v/>
      </c>
      <c r="G56" s="18" t="str">
        <f t="shared" si="3"/>
        <v/>
      </c>
      <c r="H56" s="18" t="str">
        <f t="shared" si="3"/>
        <v/>
      </c>
      <c r="J56"/>
      <c r="K56"/>
      <c r="L56"/>
      <c r="M56"/>
    </row>
    <row r="57" spans="2:13" x14ac:dyDescent="0.25">
      <c r="B57" s="97" t="str">
        <f t="shared" si="2"/>
        <v/>
      </c>
      <c r="C57" s="98"/>
      <c r="D57" s="98"/>
      <c r="E57" s="99"/>
      <c r="F57" s="18" t="str">
        <f t="shared" si="3"/>
        <v/>
      </c>
      <c r="G57" s="18" t="str">
        <f t="shared" si="3"/>
        <v/>
      </c>
      <c r="H57" s="18" t="str">
        <f t="shared" si="3"/>
        <v/>
      </c>
      <c r="J57"/>
      <c r="K57"/>
      <c r="L57"/>
      <c r="M57"/>
    </row>
    <row r="58" spans="2:13" x14ac:dyDescent="0.25">
      <c r="B58" s="97" t="str">
        <f t="shared" si="2"/>
        <v/>
      </c>
      <c r="C58" s="98"/>
      <c r="D58" s="98"/>
      <c r="E58" s="99"/>
      <c r="F58" s="18" t="str">
        <f t="shared" si="3"/>
        <v/>
      </c>
      <c r="G58" s="18" t="str">
        <f t="shared" si="3"/>
        <v/>
      </c>
      <c r="H58" s="18" t="str">
        <f t="shared" si="3"/>
        <v/>
      </c>
      <c r="J58"/>
      <c r="K58"/>
      <c r="L58"/>
      <c r="M58"/>
    </row>
    <row r="59" spans="2:13" x14ac:dyDescent="0.25">
      <c r="B59" s="97" t="str">
        <f t="shared" si="2"/>
        <v/>
      </c>
      <c r="C59" s="98"/>
      <c r="D59" s="98"/>
      <c r="E59" s="99"/>
      <c r="F59" s="18" t="str">
        <f t="shared" si="3"/>
        <v/>
      </c>
      <c r="G59" s="18" t="str">
        <f t="shared" si="3"/>
        <v/>
      </c>
      <c r="H59" s="18" t="str">
        <f t="shared" si="3"/>
        <v/>
      </c>
      <c r="J59"/>
      <c r="K59"/>
      <c r="L59"/>
      <c r="M59"/>
    </row>
    <row r="60" spans="2:13" x14ac:dyDescent="0.25">
      <c r="B60" s="97" t="str">
        <f t="shared" si="2"/>
        <v/>
      </c>
      <c r="C60" s="98"/>
      <c r="D60" s="98"/>
      <c r="E60" s="99"/>
      <c r="F60" s="18" t="str">
        <f t="shared" si="3"/>
        <v/>
      </c>
      <c r="G60" s="18" t="str">
        <f t="shared" si="3"/>
        <v/>
      </c>
      <c r="H60" s="18" t="str">
        <f t="shared" si="3"/>
        <v/>
      </c>
      <c r="J60"/>
      <c r="K60"/>
      <c r="L60"/>
      <c r="M60"/>
    </row>
    <row r="61" spans="2:13" x14ac:dyDescent="0.25">
      <c r="B61" s="97" t="str">
        <f t="shared" si="2"/>
        <v/>
      </c>
      <c r="C61" s="98"/>
      <c r="D61" s="98"/>
      <c r="E61" s="99"/>
      <c r="F61" s="18" t="str">
        <f t="shared" si="3"/>
        <v/>
      </c>
      <c r="G61" s="18" t="str">
        <f t="shared" si="3"/>
        <v/>
      </c>
      <c r="H61" s="18" t="str">
        <f t="shared" si="3"/>
        <v/>
      </c>
      <c r="J61"/>
      <c r="K61"/>
      <c r="L61"/>
      <c r="M61"/>
    </row>
    <row r="62" spans="2:13" x14ac:dyDescent="0.25">
      <c r="B62" s="97" t="str">
        <f t="shared" si="2"/>
        <v/>
      </c>
      <c r="C62" s="98"/>
      <c r="D62" s="98"/>
      <c r="E62" s="99"/>
      <c r="F62" s="18" t="str">
        <f t="shared" si="3"/>
        <v/>
      </c>
      <c r="G62" s="18" t="str">
        <f t="shared" si="3"/>
        <v/>
      </c>
      <c r="H62" s="18" t="str">
        <f t="shared" si="3"/>
        <v/>
      </c>
      <c r="J62"/>
      <c r="K62"/>
      <c r="L62"/>
      <c r="M62"/>
    </row>
    <row r="63" spans="2:13" x14ac:dyDescent="0.25">
      <c r="B63" s="97" t="str">
        <f t="shared" si="2"/>
        <v/>
      </c>
      <c r="C63" s="98"/>
      <c r="D63" s="98"/>
      <c r="E63" s="99"/>
      <c r="F63" s="18" t="str">
        <f t="shared" si="3"/>
        <v/>
      </c>
      <c r="G63" s="18" t="str">
        <f t="shared" si="3"/>
        <v/>
      </c>
      <c r="H63" s="18" t="str">
        <f t="shared" si="3"/>
        <v/>
      </c>
      <c r="J63"/>
      <c r="K63"/>
      <c r="L63"/>
      <c r="M63"/>
    </row>
    <row r="64" spans="2:13" x14ac:dyDescent="0.25">
      <c r="B64" s="97" t="str">
        <f t="shared" si="2"/>
        <v/>
      </c>
      <c r="C64" s="98"/>
      <c r="D64" s="98"/>
      <c r="E64" s="99"/>
      <c r="F64" s="18" t="str">
        <f t="shared" si="3"/>
        <v/>
      </c>
      <c r="G64" s="18" t="str">
        <f t="shared" si="3"/>
        <v/>
      </c>
      <c r="H64" s="18" t="str">
        <f t="shared" si="3"/>
        <v/>
      </c>
      <c r="J64"/>
      <c r="K64"/>
      <c r="L64"/>
      <c r="M64"/>
    </row>
    <row r="65" spans="2:13" x14ac:dyDescent="0.25">
      <c r="B65" s="97" t="str">
        <f t="shared" si="2"/>
        <v/>
      </c>
      <c r="C65" s="98"/>
      <c r="D65" s="98"/>
      <c r="E65" s="99"/>
      <c r="F65" s="18" t="str">
        <f t="shared" si="3"/>
        <v/>
      </c>
      <c r="G65" s="18" t="str">
        <f t="shared" si="3"/>
        <v/>
      </c>
      <c r="H65" s="18" t="str">
        <f t="shared" si="3"/>
        <v/>
      </c>
      <c r="J65"/>
      <c r="K65"/>
      <c r="L65"/>
      <c r="M65"/>
    </row>
    <row r="66" spans="2:13" x14ac:dyDescent="0.25">
      <c r="B66" s="97" t="str">
        <f t="shared" si="2"/>
        <v/>
      </c>
      <c r="C66" s="98"/>
      <c r="D66" s="98"/>
      <c r="E66" s="99"/>
      <c r="F66" s="18" t="str">
        <f t="shared" si="3"/>
        <v/>
      </c>
      <c r="G66" s="18" t="str">
        <f t="shared" si="3"/>
        <v/>
      </c>
      <c r="H66" s="18" t="str">
        <f t="shared" si="3"/>
        <v/>
      </c>
      <c r="J66"/>
      <c r="K66"/>
      <c r="L66"/>
      <c r="M66"/>
    </row>
    <row r="67" spans="2:13" x14ac:dyDescent="0.25">
      <c r="B67" s="97" t="str">
        <f t="shared" si="2"/>
        <v/>
      </c>
      <c r="C67" s="98"/>
      <c r="D67" s="98"/>
      <c r="E67" s="99"/>
      <c r="F67" s="18" t="str">
        <f t="shared" si="3"/>
        <v/>
      </c>
      <c r="G67" s="18" t="str">
        <f t="shared" si="3"/>
        <v/>
      </c>
      <c r="H67" s="18" t="str">
        <f t="shared" si="3"/>
        <v/>
      </c>
      <c r="J67"/>
      <c r="K67"/>
      <c r="L67"/>
      <c r="M67"/>
    </row>
    <row r="68" spans="2:13" x14ac:dyDescent="0.25">
      <c r="B68" s="97" t="str">
        <f t="shared" si="2"/>
        <v/>
      </c>
      <c r="C68" s="98"/>
      <c r="D68" s="98"/>
      <c r="E68" s="99"/>
      <c r="F68" s="18" t="str">
        <f t="shared" si="3"/>
        <v/>
      </c>
      <c r="G68" s="18" t="str">
        <f t="shared" si="3"/>
        <v/>
      </c>
      <c r="H68" s="18" t="str">
        <f t="shared" si="3"/>
        <v/>
      </c>
      <c r="J68"/>
      <c r="K68"/>
      <c r="L68"/>
      <c r="M68"/>
    </row>
    <row r="69" spans="2:13" x14ac:dyDescent="0.25">
      <c r="B69" s="97" t="str">
        <f t="shared" si="2"/>
        <v/>
      </c>
      <c r="C69" s="98"/>
      <c r="D69" s="98"/>
      <c r="E69" s="99"/>
      <c r="F69" s="18" t="str">
        <f t="shared" si="3"/>
        <v/>
      </c>
      <c r="G69" s="18" t="str">
        <f t="shared" si="3"/>
        <v/>
      </c>
      <c r="H69" s="18" t="str">
        <f t="shared" si="3"/>
        <v/>
      </c>
      <c r="J69"/>
      <c r="K69"/>
      <c r="L69"/>
      <c r="M69"/>
    </row>
    <row r="70" spans="2:13" x14ac:dyDescent="0.25">
      <c r="B70" s="97" t="str">
        <f t="shared" si="2"/>
        <v/>
      </c>
      <c r="C70" s="98"/>
      <c r="D70" s="98"/>
      <c r="E70" s="99"/>
      <c r="F70" s="18" t="str">
        <f t="shared" si="3"/>
        <v/>
      </c>
      <c r="G70" s="18" t="str">
        <f t="shared" si="3"/>
        <v/>
      </c>
      <c r="H70" s="18" t="str">
        <f t="shared" si="3"/>
        <v/>
      </c>
      <c r="J70"/>
      <c r="K70"/>
      <c r="L70"/>
      <c r="M70"/>
    </row>
    <row r="71" spans="2:13" x14ac:dyDescent="0.25">
      <c r="B71" s="97" t="str">
        <f t="shared" si="2"/>
        <v/>
      </c>
      <c r="C71" s="98"/>
      <c r="D71" s="98"/>
      <c r="E71" s="99"/>
      <c r="F71" s="18" t="str">
        <f t="shared" si="3"/>
        <v/>
      </c>
      <c r="G71" s="18" t="str">
        <f t="shared" si="3"/>
        <v/>
      </c>
      <c r="H71" s="18" t="str">
        <f t="shared" si="3"/>
        <v/>
      </c>
      <c r="J71"/>
      <c r="K71"/>
      <c r="L71"/>
      <c r="M71"/>
    </row>
    <row r="72" spans="2:13" x14ac:dyDescent="0.25">
      <c r="B72" s="97" t="str">
        <f t="shared" si="2"/>
        <v/>
      </c>
      <c r="C72" s="98"/>
      <c r="D72" s="98"/>
      <c r="E72" s="99"/>
      <c r="F72" s="18" t="str">
        <f t="shared" si="3"/>
        <v/>
      </c>
      <c r="G72" s="18" t="str">
        <f t="shared" si="3"/>
        <v/>
      </c>
      <c r="H72" s="18" t="str">
        <f t="shared" si="3"/>
        <v/>
      </c>
      <c r="J72"/>
      <c r="K72"/>
      <c r="L72"/>
      <c r="M72"/>
    </row>
    <row r="73" spans="2:13" x14ac:dyDescent="0.25">
      <c r="B73" s="97" t="str">
        <f t="shared" si="2"/>
        <v/>
      </c>
      <c r="C73" s="98"/>
      <c r="D73" s="98"/>
      <c r="E73" s="99"/>
      <c r="F73" s="18" t="str">
        <f t="shared" si="3"/>
        <v/>
      </c>
      <c r="G73" s="18" t="str">
        <f t="shared" si="3"/>
        <v/>
      </c>
      <c r="H73" s="18" t="str">
        <f t="shared" si="3"/>
        <v/>
      </c>
      <c r="J73"/>
      <c r="K73"/>
      <c r="L73"/>
      <c r="M73"/>
    </row>
    <row r="74" spans="2:13" x14ac:dyDescent="0.25">
      <c r="B74" s="97" t="str">
        <f t="shared" si="2"/>
        <v/>
      </c>
      <c r="C74" s="98"/>
      <c r="D74" s="98"/>
      <c r="E74" s="99"/>
      <c r="F74" s="18" t="str">
        <f t="shared" si="3"/>
        <v/>
      </c>
      <c r="G74" s="18" t="str">
        <f t="shared" si="3"/>
        <v/>
      </c>
      <c r="H74" s="18" t="str">
        <f t="shared" si="3"/>
        <v/>
      </c>
      <c r="J74"/>
      <c r="K74"/>
      <c r="L74"/>
      <c r="M74"/>
    </row>
    <row r="75" spans="2:13" x14ac:dyDescent="0.25">
      <c r="B75" s="97" t="str">
        <f t="shared" si="2"/>
        <v/>
      </c>
      <c r="C75" s="98"/>
      <c r="D75" s="98"/>
      <c r="E75" s="99"/>
      <c r="F75" s="18" t="str">
        <f t="shared" si="3"/>
        <v/>
      </c>
      <c r="G75" s="18" t="str">
        <f t="shared" si="3"/>
        <v/>
      </c>
      <c r="H75" s="18" t="str">
        <f t="shared" si="3"/>
        <v/>
      </c>
      <c r="J75"/>
      <c r="K75"/>
      <c r="L75"/>
      <c r="M75"/>
    </row>
    <row r="76" spans="2:13" x14ac:dyDescent="0.25">
      <c r="B76" s="97" t="str">
        <f t="shared" si="2"/>
        <v/>
      </c>
      <c r="C76" s="98"/>
      <c r="D76" s="98"/>
      <c r="E76" s="99"/>
      <c r="F76" s="18" t="str">
        <f t="shared" si="3"/>
        <v/>
      </c>
      <c r="G76" s="18" t="str">
        <f t="shared" si="3"/>
        <v/>
      </c>
      <c r="H76" s="18" t="str">
        <f t="shared" si="3"/>
        <v/>
      </c>
      <c r="J76"/>
      <c r="K76"/>
      <c r="L76"/>
      <c r="M76"/>
    </row>
    <row r="77" spans="2:13" x14ac:dyDescent="0.25">
      <c r="B77" s="97" t="str">
        <f t="shared" si="2"/>
        <v/>
      </c>
      <c r="C77" s="98"/>
      <c r="D77" s="98"/>
      <c r="E77" s="99"/>
      <c r="F77" s="18" t="str">
        <f t="shared" si="3"/>
        <v/>
      </c>
      <c r="G77" s="18" t="str">
        <f t="shared" si="3"/>
        <v/>
      </c>
      <c r="H77" s="18" t="str">
        <f t="shared" si="3"/>
        <v/>
      </c>
      <c r="J77"/>
      <c r="K77"/>
      <c r="L77"/>
      <c r="M77"/>
    </row>
    <row r="78" spans="2:13" x14ac:dyDescent="0.25">
      <c r="B78" s="97" t="str">
        <f t="shared" si="2"/>
        <v/>
      </c>
      <c r="C78" s="98"/>
      <c r="D78" s="98"/>
      <c r="E78" s="99"/>
      <c r="F78" s="18" t="str">
        <f t="shared" si="3"/>
        <v/>
      </c>
      <c r="G78" s="18" t="str">
        <f t="shared" si="3"/>
        <v/>
      </c>
      <c r="H78" s="18" t="str">
        <f t="shared" si="3"/>
        <v/>
      </c>
      <c r="J78"/>
      <c r="K78"/>
      <c r="L78"/>
      <c r="M78"/>
    </row>
    <row r="79" spans="2:13" x14ac:dyDescent="0.25">
      <c r="B79" s="97" t="str">
        <f t="shared" si="2"/>
        <v/>
      </c>
      <c r="C79" s="98"/>
      <c r="D79" s="98"/>
      <c r="E79" s="99"/>
      <c r="F79" s="18" t="str">
        <f t="shared" si="3"/>
        <v/>
      </c>
      <c r="G79" s="18" t="str">
        <f t="shared" si="3"/>
        <v/>
      </c>
      <c r="H79" s="18" t="str">
        <f t="shared" si="3"/>
        <v/>
      </c>
      <c r="J79"/>
      <c r="K79"/>
      <c r="L79"/>
      <c r="M79"/>
    </row>
    <row r="80" spans="2:13" x14ac:dyDescent="0.25">
      <c r="B80" s="97" t="str">
        <f t="shared" si="2"/>
        <v/>
      </c>
      <c r="C80" s="98"/>
      <c r="D80" s="98"/>
      <c r="E80" s="99"/>
      <c r="F80" s="18" t="str">
        <f t="shared" si="3"/>
        <v/>
      </c>
      <c r="G80" s="18" t="str">
        <f t="shared" si="3"/>
        <v/>
      </c>
      <c r="H80" s="18" t="str">
        <f t="shared" si="3"/>
        <v/>
      </c>
      <c r="J80"/>
      <c r="K80"/>
      <c r="L80"/>
      <c r="M80"/>
    </row>
    <row r="81" spans="2:13" x14ac:dyDescent="0.25">
      <c r="B81" s="97" t="str">
        <f t="shared" si="2"/>
        <v/>
      </c>
      <c r="C81" s="98"/>
      <c r="D81" s="98"/>
      <c r="E81" s="99"/>
      <c r="F81" s="18" t="str">
        <f t="shared" si="3"/>
        <v/>
      </c>
      <c r="G81" s="18" t="str">
        <f t="shared" si="3"/>
        <v/>
      </c>
      <c r="H81" s="18" t="str">
        <f t="shared" si="3"/>
        <v/>
      </c>
      <c r="J81"/>
      <c r="K81"/>
      <c r="L81"/>
      <c r="M81"/>
    </row>
    <row r="82" spans="2:13" x14ac:dyDescent="0.25">
      <c r="B82" s="97" t="str">
        <f t="shared" si="2"/>
        <v/>
      </c>
      <c r="C82" s="98"/>
      <c r="D82" s="98"/>
      <c r="E82" s="99"/>
      <c r="F82" s="18" t="str">
        <f t="shared" si="3"/>
        <v/>
      </c>
      <c r="G82" s="18" t="str">
        <f t="shared" si="3"/>
        <v/>
      </c>
      <c r="H82" s="18" t="str">
        <f t="shared" si="3"/>
        <v/>
      </c>
      <c r="J82"/>
      <c r="K82"/>
      <c r="L82"/>
      <c r="M82"/>
    </row>
    <row r="83" spans="2:13" x14ac:dyDescent="0.25">
      <c r="B83" s="97" t="str">
        <f t="shared" si="2"/>
        <v/>
      </c>
      <c r="C83" s="98"/>
      <c r="D83" s="98"/>
      <c r="E83" s="99"/>
      <c r="F83" s="18" t="str">
        <f t="shared" si="3"/>
        <v/>
      </c>
      <c r="G83" s="18" t="str">
        <f t="shared" si="3"/>
        <v/>
      </c>
      <c r="H83" s="18" t="str">
        <f t="shared" si="3"/>
        <v/>
      </c>
      <c r="J83"/>
      <c r="K83"/>
      <c r="L83"/>
      <c r="M83"/>
    </row>
    <row r="84" spans="2:13" x14ac:dyDescent="0.25">
      <c r="B84" s="97" t="str">
        <f t="shared" si="2"/>
        <v/>
      </c>
      <c r="C84" s="98"/>
      <c r="D84" s="98"/>
      <c r="E84" s="99"/>
      <c r="F84" s="18" t="str">
        <f t="shared" si="3"/>
        <v/>
      </c>
      <c r="G84" s="18" t="str">
        <f t="shared" si="3"/>
        <v/>
      </c>
      <c r="H84" s="18" t="str">
        <f t="shared" si="3"/>
        <v/>
      </c>
      <c r="J84"/>
      <c r="K84"/>
      <c r="L84"/>
      <c r="M84"/>
    </row>
    <row r="85" spans="2:13" x14ac:dyDescent="0.25">
      <c r="B85" s="97" t="str">
        <f t="shared" si="2"/>
        <v/>
      </c>
      <c r="C85" s="98"/>
      <c r="D85" s="98"/>
      <c r="E85" s="99"/>
      <c r="F85" s="18" t="str">
        <f t="shared" si="3"/>
        <v/>
      </c>
      <c r="G85" s="18" t="str">
        <f t="shared" si="3"/>
        <v/>
      </c>
      <c r="H85" s="18" t="str">
        <f t="shared" si="3"/>
        <v/>
      </c>
      <c r="J85"/>
      <c r="K85"/>
      <c r="L85"/>
      <c r="M85"/>
    </row>
    <row r="86" spans="2:13" x14ac:dyDescent="0.25">
      <c r="B86" s="97" t="str">
        <f t="shared" si="2"/>
        <v/>
      </c>
      <c r="C86" s="98"/>
      <c r="D86" s="98"/>
      <c r="E86" s="99"/>
      <c r="F86" s="18" t="str">
        <f t="shared" si="3"/>
        <v/>
      </c>
      <c r="G86" s="18" t="str">
        <f t="shared" si="3"/>
        <v/>
      </c>
      <c r="H86" s="18" t="str">
        <f t="shared" si="3"/>
        <v/>
      </c>
      <c r="J86"/>
      <c r="K86"/>
      <c r="L86"/>
      <c r="M86"/>
    </row>
    <row r="87" spans="2:13" x14ac:dyDescent="0.25">
      <c r="B87" s="97" t="str">
        <f t="shared" si="2"/>
        <v/>
      </c>
      <c r="C87" s="98"/>
      <c r="D87" s="98"/>
      <c r="E87" s="99"/>
      <c r="F87" s="18" t="str">
        <f t="shared" si="3"/>
        <v/>
      </c>
      <c r="G87" s="18" t="str">
        <f t="shared" si="3"/>
        <v/>
      </c>
      <c r="H87" s="18" t="str">
        <f t="shared" si="3"/>
        <v/>
      </c>
      <c r="J87"/>
      <c r="K87"/>
      <c r="L87"/>
      <c r="M87"/>
    </row>
    <row r="88" spans="2:13" x14ac:dyDescent="0.25">
      <c r="B88" s="97" t="str">
        <f t="shared" si="2"/>
        <v/>
      </c>
      <c r="C88" s="98"/>
      <c r="D88" s="98"/>
      <c r="E88" s="99"/>
      <c r="F88" s="18" t="str">
        <f t="shared" si="3"/>
        <v/>
      </c>
      <c r="G88" s="18" t="str">
        <f t="shared" si="3"/>
        <v/>
      </c>
      <c r="H88" s="18" t="str">
        <f t="shared" si="3"/>
        <v/>
      </c>
      <c r="J88"/>
      <c r="K88"/>
      <c r="L88"/>
      <c r="M88"/>
    </row>
    <row r="89" spans="2:13" x14ac:dyDescent="0.25">
      <c r="B89" s="97" t="str">
        <f t="shared" si="2"/>
        <v/>
      </c>
      <c r="C89" s="98"/>
      <c r="D89" s="98"/>
      <c r="E89" s="99"/>
      <c r="F89" s="18" t="str">
        <f t="shared" si="3"/>
        <v/>
      </c>
      <c r="G89" s="18" t="str">
        <f t="shared" si="3"/>
        <v/>
      </c>
      <c r="H89" s="18" t="str">
        <f t="shared" si="3"/>
        <v/>
      </c>
      <c r="J89"/>
      <c r="K89"/>
      <c r="L89"/>
      <c r="M89"/>
    </row>
    <row r="90" spans="2:13" x14ac:dyDescent="0.25">
      <c r="B90" s="97" t="str">
        <f t="shared" si="2"/>
        <v/>
      </c>
      <c r="C90" s="98"/>
      <c r="D90" s="98"/>
      <c r="E90" s="99"/>
      <c r="F90" s="18" t="str">
        <f t="shared" si="3"/>
        <v/>
      </c>
      <c r="G90" s="18" t="str">
        <f t="shared" si="3"/>
        <v/>
      </c>
      <c r="H90" s="18" t="str">
        <f t="shared" si="3"/>
        <v/>
      </c>
      <c r="J90"/>
      <c r="K90"/>
      <c r="L90"/>
      <c r="M90"/>
    </row>
    <row r="91" spans="2:13" x14ac:dyDescent="0.25">
      <c r="B91" s="97" t="str">
        <f t="shared" si="2"/>
        <v/>
      </c>
      <c r="C91" s="98"/>
      <c r="D91" s="98"/>
      <c r="E91" s="99"/>
      <c r="F91" s="18" t="str">
        <f t="shared" si="3"/>
        <v/>
      </c>
      <c r="G91" s="18" t="str">
        <f t="shared" si="3"/>
        <v/>
      </c>
      <c r="H91" s="18" t="str">
        <f t="shared" si="3"/>
        <v/>
      </c>
      <c r="J91"/>
      <c r="K91"/>
      <c r="L91"/>
      <c r="M91"/>
    </row>
    <row r="92" spans="2:13" x14ac:dyDescent="0.25">
      <c r="B92" s="97" t="str">
        <f t="shared" ref="B92:B155" si="4">IF(J73="","",J73)</f>
        <v/>
      </c>
      <c r="C92" s="98"/>
      <c r="D92" s="98"/>
      <c r="E92" s="99"/>
      <c r="F92" s="18" t="str">
        <f t="shared" ref="F92:H155" si="5">IF(K73="","",K73)</f>
        <v/>
      </c>
      <c r="G92" s="18" t="str">
        <f t="shared" si="5"/>
        <v/>
      </c>
      <c r="H92" s="18" t="str">
        <f t="shared" si="5"/>
        <v/>
      </c>
      <c r="J92"/>
      <c r="K92"/>
      <c r="L92"/>
      <c r="M92"/>
    </row>
    <row r="93" spans="2:13" x14ac:dyDescent="0.25">
      <c r="B93" s="97" t="str">
        <f t="shared" si="4"/>
        <v/>
      </c>
      <c r="C93" s="98"/>
      <c r="D93" s="98"/>
      <c r="E93" s="99"/>
      <c r="F93" s="18" t="str">
        <f t="shared" si="5"/>
        <v/>
      </c>
      <c r="G93" s="18" t="str">
        <f t="shared" si="5"/>
        <v/>
      </c>
      <c r="H93" s="18" t="str">
        <f t="shared" si="5"/>
        <v/>
      </c>
      <c r="J93"/>
      <c r="K93"/>
      <c r="L93"/>
      <c r="M93"/>
    </row>
    <row r="94" spans="2:13" x14ac:dyDescent="0.25">
      <c r="B94" s="97" t="str">
        <f t="shared" si="4"/>
        <v/>
      </c>
      <c r="C94" s="98"/>
      <c r="D94" s="98"/>
      <c r="E94" s="99"/>
      <c r="F94" s="18" t="str">
        <f t="shared" si="5"/>
        <v/>
      </c>
      <c r="G94" s="18" t="str">
        <f t="shared" si="5"/>
        <v/>
      </c>
      <c r="H94" s="18" t="str">
        <f t="shared" si="5"/>
        <v/>
      </c>
      <c r="J94"/>
      <c r="K94"/>
      <c r="L94"/>
      <c r="M94"/>
    </row>
    <row r="95" spans="2:13" x14ac:dyDescent="0.25">
      <c r="B95" s="97" t="str">
        <f t="shared" si="4"/>
        <v/>
      </c>
      <c r="C95" s="98"/>
      <c r="D95" s="98"/>
      <c r="E95" s="99"/>
      <c r="F95" s="18" t="str">
        <f t="shared" si="5"/>
        <v/>
      </c>
      <c r="G95" s="18" t="str">
        <f t="shared" si="5"/>
        <v/>
      </c>
      <c r="H95" s="18" t="str">
        <f t="shared" si="5"/>
        <v/>
      </c>
      <c r="J95"/>
      <c r="K95"/>
      <c r="L95"/>
      <c r="M95"/>
    </row>
    <row r="96" spans="2:13" x14ac:dyDescent="0.25">
      <c r="B96" s="97" t="str">
        <f t="shared" si="4"/>
        <v/>
      </c>
      <c r="C96" s="98"/>
      <c r="D96" s="98"/>
      <c r="E96" s="99"/>
      <c r="F96" s="18" t="str">
        <f t="shared" si="5"/>
        <v/>
      </c>
      <c r="G96" s="18" t="str">
        <f t="shared" si="5"/>
        <v/>
      </c>
      <c r="H96" s="18" t="str">
        <f t="shared" si="5"/>
        <v/>
      </c>
      <c r="J96"/>
      <c r="K96"/>
      <c r="L96"/>
      <c r="M96"/>
    </row>
    <row r="97" spans="2:13" x14ac:dyDescent="0.25">
      <c r="B97" s="97" t="str">
        <f t="shared" si="4"/>
        <v/>
      </c>
      <c r="C97" s="98"/>
      <c r="D97" s="98"/>
      <c r="E97" s="99"/>
      <c r="F97" s="18" t="str">
        <f t="shared" si="5"/>
        <v/>
      </c>
      <c r="G97" s="18" t="str">
        <f t="shared" si="5"/>
        <v/>
      </c>
      <c r="H97" s="18" t="str">
        <f t="shared" si="5"/>
        <v/>
      </c>
      <c r="J97"/>
      <c r="K97"/>
      <c r="L97"/>
      <c r="M97"/>
    </row>
    <row r="98" spans="2:13" x14ac:dyDescent="0.25">
      <c r="B98" s="97" t="str">
        <f t="shared" si="4"/>
        <v/>
      </c>
      <c r="C98" s="98"/>
      <c r="D98" s="98"/>
      <c r="E98" s="99"/>
      <c r="F98" s="18" t="str">
        <f t="shared" si="5"/>
        <v/>
      </c>
      <c r="G98" s="18" t="str">
        <f t="shared" si="5"/>
        <v/>
      </c>
      <c r="H98" s="18" t="str">
        <f t="shared" si="5"/>
        <v/>
      </c>
      <c r="J98"/>
      <c r="K98"/>
      <c r="L98"/>
      <c r="M98"/>
    </row>
    <row r="99" spans="2:13" x14ac:dyDescent="0.25">
      <c r="B99" s="97" t="str">
        <f t="shared" si="4"/>
        <v/>
      </c>
      <c r="C99" s="98"/>
      <c r="D99" s="98"/>
      <c r="E99" s="99"/>
      <c r="F99" s="18" t="str">
        <f t="shared" si="5"/>
        <v/>
      </c>
      <c r="G99" s="18" t="str">
        <f t="shared" si="5"/>
        <v/>
      </c>
      <c r="H99" s="18" t="str">
        <f t="shared" si="5"/>
        <v/>
      </c>
      <c r="J99"/>
      <c r="K99"/>
      <c r="L99"/>
      <c r="M99"/>
    </row>
    <row r="100" spans="2:13" x14ac:dyDescent="0.25">
      <c r="B100" s="97" t="str">
        <f t="shared" si="4"/>
        <v/>
      </c>
      <c r="C100" s="98"/>
      <c r="D100" s="98"/>
      <c r="E100" s="99"/>
      <c r="F100" s="18" t="str">
        <f t="shared" si="5"/>
        <v/>
      </c>
      <c r="G100" s="18" t="str">
        <f t="shared" si="5"/>
        <v/>
      </c>
      <c r="H100" s="18" t="str">
        <f t="shared" si="5"/>
        <v/>
      </c>
      <c r="J100"/>
      <c r="K100"/>
      <c r="L100"/>
      <c r="M100"/>
    </row>
    <row r="101" spans="2:13" x14ac:dyDescent="0.25">
      <c r="B101" s="97" t="str">
        <f t="shared" si="4"/>
        <v/>
      </c>
      <c r="C101" s="98"/>
      <c r="D101" s="98"/>
      <c r="E101" s="99"/>
      <c r="F101" s="18" t="str">
        <f t="shared" si="5"/>
        <v/>
      </c>
      <c r="G101" s="18" t="str">
        <f t="shared" si="5"/>
        <v/>
      </c>
      <c r="H101" s="18" t="str">
        <f t="shared" si="5"/>
        <v/>
      </c>
      <c r="J101"/>
      <c r="K101"/>
      <c r="L101"/>
      <c r="M101"/>
    </row>
    <row r="102" spans="2:13" x14ac:dyDescent="0.25">
      <c r="B102" s="97" t="str">
        <f t="shared" si="4"/>
        <v/>
      </c>
      <c r="C102" s="98"/>
      <c r="D102" s="98"/>
      <c r="E102" s="99"/>
      <c r="F102" s="18" t="str">
        <f t="shared" si="5"/>
        <v/>
      </c>
      <c r="G102" s="18" t="str">
        <f t="shared" si="5"/>
        <v/>
      </c>
      <c r="H102" s="18" t="str">
        <f t="shared" si="5"/>
        <v/>
      </c>
      <c r="J102"/>
      <c r="K102"/>
      <c r="L102"/>
      <c r="M102"/>
    </row>
    <row r="103" spans="2:13" x14ac:dyDescent="0.25">
      <c r="B103" s="97" t="str">
        <f t="shared" si="4"/>
        <v/>
      </c>
      <c r="C103" s="98"/>
      <c r="D103" s="98"/>
      <c r="E103" s="99"/>
      <c r="F103" s="18" t="str">
        <f t="shared" si="5"/>
        <v/>
      </c>
      <c r="G103" s="18" t="str">
        <f t="shared" si="5"/>
        <v/>
      </c>
      <c r="H103" s="18" t="str">
        <f t="shared" si="5"/>
        <v/>
      </c>
      <c r="J103"/>
      <c r="K103"/>
      <c r="L103"/>
      <c r="M103"/>
    </row>
    <row r="104" spans="2:13" x14ac:dyDescent="0.25">
      <c r="B104" s="97" t="str">
        <f t="shared" si="4"/>
        <v/>
      </c>
      <c r="C104" s="98"/>
      <c r="D104" s="98"/>
      <c r="E104" s="99"/>
      <c r="F104" s="18" t="str">
        <f t="shared" si="5"/>
        <v/>
      </c>
      <c r="G104" s="18" t="str">
        <f t="shared" si="5"/>
        <v/>
      </c>
      <c r="H104" s="18" t="str">
        <f t="shared" si="5"/>
        <v/>
      </c>
      <c r="J104"/>
      <c r="K104"/>
      <c r="L104"/>
      <c r="M104"/>
    </row>
    <row r="105" spans="2:13" x14ac:dyDescent="0.25">
      <c r="B105" s="97" t="str">
        <f t="shared" si="4"/>
        <v/>
      </c>
      <c r="C105" s="98"/>
      <c r="D105" s="98"/>
      <c r="E105" s="99"/>
      <c r="F105" s="18" t="str">
        <f t="shared" si="5"/>
        <v/>
      </c>
      <c r="G105" s="18" t="str">
        <f t="shared" si="5"/>
        <v/>
      </c>
      <c r="H105" s="18" t="str">
        <f t="shared" si="5"/>
        <v/>
      </c>
      <c r="J105"/>
      <c r="K105"/>
      <c r="L105"/>
      <c r="M105"/>
    </row>
    <row r="106" spans="2:13" x14ac:dyDescent="0.25">
      <c r="B106" s="97" t="str">
        <f t="shared" si="4"/>
        <v/>
      </c>
      <c r="C106" s="98"/>
      <c r="D106" s="98"/>
      <c r="E106" s="99"/>
      <c r="F106" s="18" t="str">
        <f t="shared" si="5"/>
        <v/>
      </c>
      <c r="G106" s="18" t="str">
        <f t="shared" si="5"/>
        <v/>
      </c>
      <c r="H106" s="18" t="str">
        <f t="shared" si="5"/>
        <v/>
      </c>
      <c r="J106"/>
      <c r="K106"/>
      <c r="L106"/>
      <c r="M106"/>
    </row>
    <row r="107" spans="2:13" x14ac:dyDescent="0.25">
      <c r="B107" s="97" t="str">
        <f t="shared" si="4"/>
        <v/>
      </c>
      <c r="C107" s="98"/>
      <c r="D107" s="98"/>
      <c r="E107" s="99"/>
      <c r="F107" s="18" t="str">
        <f t="shared" si="5"/>
        <v/>
      </c>
      <c r="G107" s="18" t="str">
        <f t="shared" si="5"/>
        <v/>
      </c>
      <c r="H107" s="18" t="str">
        <f t="shared" si="5"/>
        <v/>
      </c>
      <c r="J107"/>
      <c r="K107"/>
      <c r="L107"/>
      <c r="M107"/>
    </row>
    <row r="108" spans="2:13" x14ac:dyDescent="0.25">
      <c r="B108" s="97" t="str">
        <f t="shared" si="4"/>
        <v/>
      </c>
      <c r="C108" s="98"/>
      <c r="D108" s="98"/>
      <c r="E108" s="99"/>
      <c r="F108" s="18" t="str">
        <f t="shared" si="5"/>
        <v/>
      </c>
      <c r="G108" s="18" t="str">
        <f t="shared" si="5"/>
        <v/>
      </c>
      <c r="H108" s="18" t="str">
        <f t="shared" si="5"/>
        <v/>
      </c>
      <c r="J108"/>
      <c r="K108"/>
      <c r="L108"/>
      <c r="M108"/>
    </row>
    <row r="109" spans="2:13" x14ac:dyDescent="0.25">
      <c r="B109" s="97" t="str">
        <f t="shared" si="4"/>
        <v/>
      </c>
      <c r="C109" s="98"/>
      <c r="D109" s="98"/>
      <c r="E109" s="99"/>
      <c r="F109" s="18" t="str">
        <f t="shared" si="5"/>
        <v/>
      </c>
      <c r="G109" s="18" t="str">
        <f t="shared" si="5"/>
        <v/>
      </c>
      <c r="H109" s="18" t="str">
        <f t="shared" si="5"/>
        <v/>
      </c>
      <c r="J109"/>
      <c r="K109"/>
      <c r="L109"/>
      <c r="M109"/>
    </row>
    <row r="110" spans="2:13" x14ac:dyDescent="0.25">
      <c r="B110" s="97" t="str">
        <f t="shared" si="4"/>
        <v/>
      </c>
      <c r="C110" s="98"/>
      <c r="D110" s="98"/>
      <c r="E110" s="99"/>
      <c r="F110" s="18" t="str">
        <f t="shared" si="5"/>
        <v/>
      </c>
      <c r="G110" s="18" t="str">
        <f t="shared" si="5"/>
        <v/>
      </c>
      <c r="H110" s="18" t="str">
        <f t="shared" si="5"/>
        <v/>
      </c>
      <c r="J110"/>
      <c r="K110"/>
      <c r="L110"/>
      <c r="M110"/>
    </row>
    <row r="111" spans="2:13" x14ac:dyDescent="0.25">
      <c r="B111" s="97" t="str">
        <f t="shared" si="4"/>
        <v/>
      </c>
      <c r="C111" s="98"/>
      <c r="D111" s="98"/>
      <c r="E111" s="99"/>
      <c r="F111" s="18" t="str">
        <f t="shared" si="5"/>
        <v/>
      </c>
      <c r="G111" s="18" t="str">
        <f t="shared" si="5"/>
        <v/>
      </c>
      <c r="H111" s="18" t="str">
        <f t="shared" si="5"/>
        <v/>
      </c>
      <c r="J111"/>
      <c r="K111"/>
      <c r="L111"/>
      <c r="M111"/>
    </row>
    <row r="112" spans="2:13" x14ac:dyDescent="0.25">
      <c r="B112" s="97" t="str">
        <f t="shared" si="4"/>
        <v/>
      </c>
      <c r="C112" s="98"/>
      <c r="D112" s="98"/>
      <c r="E112" s="99"/>
      <c r="F112" s="18" t="str">
        <f t="shared" si="5"/>
        <v/>
      </c>
      <c r="G112" s="18" t="str">
        <f t="shared" si="5"/>
        <v/>
      </c>
      <c r="H112" s="18" t="str">
        <f t="shared" si="5"/>
        <v/>
      </c>
      <c r="J112"/>
      <c r="K112"/>
      <c r="L112"/>
      <c r="M112"/>
    </row>
    <row r="113" spans="2:13" x14ac:dyDescent="0.25">
      <c r="B113" s="97" t="str">
        <f t="shared" si="4"/>
        <v/>
      </c>
      <c r="C113" s="98"/>
      <c r="D113" s="98"/>
      <c r="E113" s="99"/>
      <c r="F113" s="18" t="str">
        <f t="shared" si="5"/>
        <v/>
      </c>
      <c r="G113" s="18" t="str">
        <f t="shared" si="5"/>
        <v/>
      </c>
      <c r="H113" s="18" t="str">
        <f t="shared" si="5"/>
        <v/>
      </c>
      <c r="J113"/>
      <c r="K113"/>
      <c r="L113"/>
      <c r="M113"/>
    </row>
    <row r="114" spans="2:13" x14ac:dyDescent="0.25">
      <c r="B114" s="97" t="str">
        <f t="shared" si="4"/>
        <v/>
      </c>
      <c r="C114" s="98"/>
      <c r="D114" s="98"/>
      <c r="E114" s="99"/>
      <c r="F114" s="18" t="str">
        <f t="shared" si="5"/>
        <v/>
      </c>
      <c r="G114" s="18" t="str">
        <f t="shared" si="5"/>
        <v/>
      </c>
      <c r="H114" s="18" t="str">
        <f t="shared" si="5"/>
        <v/>
      </c>
      <c r="J114"/>
      <c r="K114"/>
      <c r="L114"/>
      <c r="M114"/>
    </row>
    <row r="115" spans="2:13" x14ac:dyDescent="0.25">
      <c r="B115" s="97" t="str">
        <f t="shared" si="4"/>
        <v/>
      </c>
      <c r="C115" s="98"/>
      <c r="D115" s="98"/>
      <c r="E115" s="99"/>
      <c r="F115" s="18" t="str">
        <f t="shared" si="5"/>
        <v/>
      </c>
      <c r="G115" s="18" t="str">
        <f t="shared" si="5"/>
        <v/>
      </c>
      <c r="H115" s="18" t="str">
        <f t="shared" si="5"/>
        <v/>
      </c>
      <c r="J115"/>
      <c r="K115"/>
      <c r="L115"/>
      <c r="M115"/>
    </row>
    <row r="116" spans="2:13" x14ac:dyDescent="0.25">
      <c r="B116" s="97" t="str">
        <f t="shared" si="4"/>
        <v/>
      </c>
      <c r="C116" s="98"/>
      <c r="D116" s="98"/>
      <c r="E116" s="99"/>
      <c r="F116" s="18" t="str">
        <f t="shared" si="5"/>
        <v/>
      </c>
      <c r="G116" s="18" t="str">
        <f t="shared" si="5"/>
        <v/>
      </c>
      <c r="H116" s="18" t="str">
        <f t="shared" si="5"/>
        <v/>
      </c>
      <c r="J116"/>
      <c r="K116"/>
      <c r="L116"/>
      <c r="M116"/>
    </row>
    <row r="117" spans="2:13" x14ac:dyDescent="0.25">
      <c r="B117" s="97" t="str">
        <f t="shared" si="4"/>
        <v/>
      </c>
      <c r="C117" s="98"/>
      <c r="D117" s="98"/>
      <c r="E117" s="99"/>
      <c r="F117" s="18" t="str">
        <f t="shared" si="5"/>
        <v/>
      </c>
      <c r="G117" s="18" t="str">
        <f t="shared" si="5"/>
        <v/>
      </c>
      <c r="H117" s="18" t="str">
        <f t="shared" si="5"/>
        <v/>
      </c>
      <c r="J117"/>
      <c r="K117"/>
      <c r="L117"/>
      <c r="M117"/>
    </row>
    <row r="118" spans="2:13" x14ac:dyDescent="0.25">
      <c r="B118" s="97" t="str">
        <f t="shared" si="4"/>
        <v/>
      </c>
      <c r="C118" s="98"/>
      <c r="D118" s="98"/>
      <c r="E118" s="99"/>
      <c r="F118" s="18" t="str">
        <f t="shared" si="5"/>
        <v/>
      </c>
      <c r="G118" s="18" t="str">
        <f t="shared" si="5"/>
        <v/>
      </c>
      <c r="H118" s="18" t="str">
        <f t="shared" si="5"/>
        <v/>
      </c>
      <c r="J118"/>
      <c r="K118"/>
      <c r="L118"/>
      <c r="M118"/>
    </row>
    <row r="119" spans="2:13" x14ac:dyDescent="0.25">
      <c r="B119" s="97" t="str">
        <f t="shared" si="4"/>
        <v/>
      </c>
      <c r="C119" s="98"/>
      <c r="D119" s="98"/>
      <c r="E119" s="99"/>
      <c r="F119" s="18" t="str">
        <f t="shared" si="5"/>
        <v/>
      </c>
      <c r="G119" s="18" t="str">
        <f t="shared" si="5"/>
        <v/>
      </c>
      <c r="H119" s="18" t="str">
        <f t="shared" si="5"/>
        <v/>
      </c>
      <c r="J119"/>
      <c r="K119"/>
      <c r="L119"/>
      <c r="M119"/>
    </row>
    <row r="120" spans="2:13" x14ac:dyDescent="0.25">
      <c r="B120" s="97" t="str">
        <f t="shared" si="4"/>
        <v/>
      </c>
      <c r="C120" s="98"/>
      <c r="D120" s="98"/>
      <c r="E120" s="99"/>
      <c r="F120" s="18" t="str">
        <f t="shared" si="5"/>
        <v/>
      </c>
      <c r="G120" s="18" t="str">
        <f t="shared" si="5"/>
        <v/>
      </c>
      <c r="H120" s="18" t="str">
        <f t="shared" si="5"/>
        <v/>
      </c>
      <c r="J120"/>
      <c r="K120"/>
      <c r="L120"/>
      <c r="M120"/>
    </row>
    <row r="121" spans="2:13" x14ac:dyDescent="0.25">
      <c r="B121" s="97" t="str">
        <f t="shared" si="4"/>
        <v/>
      </c>
      <c r="C121" s="98"/>
      <c r="D121" s="98"/>
      <c r="E121" s="99"/>
      <c r="F121" s="18" t="str">
        <f t="shared" si="5"/>
        <v/>
      </c>
      <c r="G121" s="18" t="str">
        <f t="shared" si="5"/>
        <v/>
      </c>
      <c r="H121" s="18" t="str">
        <f t="shared" si="5"/>
        <v/>
      </c>
      <c r="J121"/>
      <c r="K121"/>
      <c r="L121"/>
      <c r="M121"/>
    </row>
    <row r="122" spans="2:13" x14ac:dyDescent="0.25">
      <c r="B122" s="97" t="str">
        <f t="shared" si="4"/>
        <v/>
      </c>
      <c r="C122" s="98"/>
      <c r="D122" s="98"/>
      <c r="E122" s="99"/>
      <c r="F122" s="18" t="str">
        <f t="shared" si="5"/>
        <v/>
      </c>
      <c r="G122" s="18" t="str">
        <f t="shared" si="5"/>
        <v/>
      </c>
      <c r="H122" s="18" t="str">
        <f t="shared" si="5"/>
        <v/>
      </c>
      <c r="J122"/>
      <c r="K122"/>
      <c r="L122"/>
      <c r="M122"/>
    </row>
    <row r="123" spans="2:13" x14ac:dyDescent="0.25">
      <c r="B123" s="97" t="str">
        <f t="shared" si="4"/>
        <v/>
      </c>
      <c r="C123" s="98"/>
      <c r="D123" s="98"/>
      <c r="E123" s="99"/>
      <c r="F123" s="18" t="str">
        <f t="shared" si="5"/>
        <v/>
      </c>
      <c r="G123" s="18" t="str">
        <f t="shared" si="5"/>
        <v/>
      </c>
      <c r="H123" s="18" t="str">
        <f t="shared" si="5"/>
        <v/>
      </c>
      <c r="J123"/>
      <c r="K123"/>
      <c r="L123"/>
      <c r="M123"/>
    </row>
    <row r="124" spans="2:13" x14ac:dyDescent="0.25">
      <c r="B124" s="97" t="str">
        <f t="shared" si="4"/>
        <v/>
      </c>
      <c r="C124" s="98"/>
      <c r="D124" s="98"/>
      <c r="E124" s="99"/>
      <c r="F124" s="18" t="str">
        <f t="shared" si="5"/>
        <v/>
      </c>
      <c r="G124" s="18" t="str">
        <f t="shared" si="5"/>
        <v/>
      </c>
      <c r="H124" s="18" t="str">
        <f t="shared" si="5"/>
        <v/>
      </c>
      <c r="J124"/>
      <c r="K124"/>
      <c r="L124"/>
      <c r="M124"/>
    </row>
    <row r="125" spans="2:13" x14ac:dyDescent="0.25">
      <c r="B125" s="97" t="str">
        <f t="shared" si="4"/>
        <v/>
      </c>
      <c r="C125" s="98"/>
      <c r="D125" s="98"/>
      <c r="E125" s="99"/>
      <c r="F125" s="18" t="str">
        <f t="shared" si="5"/>
        <v/>
      </c>
      <c r="G125" s="18" t="str">
        <f t="shared" si="5"/>
        <v/>
      </c>
      <c r="H125" s="18" t="str">
        <f t="shared" si="5"/>
        <v/>
      </c>
      <c r="J125"/>
      <c r="K125"/>
      <c r="L125"/>
      <c r="M125"/>
    </row>
    <row r="126" spans="2:13" x14ac:dyDescent="0.25">
      <c r="B126" s="97" t="str">
        <f t="shared" si="4"/>
        <v/>
      </c>
      <c r="C126" s="98"/>
      <c r="D126" s="98"/>
      <c r="E126" s="99"/>
      <c r="F126" s="18" t="str">
        <f t="shared" si="5"/>
        <v/>
      </c>
      <c r="G126" s="18" t="str">
        <f t="shared" si="5"/>
        <v/>
      </c>
      <c r="H126" s="18" t="str">
        <f t="shared" si="5"/>
        <v/>
      </c>
      <c r="J126"/>
      <c r="K126"/>
      <c r="L126"/>
      <c r="M126"/>
    </row>
    <row r="127" spans="2:13" x14ac:dyDescent="0.25">
      <c r="B127" s="97" t="str">
        <f t="shared" si="4"/>
        <v/>
      </c>
      <c r="C127" s="98"/>
      <c r="D127" s="98"/>
      <c r="E127" s="99"/>
      <c r="F127" s="18" t="str">
        <f t="shared" si="5"/>
        <v/>
      </c>
      <c r="G127" s="18" t="str">
        <f t="shared" si="5"/>
        <v/>
      </c>
      <c r="H127" s="18" t="str">
        <f t="shared" si="5"/>
        <v/>
      </c>
      <c r="J127"/>
      <c r="K127"/>
      <c r="L127"/>
      <c r="M127"/>
    </row>
    <row r="128" spans="2:13" x14ac:dyDescent="0.25">
      <c r="B128" s="97" t="str">
        <f t="shared" si="4"/>
        <v/>
      </c>
      <c r="C128" s="98"/>
      <c r="D128" s="98"/>
      <c r="E128" s="99"/>
      <c r="F128" s="18" t="str">
        <f t="shared" si="5"/>
        <v/>
      </c>
      <c r="G128" s="18" t="str">
        <f t="shared" si="5"/>
        <v/>
      </c>
      <c r="H128" s="18" t="str">
        <f t="shared" si="5"/>
        <v/>
      </c>
      <c r="J128"/>
      <c r="K128"/>
      <c r="L128"/>
      <c r="M128"/>
    </row>
    <row r="129" spans="2:13" x14ac:dyDescent="0.25">
      <c r="B129" s="97" t="str">
        <f t="shared" si="4"/>
        <v/>
      </c>
      <c r="C129" s="98"/>
      <c r="D129" s="98"/>
      <c r="E129" s="99"/>
      <c r="F129" s="18" t="str">
        <f t="shared" si="5"/>
        <v/>
      </c>
      <c r="G129" s="18" t="str">
        <f t="shared" si="5"/>
        <v/>
      </c>
      <c r="H129" s="18" t="str">
        <f t="shared" si="5"/>
        <v/>
      </c>
      <c r="J129"/>
      <c r="K129"/>
      <c r="L129"/>
      <c r="M129"/>
    </row>
    <row r="130" spans="2:13" x14ac:dyDescent="0.25">
      <c r="B130" s="97" t="str">
        <f t="shared" si="4"/>
        <v/>
      </c>
      <c r="C130" s="98"/>
      <c r="D130" s="98"/>
      <c r="E130" s="99"/>
      <c r="F130" s="18" t="str">
        <f t="shared" si="5"/>
        <v/>
      </c>
      <c r="G130" s="18" t="str">
        <f t="shared" si="5"/>
        <v/>
      </c>
      <c r="H130" s="18" t="str">
        <f t="shared" si="5"/>
        <v/>
      </c>
    </row>
    <row r="131" spans="2:13" x14ac:dyDescent="0.25">
      <c r="B131" s="97" t="str">
        <f t="shared" si="4"/>
        <v/>
      </c>
      <c r="C131" s="98"/>
      <c r="D131" s="98"/>
      <c r="E131" s="99"/>
      <c r="F131" s="18" t="str">
        <f t="shared" si="5"/>
        <v/>
      </c>
      <c r="G131" s="18" t="str">
        <f t="shared" si="5"/>
        <v/>
      </c>
      <c r="H131" s="18" t="str">
        <f t="shared" si="5"/>
        <v/>
      </c>
    </row>
    <row r="132" spans="2:13" x14ac:dyDescent="0.25">
      <c r="B132" s="97" t="str">
        <f t="shared" si="4"/>
        <v/>
      </c>
      <c r="C132" s="98"/>
      <c r="D132" s="98"/>
      <c r="E132" s="99"/>
      <c r="F132" s="18" t="str">
        <f t="shared" si="5"/>
        <v/>
      </c>
      <c r="G132" s="18" t="str">
        <f t="shared" si="5"/>
        <v/>
      </c>
      <c r="H132" s="18" t="str">
        <f t="shared" si="5"/>
        <v/>
      </c>
    </row>
    <row r="133" spans="2:13" x14ac:dyDescent="0.25">
      <c r="B133" s="97" t="str">
        <f t="shared" si="4"/>
        <v/>
      </c>
      <c r="C133" s="98"/>
      <c r="D133" s="98"/>
      <c r="E133" s="99"/>
      <c r="F133" s="18" t="str">
        <f t="shared" si="5"/>
        <v/>
      </c>
      <c r="G133" s="18" t="str">
        <f t="shared" si="5"/>
        <v/>
      </c>
      <c r="H133" s="18" t="str">
        <f t="shared" si="5"/>
        <v/>
      </c>
    </row>
    <row r="134" spans="2:13" x14ac:dyDescent="0.25">
      <c r="B134" s="97" t="str">
        <f t="shared" si="4"/>
        <v/>
      </c>
      <c r="C134" s="98"/>
      <c r="D134" s="98"/>
      <c r="E134" s="99"/>
      <c r="F134" s="18" t="str">
        <f t="shared" si="5"/>
        <v/>
      </c>
      <c r="G134" s="18" t="str">
        <f t="shared" si="5"/>
        <v/>
      </c>
      <c r="H134" s="18" t="str">
        <f t="shared" si="5"/>
        <v/>
      </c>
    </row>
    <row r="135" spans="2:13" x14ac:dyDescent="0.25">
      <c r="B135" s="97" t="str">
        <f t="shared" si="4"/>
        <v/>
      </c>
      <c r="C135" s="98"/>
      <c r="D135" s="98"/>
      <c r="E135" s="99"/>
      <c r="F135" s="18" t="str">
        <f t="shared" si="5"/>
        <v/>
      </c>
      <c r="G135" s="18" t="str">
        <f t="shared" si="5"/>
        <v/>
      </c>
      <c r="H135" s="18" t="str">
        <f t="shared" si="5"/>
        <v/>
      </c>
    </row>
    <row r="136" spans="2:13" x14ac:dyDescent="0.25">
      <c r="B136" s="97" t="str">
        <f t="shared" si="4"/>
        <v/>
      </c>
      <c r="C136" s="98"/>
      <c r="D136" s="98"/>
      <c r="E136" s="99"/>
      <c r="F136" s="18" t="str">
        <f t="shared" si="5"/>
        <v/>
      </c>
      <c r="G136" s="18" t="str">
        <f t="shared" si="5"/>
        <v/>
      </c>
      <c r="H136" s="18" t="str">
        <f t="shared" si="5"/>
        <v/>
      </c>
    </row>
    <row r="137" spans="2:13" x14ac:dyDescent="0.25">
      <c r="B137" s="97" t="str">
        <f t="shared" si="4"/>
        <v/>
      </c>
      <c r="C137" s="98"/>
      <c r="D137" s="98"/>
      <c r="E137" s="99"/>
      <c r="F137" s="18" t="str">
        <f t="shared" si="5"/>
        <v/>
      </c>
      <c r="G137" s="18" t="str">
        <f t="shared" si="5"/>
        <v/>
      </c>
      <c r="H137" s="18" t="str">
        <f t="shared" si="5"/>
        <v/>
      </c>
    </row>
    <row r="138" spans="2:13" x14ac:dyDescent="0.25">
      <c r="B138" s="97" t="str">
        <f t="shared" si="4"/>
        <v/>
      </c>
      <c r="C138" s="98"/>
      <c r="D138" s="98"/>
      <c r="E138" s="99"/>
      <c r="F138" s="18" t="str">
        <f t="shared" si="5"/>
        <v/>
      </c>
      <c r="G138" s="18" t="str">
        <f t="shared" si="5"/>
        <v/>
      </c>
      <c r="H138" s="18" t="str">
        <f t="shared" si="5"/>
        <v/>
      </c>
    </row>
    <row r="139" spans="2:13" x14ac:dyDescent="0.25">
      <c r="B139" s="97" t="str">
        <f t="shared" si="4"/>
        <v/>
      </c>
      <c r="C139" s="98"/>
      <c r="D139" s="98"/>
      <c r="E139" s="99"/>
      <c r="F139" s="18" t="str">
        <f t="shared" si="5"/>
        <v/>
      </c>
      <c r="G139" s="18" t="str">
        <f t="shared" si="5"/>
        <v/>
      </c>
      <c r="H139" s="18" t="str">
        <f t="shared" si="5"/>
        <v/>
      </c>
    </row>
    <row r="140" spans="2:13" x14ac:dyDescent="0.25">
      <c r="B140" s="97" t="str">
        <f t="shared" si="4"/>
        <v/>
      </c>
      <c r="C140" s="98"/>
      <c r="D140" s="98"/>
      <c r="E140" s="99"/>
      <c r="F140" s="18" t="str">
        <f t="shared" si="5"/>
        <v/>
      </c>
      <c r="G140" s="18" t="str">
        <f t="shared" si="5"/>
        <v/>
      </c>
      <c r="H140" s="18" t="str">
        <f t="shared" si="5"/>
        <v/>
      </c>
    </row>
    <row r="141" spans="2:13" x14ac:dyDescent="0.25">
      <c r="B141" s="97" t="str">
        <f t="shared" si="4"/>
        <v/>
      </c>
      <c r="C141" s="98"/>
      <c r="D141" s="98"/>
      <c r="E141" s="99"/>
      <c r="F141" s="18" t="str">
        <f t="shared" si="5"/>
        <v/>
      </c>
      <c r="G141" s="18" t="str">
        <f t="shared" si="5"/>
        <v/>
      </c>
      <c r="H141" s="18" t="str">
        <f t="shared" si="5"/>
        <v/>
      </c>
    </row>
    <row r="142" spans="2:13" x14ac:dyDescent="0.25">
      <c r="B142" s="97" t="str">
        <f t="shared" si="4"/>
        <v/>
      </c>
      <c r="C142" s="98"/>
      <c r="D142" s="98"/>
      <c r="E142" s="99"/>
      <c r="F142" s="18" t="str">
        <f t="shared" si="5"/>
        <v/>
      </c>
      <c r="G142" s="18" t="str">
        <f t="shared" si="5"/>
        <v/>
      </c>
      <c r="H142" s="18" t="str">
        <f t="shared" si="5"/>
        <v/>
      </c>
    </row>
    <row r="143" spans="2:13" x14ac:dyDescent="0.25">
      <c r="B143" s="97" t="str">
        <f t="shared" si="4"/>
        <v/>
      </c>
      <c r="C143" s="98"/>
      <c r="D143" s="98"/>
      <c r="E143" s="99"/>
      <c r="F143" s="18" t="str">
        <f t="shared" si="5"/>
        <v/>
      </c>
      <c r="G143" s="18" t="str">
        <f t="shared" si="5"/>
        <v/>
      </c>
      <c r="H143" s="18" t="str">
        <f t="shared" si="5"/>
        <v/>
      </c>
    </row>
    <row r="144" spans="2:13" x14ac:dyDescent="0.25">
      <c r="B144" s="97" t="str">
        <f t="shared" si="4"/>
        <v/>
      </c>
      <c r="C144" s="98"/>
      <c r="D144" s="98"/>
      <c r="E144" s="99"/>
      <c r="F144" s="18" t="str">
        <f t="shared" si="5"/>
        <v/>
      </c>
      <c r="G144" s="18" t="str">
        <f t="shared" si="5"/>
        <v/>
      </c>
      <c r="H144" s="18" t="str">
        <f t="shared" si="5"/>
        <v/>
      </c>
    </row>
    <row r="145" spans="2:8" x14ac:dyDescent="0.25">
      <c r="B145" s="97" t="str">
        <f t="shared" si="4"/>
        <v/>
      </c>
      <c r="C145" s="98"/>
      <c r="D145" s="98"/>
      <c r="E145" s="99"/>
      <c r="F145" s="18" t="str">
        <f t="shared" si="5"/>
        <v/>
      </c>
      <c r="G145" s="18" t="str">
        <f t="shared" si="5"/>
        <v/>
      </c>
      <c r="H145" s="18" t="str">
        <f t="shared" si="5"/>
        <v/>
      </c>
    </row>
    <row r="146" spans="2:8" x14ac:dyDescent="0.25">
      <c r="B146" s="97" t="str">
        <f t="shared" si="4"/>
        <v/>
      </c>
      <c r="C146" s="98"/>
      <c r="D146" s="98"/>
      <c r="E146" s="99"/>
      <c r="F146" s="18" t="str">
        <f t="shared" si="5"/>
        <v/>
      </c>
      <c r="G146" s="18" t="str">
        <f t="shared" si="5"/>
        <v/>
      </c>
      <c r="H146" s="18" t="str">
        <f t="shared" si="5"/>
        <v/>
      </c>
    </row>
    <row r="147" spans="2:8" x14ac:dyDescent="0.25">
      <c r="B147" s="97" t="str">
        <f t="shared" si="4"/>
        <v/>
      </c>
      <c r="C147" s="98"/>
      <c r="D147" s="98"/>
      <c r="E147" s="99"/>
      <c r="F147" s="18" t="str">
        <f t="shared" si="5"/>
        <v/>
      </c>
      <c r="G147" s="18" t="str">
        <f t="shared" si="5"/>
        <v/>
      </c>
      <c r="H147" s="18" t="str">
        <f t="shared" si="5"/>
        <v/>
      </c>
    </row>
    <row r="148" spans="2:8" x14ac:dyDescent="0.25">
      <c r="B148" s="97" t="str">
        <f t="shared" si="4"/>
        <v/>
      </c>
      <c r="C148" s="98"/>
      <c r="D148" s="98"/>
      <c r="E148" s="99"/>
      <c r="F148" s="18" t="str">
        <f t="shared" si="5"/>
        <v/>
      </c>
      <c r="G148" s="18" t="str">
        <f t="shared" si="5"/>
        <v/>
      </c>
      <c r="H148" s="18" t="str">
        <f t="shared" si="5"/>
        <v/>
      </c>
    </row>
    <row r="149" spans="2:8" x14ac:dyDescent="0.25">
      <c r="B149" s="97" t="str">
        <f t="shared" si="4"/>
        <v/>
      </c>
      <c r="C149" s="98"/>
      <c r="D149" s="98"/>
      <c r="E149" s="99"/>
      <c r="F149" s="18" t="str">
        <f t="shared" si="5"/>
        <v/>
      </c>
      <c r="G149" s="18" t="str">
        <f t="shared" si="5"/>
        <v/>
      </c>
      <c r="H149" s="18" t="str">
        <f t="shared" si="5"/>
        <v/>
      </c>
    </row>
    <row r="150" spans="2:8" x14ac:dyDescent="0.25">
      <c r="B150" s="97" t="str">
        <f t="shared" si="4"/>
        <v/>
      </c>
      <c r="C150" s="98"/>
      <c r="D150" s="98"/>
      <c r="E150" s="99"/>
      <c r="F150" s="18" t="str">
        <f t="shared" si="5"/>
        <v/>
      </c>
      <c r="G150" s="18" t="str">
        <f t="shared" si="5"/>
        <v/>
      </c>
      <c r="H150" s="18" t="str">
        <f t="shared" si="5"/>
        <v/>
      </c>
    </row>
    <row r="151" spans="2:8" x14ac:dyDescent="0.25">
      <c r="B151" s="97" t="str">
        <f t="shared" si="4"/>
        <v/>
      </c>
      <c r="C151" s="98"/>
      <c r="D151" s="98"/>
      <c r="E151" s="99"/>
      <c r="F151" s="18" t="str">
        <f t="shared" si="5"/>
        <v/>
      </c>
      <c r="G151" s="18" t="str">
        <f t="shared" si="5"/>
        <v/>
      </c>
      <c r="H151" s="18" t="str">
        <f t="shared" si="5"/>
        <v/>
      </c>
    </row>
    <row r="152" spans="2:8" x14ac:dyDescent="0.25">
      <c r="B152" s="97" t="str">
        <f t="shared" si="4"/>
        <v/>
      </c>
      <c r="C152" s="98"/>
      <c r="D152" s="98"/>
      <c r="E152" s="99"/>
      <c r="F152" s="18" t="str">
        <f t="shared" si="5"/>
        <v/>
      </c>
      <c r="G152" s="18" t="str">
        <f t="shared" si="5"/>
        <v/>
      </c>
      <c r="H152" s="18" t="str">
        <f t="shared" si="5"/>
        <v/>
      </c>
    </row>
    <row r="153" spans="2:8" x14ac:dyDescent="0.25">
      <c r="B153" s="97" t="str">
        <f t="shared" si="4"/>
        <v/>
      </c>
      <c r="C153" s="98"/>
      <c r="D153" s="98"/>
      <c r="E153" s="99"/>
      <c r="F153" s="18" t="str">
        <f t="shared" si="5"/>
        <v/>
      </c>
      <c r="G153" s="18" t="str">
        <f t="shared" si="5"/>
        <v/>
      </c>
      <c r="H153" s="18" t="str">
        <f t="shared" si="5"/>
        <v/>
      </c>
    </row>
    <row r="154" spans="2:8" x14ac:dyDescent="0.25">
      <c r="B154" s="97" t="str">
        <f t="shared" si="4"/>
        <v/>
      </c>
      <c r="C154" s="98"/>
      <c r="D154" s="98"/>
      <c r="E154" s="99"/>
      <c r="F154" s="18" t="str">
        <f t="shared" si="5"/>
        <v/>
      </c>
      <c r="G154" s="18" t="str">
        <f t="shared" si="5"/>
        <v/>
      </c>
      <c r="H154" s="18" t="str">
        <f t="shared" si="5"/>
        <v/>
      </c>
    </row>
    <row r="155" spans="2:8" x14ac:dyDescent="0.25">
      <c r="B155" s="97" t="str">
        <f t="shared" si="4"/>
        <v/>
      </c>
      <c r="C155" s="98"/>
      <c r="D155" s="98"/>
      <c r="E155" s="99"/>
      <c r="F155" s="18" t="str">
        <f t="shared" si="5"/>
        <v/>
      </c>
      <c r="G155" s="18" t="str">
        <f t="shared" si="5"/>
        <v/>
      </c>
      <c r="H155" s="18" t="str">
        <f t="shared" si="5"/>
        <v/>
      </c>
    </row>
    <row r="156" spans="2:8" x14ac:dyDescent="0.25">
      <c r="B156" s="97" t="str">
        <f t="shared" ref="B156:B219" si="6">IF(J137="","",J137)</f>
        <v/>
      </c>
      <c r="C156" s="98"/>
      <c r="D156" s="98"/>
      <c r="E156" s="99"/>
      <c r="F156" s="18" t="str">
        <f t="shared" ref="F156:H219" si="7">IF(K137="","",K137)</f>
        <v/>
      </c>
      <c r="G156" s="18" t="str">
        <f t="shared" si="7"/>
        <v/>
      </c>
      <c r="H156" s="18" t="str">
        <f t="shared" si="7"/>
        <v/>
      </c>
    </row>
    <row r="157" spans="2:8" x14ac:dyDescent="0.25">
      <c r="B157" s="97" t="str">
        <f t="shared" si="6"/>
        <v/>
      </c>
      <c r="C157" s="98"/>
      <c r="D157" s="98"/>
      <c r="E157" s="99"/>
      <c r="F157" s="18" t="str">
        <f t="shared" si="7"/>
        <v/>
      </c>
      <c r="G157" s="18" t="str">
        <f t="shared" si="7"/>
        <v/>
      </c>
      <c r="H157" s="18" t="str">
        <f t="shared" si="7"/>
        <v/>
      </c>
    </row>
    <row r="158" spans="2:8" x14ac:dyDescent="0.25">
      <c r="B158" s="97" t="str">
        <f t="shared" si="6"/>
        <v/>
      </c>
      <c r="C158" s="98"/>
      <c r="D158" s="98"/>
      <c r="E158" s="99"/>
      <c r="F158" s="18" t="str">
        <f t="shared" si="7"/>
        <v/>
      </c>
      <c r="G158" s="18" t="str">
        <f t="shared" si="7"/>
        <v/>
      </c>
      <c r="H158" s="18" t="str">
        <f t="shared" si="7"/>
        <v/>
      </c>
    </row>
    <row r="159" spans="2:8" x14ac:dyDescent="0.25">
      <c r="B159" s="97" t="str">
        <f t="shared" si="6"/>
        <v/>
      </c>
      <c r="C159" s="98"/>
      <c r="D159" s="98"/>
      <c r="E159" s="99"/>
      <c r="F159" s="18" t="str">
        <f t="shared" si="7"/>
        <v/>
      </c>
      <c r="G159" s="18" t="str">
        <f t="shared" si="7"/>
        <v/>
      </c>
      <c r="H159" s="18" t="str">
        <f t="shared" si="7"/>
        <v/>
      </c>
    </row>
    <row r="160" spans="2:8" x14ac:dyDescent="0.25">
      <c r="B160" s="97" t="str">
        <f t="shared" si="6"/>
        <v/>
      </c>
      <c r="C160" s="98"/>
      <c r="D160" s="98"/>
      <c r="E160" s="99"/>
      <c r="F160" s="18" t="str">
        <f t="shared" si="7"/>
        <v/>
      </c>
      <c r="G160" s="18" t="str">
        <f t="shared" si="7"/>
        <v/>
      </c>
      <c r="H160" s="18" t="str">
        <f t="shared" si="7"/>
        <v/>
      </c>
    </row>
    <row r="161" spans="2:8" x14ac:dyDescent="0.25">
      <c r="B161" s="97" t="str">
        <f t="shared" si="6"/>
        <v/>
      </c>
      <c r="C161" s="98"/>
      <c r="D161" s="98"/>
      <c r="E161" s="99"/>
      <c r="F161" s="18" t="str">
        <f t="shared" si="7"/>
        <v/>
      </c>
      <c r="G161" s="18" t="str">
        <f t="shared" si="7"/>
        <v/>
      </c>
      <c r="H161" s="18" t="str">
        <f t="shared" si="7"/>
        <v/>
      </c>
    </row>
    <row r="162" spans="2:8" x14ac:dyDescent="0.25">
      <c r="B162" s="97" t="str">
        <f t="shared" si="6"/>
        <v/>
      </c>
      <c r="C162" s="98"/>
      <c r="D162" s="98"/>
      <c r="E162" s="99"/>
      <c r="F162" s="18" t="str">
        <f t="shared" si="7"/>
        <v/>
      </c>
      <c r="G162" s="18" t="str">
        <f t="shared" si="7"/>
        <v/>
      </c>
      <c r="H162" s="18" t="str">
        <f t="shared" si="7"/>
        <v/>
      </c>
    </row>
    <row r="163" spans="2:8" x14ac:dyDescent="0.25">
      <c r="B163" s="97" t="str">
        <f t="shared" si="6"/>
        <v/>
      </c>
      <c r="C163" s="98"/>
      <c r="D163" s="98"/>
      <c r="E163" s="99"/>
      <c r="F163" s="18" t="str">
        <f t="shared" si="7"/>
        <v/>
      </c>
      <c r="G163" s="18" t="str">
        <f t="shared" si="7"/>
        <v/>
      </c>
      <c r="H163" s="18" t="str">
        <f t="shared" si="7"/>
        <v/>
      </c>
    </row>
    <row r="164" spans="2:8" x14ac:dyDescent="0.25">
      <c r="B164" s="97" t="str">
        <f t="shared" si="6"/>
        <v/>
      </c>
      <c r="C164" s="98"/>
      <c r="D164" s="98"/>
      <c r="E164" s="99"/>
      <c r="F164" s="18" t="str">
        <f t="shared" si="7"/>
        <v/>
      </c>
      <c r="G164" s="18" t="str">
        <f t="shared" si="7"/>
        <v/>
      </c>
      <c r="H164" s="18" t="str">
        <f t="shared" si="7"/>
        <v/>
      </c>
    </row>
    <row r="165" spans="2:8" x14ac:dyDescent="0.25">
      <c r="B165" s="97" t="str">
        <f t="shared" si="6"/>
        <v/>
      </c>
      <c r="C165" s="98"/>
      <c r="D165" s="98"/>
      <c r="E165" s="99"/>
      <c r="F165" s="18" t="str">
        <f t="shared" si="7"/>
        <v/>
      </c>
      <c r="G165" s="18" t="str">
        <f t="shared" si="7"/>
        <v/>
      </c>
      <c r="H165" s="18" t="str">
        <f t="shared" si="7"/>
        <v/>
      </c>
    </row>
    <row r="166" spans="2:8" x14ac:dyDescent="0.25">
      <c r="B166" s="97" t="str">
        <f t="shared" si="6"/>
        <v/>
      </c>
      <c r="C166" s="98"/>
      <c r="D166" s="98"/>
      <c r="E166" s="99"/>
      <c r="F166" s="18" t="str">
        <f t="shared" si="7"/>
        <v/>
      </c>
      <c r="G166" s="18" t="str">
        <f t="shared" si="7"/>
        <v/>
      </c>
      <c r="H166" s="18" t="str">
        <f t="shared" si="7"/>
        <v/>
      </c>
    </row>
    <row r="167" spans="2:8" x14ac:dyDescent="0.25">
      <c r="B167" s="97" t="str">
        <f t="shared" si="6"/>
        <v/>
      </c>
      <c r="C167" s="98"/>
      <c r="D167" s="98"/>
      <c r="E167" s="99"/>
      <c r="F167" s="18" t="str">
        <f t="shared" si="7"/>
        <v/>
      </c>
      <c r="G167" s="18" t="str">
        <f t="shared" si="7"/>
        <v/>
      </c>
      <c r="H167" s="18" t="str">
        <f t="shared" si="7"/>
        <v/>
      </c>
    </row>
    <row r="168" spans="2:8" x14ac:dyDescent="0.25">
      <c r="B168" s="97" t="str">
        <f t="shared" si="6"/>
        <v/>
      </c>
      <c r="C168" s="98"/>
      <c r="D168" s="98"/>
      <c r="E168" s="99"/>
      <c r="F168" s="18" t="str">
        <f t="shared" si="7"/>
        <v/>
      </c>
      <c r="G168" s="18" t="str">
        <f t="shared" si="7"/>
        <v/>
      </c>
      <c r="H168" s="18" t="str">
        <f t="shared" si="7"/>
        <v/>
      </c>
    </row>
    <row r="169" spans="2:8" x14ac:dyDescent="0.25">
      <c r="B169" s="97" t="str">
        <f t="shared" si="6"/>
        <v/>
      </c>
      <c r="C169" s="98"/>
      <c r="D169" s="98"/>
      <c r="E169" s="99"/>
      <c r="F169" s="18" t="str">
        <f t="shared" si="7"/>
        <v/>
      </c>
      <c r="G169" s="18" t="str">
        <f t="shared" si="7"/>
        <v/>
      </c>
      <c r="H169" s="18" t="str">
        <f t="shared" si="7"/>
        <v/>
      </c>
    </row>
    <row r="170" spans="2:8" x14ac:dyDescent="0.25">
      <c r="B170" s="97" t="str">
        <f t="shared" si="6"/>
        <v/>
      </c>
      <c r="C170" s="98"/>
      <c r="D170" s="98"/>
      <c r="E170" s="99"/>
      <c r="F170" s="18" t="str">
        <f t="shared" si="7"/>
        <v/>
      </c>
      <c r="G170" s="18" t="str">
        <f t="shared" si="7"/>
        <v/>
      </c>
      <c r="H170" s="18" t="str">
        <f t="shared" si="7"/>
        <v/>
      </c>
    </row>
    <row r="171" spans="2:8" x14ac:dyDescent="0.25">
      <c r="B171" s="97" t="str">
        <f t="shared" si="6"/>
        <v/>
      </c>
      <c r="C171" s="98"/>
      <c r="D171" s="98"/>
      <c r="E171" s="99"/>
      <c r="F171" s="18" t="str">
        <f t="shared" si="7"/>
        <v/>
      </c>
      <c r="G171" s="18" t="str">
        <f t="shared" si="7"/>
        <v/>
      </c>
      <c r="H171" s="18" t="str">
        <f t="shared" si="7"/>
        <v/>
      </c>
    </row>
    <row r="172" spans="2:8" x14ac:dyDescent="0.25">
      <c r="B172" s="97" t="str">
        <f t="shared" si="6"/>
        <v/>
      </c>
      <c r="C172" s="98"/>
      <c r="D172" s="98"/>
      <c r="E172" s="99"/>
      <c r="F172" s="18" t="str">
        <f t="shared" si="7"/>
        <v/>
      </c>
      <c r="G172" s="18" t="str">
        <f t="shared" si="7"/>
        <v/>
      </c>
      <c r="H172" s="18" t="str">
        <f t="shared" si="7"/>
        <v/>
      </c>
    </row>
    <row r="173" spans="2:8" x14ac:dyDescent="0.25">
      <c r="B173" s="97" t="str">
        <f t="shared" si="6"/>
        <v/>
      </c>
      <c r="C173" s="98"/>
      <c r="D173" s="98"/>
      <c r="E173" s="99"/>
      <c r="F173" s="18" t="str">
        <f t="shared" si="7"/>
        <v/>
      </c>
      <c r="G173" s="18" t="str">
        <f t="shared" si="7"/>
        <v/>
      </c>
      <c r="H173" s="18" t="str">
        <f t="shared" si="7"/>
        <v/>
      </c>
    </row>
    <row r="174" spans="2:8" x14ac:dyDescent="0.25">
      <c r="B174" s="97" t="str">
        <f t="shared" si="6"/>
        <v/>
      </c>
      <c r="C174" s="98"/>
      <c r="D174" s="98"/>
      <c r="E174" s="99"/>
      <c r="F174" s="18" t="str">
        <f t="shared" si="7"/>
        <v/>
      </c>
      <c r="G174" s="18" t="str">
        <f t="shared" si="7"/>
        <v/>
      </c>
      <c r="H174" s="18" t="str">
        <f t="shared" si="7"/>
        <v/>
      </c>
    </row>
    <row r="175" spans="2:8" x14ac:dyDescent="0.25">
      <c r="B175" s="97" t="str">
        <f t="shared" si="6"/>
        <v/>
      </c>
      <c r="C175" s="98"/>
      <c r="D175" s="98"/>
      <c r="E175" s="99"/>
      <c r="F175" s="18" t="str">
        <f t="shared" si="7"/>
        <v/>
      </c>
      <c r="G175" s="18" t="str">
        <f t="shared" si="7"/>
        <v/>
      </c>
      <c r="H175" s="18" t="str">
        <f t="shared" si="7"/>
        <v/>
      </c>
    </row>
    <row r="176" spans="2:8" x14ac:dyDescent="0.25">
      <c r="B176" s="97" t="str">
        <f t="shared" si="6"/>
        <v/>
      </c>
      <c r="C176" s="98"/>
      <c r="D176" s="98"/>
      <c r="E176" s="99"/>
      <c r="F176" s="18" t="str">
        <f t="shared" si="7"/>
        <v/>
      </c>
      <c r="G176" s="18" t="str">
        <f t="shared" si="7"/>
        <v/>
      </c>
      <c r="H176" s="18" t="str">
        <f t="shared" si="7"/>
        <v/>
      </c>
    </row>
    <row r="177" spans="2:8" x14ac:dyDescent="0.25">
      <c r="B177" s="97" t="str">
        <f t="shared" si="6"/>
        <v/>
      </c>
      <c r="C177" s="98"/>
      <c r="D177" s="98"/>
      <c r="E177" s="99"/>
      <c r="F177" s="18" t="str">
        <f t="shared" si="7"/>
        <v/>
      </c>
      <c r="G177" s="18" t="str">
        <f t="shared" si="7"/>
        <v/>
      </c>
      <c r="H177" s="18" t="str">
        <f t="shared" si="7"/>
        <v/>
      </c>
    </row>
    <row r="178" spans="2:8" x14ac:dyDescent="0.25">
      <c r="B178" s="97" t="str">
        <f t="shared" si="6"/>
        <v/>
      </c>
      <c r="C178" s="98"/>
      <c r="D178" s="98"/>
      <c r="E178" s="99"/>
      <c r="F178" s="18" t="str">
        <f t="shared" si="7"/>
        <v/>
      </c>
      <c r="G178" s="18" t="str">
        <f t="shared" si="7"/>
        <v/>
      </c>
      <c r="H178" s="18" t="str">
        <f t="shared" si="7"/>
        <v/>
      </c>
    </row>
    <row r="179" spans="2:8" x14ac:dyDescent="0.25">
      <c r="B179" s="97" t="str">
        <f t="shared" si="6"/>
        <v/>
      </c>
      <c r="C179" s="98"/>
      <c r="D179" s="98"/>
      <c r="E179" s="99"/>
      <c r="F179" s="18" t="str">
        <f t="shared" si="7"/>
        <v/>
      </c>
      <c r="G179" s="18" t="str">
        <f t="shared" si="7"/>
        <v/>
      </c>
      <c r="H179" s="18" t="str">
        <f t="shared" si="7"/>
        <v/>
      </c>
    </row>
    <row r="180" spans="2:8" x14ac:dyDescent="0.25">
      <c r="B180" s="97" t="str">
        <f t="shared" si="6"/>
        <v/>
      </c>
      <c r="C180" s="98"/>
      <c r="D180" s="98"/>
      <c r="E180" s="99"/>
      <c r="F180" s="18" t="str">
        <f t="shared" si="7"/>
        <v/>
      </c>
      <c r="G180" s="18" t="str">
        <f t="shared" si="7"/>
        <v/>
      </c>
      <c r="H180" s="18" t="str">
        <f t="shared" si="7"/>
        <v/>
      </c>
    </row>
    <row r="181" spans="2:8" x14ac:dyDescent="0.25">
      <c r="B181" s="97" t="str">
        <f t="shared" si="6"/>
        <v/>
      </c>
      <c r="C181" s="98"/>
      <c r="D181" s="98"/>
      <c r="E181" s="99"/>
      <c r="F181" s="18" t="str">
        <f t="shared" si="7"/>
        <v/>
      </c>
      <c r="G181" s="18" t="str">
        <f t="shared" si="7"/>
        <v/>
      </c>
      <c r="H181" s="18" t="str">
        <f t="shared" si="7"/>
        <v/>
      </c>
    </row>
    <row r="182" spans="2:8" x14ac:dyDescent="0.25">
      <c r="B182" s="97" t="str">
        <f t="shared" si="6"/>
        <v/>
      </c>
      <c r="C182" s="98"/>
      <c r="D182" s="98"/>
      <c r="E182" s="99"/>
      <c r="F182" s="18" t="str">
        <f t="shared" si="7"/>
        <v/>
      </c>
      <c r="G182" s="18" t="str">
        <f t="shared" si="7"/>
        <v/>
      </c>
      <c r="H182" s="18" t="str">
        <f t="shared" si="7"/>
        <v/>
      </c>
    </row>
    <row r="183" spans="2:8" x14ac:dyDescent="0.25">
      <c r="B183" s="97" t="str">
        <f t="shared" si="6"/>
        <v/>
      </c>
      <c r="C183" s="98"/>
      <c r="D183" s="98"/>
      <c r="E183" s="99"/>
      <c r="F183" s="18" t="str">
        <f t="shared" si="7"/>
        <v/>
      </c>
      <c r="G183" s="18" t="str">
        <f t="shared" si="7"/>
        <v/>
      </c>
      <c r="H183" s="18" t="str">
        <f t="shared" si="7"/>
        <v/>
      </c>
    </row>
    <row r="184" spans="2:8" x14ac:dyDescent="0.25">
      <c r="B184" s="97" t="str">
        <f t="shared" si="6"/>
        <v/>
      </c>
      <c r="C184" s="98"/>
      <c r="D184" s="98"/>
      <c r="E184" s="99"/>
      <c r="F184" s="18" t="str">
        <f t="shared" si="7"/>
        <v/>
      </c>
      <c r="G184" s="18" t="str">
        <f t="shared" si="7"/>
        <v/>
      </c>
      <c r="H184" s="18" t="str">
        <f t="shared" si="7"/>
        <v/>
      </c>
    </row>
    <row r="185" spans="2:8" x14ac:dyDescent="0.25">
      <c r="B185" s="97" t="str">
        <f t="shared" si="6"/>
        <v/>
      </c>
      <c r="C185" s="98"/>
      <c r="D185" s="98"/>
      <c r="E185" s="99"/>
      <c r="F185" s="18" t="str">
        <f t="shared" si="7"/>
        <v/>
      </c>
      <c r="G185" s="18" t="str">
        <f t="shared" si="7"/>
        <v/>
      </c>
      <c r="H185" s="18" t="str">
        <f t="shared" si="7"/>
        <v/>
      </c>
    </row>
    <row r="186" spans="2:8" x14ac:dyDescent="0.25">
      <c r="B186" s="97" t="str">
        <f t="shared" si="6"/>
        <v/>
      </c>
      <c r="C186" s="98"/>
      <c r="D186" s="98"/>
      <c r="E186" s="99"/>
      <c r="F186" s="18" t="str">
        <f t="shared" si="7"/>
        <v/>
      </c>
      <c r="G186" s="18" t="str">
        <f t="shared" si="7"/>
        <v/>
      </c>
      <c r="H186" s="18" t="str">
        <f t="shared" si="7"/>
        <v/>
      </c>
    </row>
    <row r="187" spans="2:8" x14ac:dyDescent="0.25">
      <c r="B187" s="97" t="str">
        <f t="shared" si="6"/>
        <v/>
      </c>
      <c r="C187" s="98"/>
      <c r="D187" s="98"/>
      <c r="E187" s="99"/>
      <c r="F187" s="18" t="str">
        <f t="shared" si="7"/>
        <v/>
      </c>
      <c r="G187" s="18" t="str">
        <f t="shared" si="7"/>
        <v/>
      </c>
      <c r="H187" s="18" t="str">
        <f t="shared" si="7"/>
        <v/>
      </c>
    </row>
    <row r="188" spans="2:8" x14ac:dyDescent="0.25">
      <c r="B188" s="97" t="str">
        <f t="shared" si="6"/>
        <v/>
      </c>
      <c r="C188" s="98"/>
      <c r="D188" s="98"/>
      <c r="E188" s="99"/>
      <c r="F188" s="18" t="str">
        <f t="shared" si="7"/>
        <v/>
      </c>
      <c r="G188" s="18" t="str">
        <f t="shared" si="7"/>
        <v/>
      </c>
      <c r="H188" s="18" t="str">
        <f t="shared" si="7"/>
        <v/>
      </c>
    </row>
    <row r="189" spans="2:8" x14ac:dyDescent="0.25">
      <c r="B189" s="97" t="str">
        <f t="shared" si="6"/>
        <v/>
      </c>
      <c r="C189" s="98"/>
      <c r="D189" s="98"/>
      <c r="E189" s="99"/>
      <c r="F189" s="18" t="str">
        <f t="shared" si="7"/>
        <v/>
      </c>
      <c r="G189" s="18" t="str">
        <f t="shared" si="7"/>
        <v/>
      </c>
      <c r="H189" s="18" t="str">
        <f t="shared" si="7"/>
        <v/>
      </c>
    </row>
    <row r="190" spans="2:8" x14ac:dyDescent="0.25">
      <c r="B190" s="97" t="str">
        <f t="shared" si="6"/>
        <v/>
      </c>
      <c r="C190" s="98"/>
      <c r="D190" s="98"/>
      <c r="E190" s="99"/>
      <c r="F190" s="18" t="str">
        <f t="shared" si="7"/>
        <v/>
      </c>
      <c r="G190" s="18" t="str">
        <f t="shared" si="7"/>
        <v/>
      </c>
      <c r="H190" s="18" t="str">
        <f t="shared" si="7"/>
        <v/>
      </c>
    </row>
    <row r="191" spans="2:8" x14ac:dyDescent="0.25">
      <c r="B191" s="97" t="str">
        <f t="shared" si="6"/>
        <v/>
      </c>
      <c r="C191" s="98"/>
      <c r="D191" s="98"/>
      <c r="E191" s="99"/>
      <c r="F191" s="18" t="str">
        <f t="shared" si="7"/>
        <v/>
      </c>
      <c r="G191" s="18" t="str">
        <f t="shared" si="7"/>
        <v/>
      </c>
      <c r="H191" s="18" t="str">
        <f t="shared" si="7"/>
        <v/>
      </c>
    </row>
    <row r="192" spans="2:8" x14ac:dyDescent="0.25">
      <c r="B192" s="97" t="str">
        <f t="shared" si="6"/>
        <v/>
      </c>
      <c r="C192" s="98"/>
      <c r="D192" s="98"/>
      <c r="E192" s="99"/>
      <c r="F192" s="18" t="str">
        <f t="shared" si="7"/>
        <v/>
      </c>
      <c r="G192" s="18" t="str">
        <f t="shared" si="7"/>
        <v/>
      </c>
      <c r="H192" s="18" t="str">
        <f t="shared" si="7"/>
        <v/>
      </c>
    </row>
    <row r="193" spans="2:8" x14ac:dyDescent="0.25">
      <c r="B193" s="97" t="str">
        <f t="shared" si="6"/>
        <v/>
      </c>
      <c r="C193" s="98"/>
      <c r="D193" s="98"/>
      <c r="E193" s="99"/>
      <c r="F193" s="18" t="str">
        <f t="shared" si="7"/>
        <v/>
      </c>
      <c r="G193" s="18" t="str">
        <f t="shared" si="7"/>
        <v/>
      </c>
      <c r="H193" s="18" t="str">
        <f t="shared" si="7"/>
        <v/>
      </c>
    </row>
    <row r="194" spans="2:8" x14ac:dyDescent="0.25">
      <c r="B194" s="97" t="str">
        <f t="shared" si="6"/>
        <v/>
      </c>
      <c r="C194" s="98"/>
      <c r="D194" s="98"/>
      <c r="E194" s="99"/>
      <c r="F194" s="18" t="str">
        <f t="shared" si="7"/>
        <v/>
      </c>
      <c r="G194" s="18" t="str">
        <f t="shared" si="7"/>
        <v/>
      </c>
      <c r="H194" s="18" t="str">
        <f t="shared" si="7"/>
        <v/>
      </c>
    </row>
    <row r="195" spans="2:8" x14ac:dyDescent="0.25">
      <c r="B195" s="97" t="str">
        <f t="shared" si="6"/>
        <v/>
      </c>
      <c r="C195" s="98"/>
      <c r="D195" s="98"/>
      <c r="E195" s="99"/>
      <c r="F195" s="18" t="str">
        <f t="shared" si="7"/>
        <v/>
      </c>
      <c r="G195" s="18" t="str">
        <f t="shared" si="7"/>
        <v/>
      </c>
      <c r="H195" s="18" t="str">
        <f t="shared" si="7"/>
        <v/>
      </c>
    </row>
    <row r="196" spans="2:8" x14ac:dyDescent="0.25">
      <c r="B196" s="97" t="str">
        <f t="shared" si="6"/>
        <v/>
      </c>
      <c r="C196" s="98"/>
      <c r="D196" s="98"/>
      <c r="E196" s="99"/>
      <c r="F196" s="18" t="str">
        <f t="shared" si="7"/>
        <v/>
      </c>
      <c r="G196" s="18" t="str">
        <f t="shared" si="7"/>
        <v/>
      </c>
      <c r="H196" s="18" t="str">
        <f t="shared" si="7"/>
        <v/>
      </c>
    </row>
    <row r="197" spans="2:8" x14ac:dyDescent="0.25">
      <c r="B197" s="97" t="str">
        <f t="shared" si="6"/>
        <v/>
      </c>
      <c r="C197" s="98"/>
      <c r="D197" s="98"/>
      <c r="E197" s="99"/>
      <c r="F197" s="18" t="str">
        <f t="shared" si="7"/>
        <v/>
      </c>
      <c r="G197" s="18" t="str">
        <f t="shared" si="7"/>
        <v/>
      </c>
      <c r="H197" s="18" t="str">
        <f t="shared" si="7"/>
        <v/>
      </c>
    </row>
    <row r="198" spans="2:8" x14ac:dyDescent="0.25">
      <c r="B198" s="97" t="str">
        <f t="shared" si="6"/>
        <v/>
      </c>
      <c r="C198" s="98"/>
      <c r="D198" s="98"/>
      <c r="E198" s="99"/>
      <c r="F198" s="18" t="str">
        <f t="shared" si="7"/>
        <v/>
      </c>
      <c r="G198" s="18" t="str">
        <f t="shared" si="7"/>
        <v/>
      </c>
      <c r="H198" s="18" t="str">
        <f t="shared" si="7"/>
        <v/>
      </c>
    </row>
    <row r="199" spans="2:8" x14ac:dyDescent="0.25">
      <c r="B199" s="97" t="str">
        <f t="shared" si="6"/>
        <v/>
      </c>
      <c r="C199" s="98"/>
      <c r="D199" s="98"/>
      <c r="E199" s="99"/>
      <c r="F199" s="18" t="str">
        <f t="shared" si="7"/>
        <v/>
      </c>
      <c r="G199" s="18" t="str">
        <f t="shared" si="7"/>
        <v/>
      </c>
      <c r="H199" s="18" t="str">
        <f t="shared" si="7"/>
        <v/>
      </c>
    </row>
    <row r="200" spans="2:8" x14ac:dyDescent="0.25">
      <c r="B200" s="97" t="str">
        <f t="shared" si="6"/>
        <v/>
      </c>
      <c r="C200" s="98"/>
      <c r="D200" s="98"/>
      <c r="E200" s="99"/>
      <c r="F200" s="18" t="str">
        <f t="shared" si="7"/>
        <v/>
      </c>
      <c r="G200" s="18" t="str">
        <f t="shared" si="7"/>
        <v/>
      </c>
      <c r="H200" s="18" t="str">
        <f t="shared" si="7"/>
        <v/>
      </c>
    </row>
    <row r="201" spans="2:8" x14ac:dyDescent="0.25">
      <c r="B201" s="97" t="str">
        <f t="shared" si="6"/>
        <v/>
      </c>
      <c r="C201" s="98"/>
      <c r="D201" s="98"/>
      <c r="E201" s="99"/>
      <c r="F201" s="18" t="str">
        <f t="shared" si="7"/>
        <v/>
      </c>
      <c r="G201" s="18" t="str">
        <f t="shared" si="7"/>
        <v/>
      </c>
      <c r="H201" s="18" t="str">
        <f t="shared" si="7"/>
        <v/>
      </c>
    </row>
    <row r="202" spans="2:8" x14ac:dyDescent="0.25">
      <c r="B202" s="97" t="str">
        <f t="shared" si="6"/>
        <v/>
      </c>
      <c r="C202" s="98"/>
      <c r="D202" s="98"/>
      <c r="E202" s="99"/>
      <c r="F202" s="18" t="str">
        <f t="shared" si="7"/>
        <v/>
      </c>
      <c r="G202" s="18" t="str">
        <f t="shared" si="7"/>
        <v/>
      </c>
      <c r="H202" s="18" t="str">
        <f t="shared" si="7"/>
        <v/>
      </c>
    </row>
    <row r="203" spans="2:8" x14ac:dyDescent="0.25">
      <c r="B203" s="97" t="str">
        <f t="shared" si="6"/>
        <v/>
      </c>
      <c r="C203" s="98"/>
      <c r="D203" s="98"/>
      <c r="E203" s="99"/>
      <c r="F203" s="18" t="str">
        <f t="shared" si="7"/>
        <v/>
      </c>
      <c r="G203" s="18" t="str">
        <f t="shared" si="7"/>
        <v/>
      </c>
      <c r="H203" s="18" t="str">
        <f t="shared" si="7"/>
        <v/>
      </c>
    </row>
    <row r="204" spans="2:8" x14ac:dyDescent="0.25">
      <c r="B204" s="97" t="str">
        <f t="shared" si="6"/>
        <v/>
      </c>
      <c r="C204" s="98"/>
      <c r="D204" s="98"/>
      <c r="E204" s="99"/>
      <c r="F204" s="18" t="str">
        <f t="shared" si="7"/>
        <v/>
      </c>
      <c r="G204" s="18" t="str">
        <f t="shared" si="7"/>
        <v/>
      </c>
      <c r="H204" s="18" t="str">
        <f t="shared" si="7"/>
        <v/>
      </c>
    </row>
    <row r="205" spans="2:8" x14ac:dyDescent="0.25">
      <c r="B205" s="97" t="str">
        <f t="shared" si="6"/>
        <v/>
      </c>
      <c r="C205" s="98"/>
      <c r="D205" s="98"/>
      <c r="E205" s="99"/>
      <c r="F205" s="18" t="str">
        <f t="shared" si="7"/>
        <v/>
      </c>
      <c r="G205" s="18" t="str">
        <f t="shared" si="7"/>
        <v/>
      </c>
      <c r="H205" s="18" t="str">
        <f t="shared" si="7"/>
        <v/>
      </c>
    </row>
    <row r="206" spans="2:8" x14ac:dyDescent="0.25">
      <c r="B206" s="97" t="str">
        <f t="shared" si="6"/>
        <v/>
      </c>
      <c r="C206" s="98"/>
      <c r="D206" s="98"/>
      <c r="E206" s="99"/>
      <c r="F206" s="18" t="str">
        <f t="shared" si="7"/>
        <v/>
      </c>
      <c r="G206" s="18" t="str">
        <f t="shared" si="7"/>
        <v/>
      </c>
      <c r="H206" s="18" t="str">
        <f t="shared" si="7"/>
        <v/>
      </c>
    </row>
    <row r="207" spans="2:8" x14ac:dyDescent="0.25">
      <c r="B207" s="97" t="str">
        <f t="shared" si="6"/>
        <v/>
      </c>
      <c r="C207" s="98"/>
      <c r="D207" s="98"/>
      <c r="E207" s="99"/>
      <c r="F207" s="18" t="str">
        <f t="shared" si="7"/>
        <v/>
      </c>
      <c r="G207" s="18" t="str">
        <f t="shared" si="7"/>
        <v/>
      </c>
      <c r="H207" s="18" t="str">
        <f t="shared" si="7"/>
        <v/>
      </c>
    </row>
    <row r="208" spans="2:8" x14ac:dyDescent="0.25">
      <c r="B208" s="97" t="str">
        <f t="shared" si="6"/>
        <v/>
      </c>
      <c r="C208" s="98"/>
      <c r="D208" s="98"/>
      <c r="E208" s="99"/>
      <c r="F208" s="18" t="str">
        <f t="shared" si="7"/>
        <v/>
      </c>
      <c r="G208" s="18" t="str">
        <f t="shared" si="7"/>
        <v/>
      </c>
      <c r="H208" s="18" t="str">
        <f t="shared" si="7"/>
        <v/>
      </c>
    </row>
    <row r="209" spans="2:8" x14ac:dyDescent="0.25">
      <c r="B209" s="97" t="str">
        <f t="shared" si="6"/>
        <v/>
      </c>
      <c r="C209" s="98"/>
      <c r="D209" s="98"/>
      <c r="E209" s="99"/>
      <c r="F209" s="18" t="str">
        <f t="shared" si="7"/>
        <v/>
      </c>
      <c r="G209" s="18" t="str">
        <f t="shared" si="7"/>
        <v/>
      </c>
      <c r="H209" s="18" t="str">
        <f t="shared" si="7"/>
        <v/>
      </c>
    </row>
    <row r="210" spans="2:8" x14ac:dyDescent="0.25">
      <c r="B210" s="97" t="str">
        <f t="shared" si="6"/>
        <v/>
      </c>
      <c r="C210" s="98"/>
      <c r="D210" s="98"/>
      <c r="E210" s="99"/>
      <c r="F210" s="18" t="str">
        <f t="shared" si="7"/>
        <v/>
      </c>
      <c r="G210" s="18" t="str">
        <f t="shared" si="7"/>
        <v/>
      </c>
      <c r="H210" s="18" t="str">
        <f t="shared" si="7"/>
        <v/>
      </c>
    </row>
    <row r="211" spans="2:8" x14ac:dyDescent="0.25">
      <c r="B211" s="97" t="str">
        <f t="shared" si="6"/>
        <v/>
      </c>
      <c r="C211" s="98"/>
      <c r="D211" s="98"/>
      <c r="E211" s="99"/>
      <c r="F211" s="18" t="str">
        <f t="shared" si="7"/>
        <v/>
      </c>
      <c r="G211" s="18" t="str">
        <f t="shared" si="7"/>
        <v/>
      </c>
      <c r="H211" s="18" t="str">
        <f t="shared" si="7"/>
        <v/>
      </c>
    </row>
    <row r="212" spans="2:8" x14ac:dyDescent="0.25">
      <c r="B212" s="97" t="str">
        <f t="shared" si="6"/>
        <v/>
      </c>
      <c r="C212" s="98"/>
      <c r="D212" s="98"/>
      <c r="E212" s="99"/>
      <c r="F212" s="18" t="str">
        <f t="shared" si="7"/>
        <v/>
      </c>
      <c r="G212" s="18" t="str">
        <f t="shared" si="7"/>
        <v/>
      </c>
      <c r="H212" s="18" t="str">
        <f t="shared" si="7"/>
        <v/>
      </c>
    </row>
    <row r="213" spans="2:8" x14ac:dyDescent="0.25">
      <c r="B213" s="97" t="str">
        <f t="shared" si="6"/>
        <v/>
      </c>
      <c r="C213" s="98"/>
      <c r="D213" s="98"/>
      <c r="E213" s="99"/>
      <c r="F213" s="18" t="str">
        <f t="shared" si="7"/>
        <v/>
      </c>
      <c r="G213" s="18" t="str">
        <f t="shared" si="7"/>
        <v/>
      </c>
      <c r="H213" s="18" t="str">
        <f t="shared" si="7"/>
        <v/>
      </c>
    </row>
    <row r="214" spans="2:8" x14ac:dyDescent="0.25">
      <c r="B214" s="97" t="str">
        <f t="shared" si="6"/>
        <v/>
      </c>
      <c r="C214" s="98"/>
      <c r="D214" s="98"/>
      <c r="E214" s="99"/>
      <c r="F214" s="18" t="str">
        <f t="shared" si="7"/>
        <v/>
      </c>
      <c r="G214" s="18" t="str">
        <f t="shared" si="7"/>
        <v/>
      </c>
      <c r="H214" s="18" t="str">
        <f t="shared" si="7"/>
        <v/>
      </c>
    </row>
    <row r="215" spans="2:8" x14ac:dyDescent="0.25">
      <c r="B215" s="97" t="str">
        <f t="shared" si="6"/>
        <v/>
      </c>
      <c r="C215" s="98"/>
      <c r="D215" s="98"/>
      <c r="E215" s="99"/>
      <c r="F215" s="18" t="str">
        <f t="shared" si="7"/>
        <v/>
      </c>
      <c r="G215" s="18" t="str">
        <f t="shared" si="7"/>
        <v/>
      </c>
      <c r="H215" s="18" t="str">
        <f t="shared" si="7"/>
        <v/>
      </c>
    </row>
    <row r="216" spans="2:8" x14ac:dyDescent="0.25">
      <c r="B216" s="97" t="str">
        <f t="shared" si="6"/>
        <v/>
      </c>
      <c r="C216" s="98"/>
      <c r="D216" s="98"/>
      <c r="E216" s="99"/>
      <c r="F216" s="18" t="str">
        <f t="shared" si="7"/>
        <v/>
      </c>
      <c r="G216" s="18" t="str">
        <f t="shared" si="7"/>
        <v/>
      </c>
      <c r="H216" s="18" t="str">
        <f t="shared" si="7"/>
        <v/>
      </c>
    </row>
    <row r="217" spans="2:8" x14ac:dyDescent="0.25">
      <c r="B217" s="97" t="str">
        <f t="shared" si="6"/>
        <v/>
      </c>
      <c r="C217" s="98"/>
      <c r="D217" s="98"/>
      <c r="E217" s="99"/>
      <c r="F217" s="18" t="str">
        <f t="shared" si="7"/>
        <v/>
      </c>
      <c r="G217" s="18" t="str">
        <f t="shared" si="7"/>
        <v/>
      </c>
      <c r="H217" s="18" t="str">
        <f t="shared" si="7"/>
        <v/>
      </c>
    </row>
    <row r="218" spans="2:8" x14ac:dyDescent="0.25">
      <c r="B218" s="97" t="str">
        <f t="shared" si="6"/>
        <v/>
      </c>
      <c r="C218" s="98"/>
      <c r="D218" s="98"/>
      <c r="E218" s="99"/>
      <c r="F218" s="18" t="str">
        <f t="shared" si="7"/>
        <v/>
      </c>
      <c r="G218" s="18" t="str">
        <f t="shared" si="7"/>
        <v/>
      </c>
      <c r="H218" s="18" t="str">
        <f t="shared" si="7"/>
        <v/>
      </c>
    </row>
    <row r="219" spans="2:8" x14ac:dyDescent="0.25">
      <c r="B219" s="97" t="str">
        <f t="shared" si="6"/>
        <v/>
      </c>
      <c r="C219" s="98"/>
      <c r="D219" s="98"/>
      <c r="E219" s="99"/>
      <c r="F219" s="18" t="str">
        <f t="shared" si="7"/>
        <v/>
      </c>
      <c r="G219" s="18" t="str">
        <f t="shared" si="7"/>
        <v/>
      </c>
      <c r="H219" s="18" t="str">
        <f t="shared" si="7"/>
        <v/>
      </c>
    </row>
    <row r="220" spans="2:8" x14ac:dyDescent="0.25">
      <c r="B220" s="97" t="str">
        <f t="shared" ref="B220:B283" si="8">IF(J201="","",J201)</f>
        <v/>
      </c>
      <c r="C220" s="98"/>
      <c r="D220" s="98"/>
      <c r="E220" s="99"/>
      <c r="F220" s="18" t="str">
        <f t="shared" ref="F220:H283" si="9">IF(K201="","",K201)</f>
        <v/>
      </c>
      <c r="G220" s="18" t="str">
        <f t="shared" si="9"/>
        <v/>
      </c>
      <c r="H220" s="18" t="str">
        <f t="shared" si="9"/>
        <v/>
      </c>
    </row>
    <row r="221" spans="2:8" x14ac:dyDescent="0.25">
      <c r="B221" s="97" t="str">
        <f t="shared" si="8"/>
        <v/>
      </c>
      <c r="C221" s="98"/>
      <c r="D221" s="98"/>
      <c r="E221" s="99"/>
      <c r="F221" s="18" t="str">
        <f t="shared" si="9"/>
        <v/>
      </c>
      <c r="G221" s="18" t="str">
        <f t="shared" si="9"/>
        <v/>
      </c>
      <c r="H221" s="18" t="str">
        <f t="shared" si="9"/>
        <v/>
      </c>
    </row>
    <row r="222" spans="2:8" x14ac:dyDescent="0.25">
      <c r="B222" s="97" t="str">
        <f t="shared" si="8"/>
        <v/>
      </c>
      <c r="C222" s="98"/>
      <c r="D222" s="98"/>
      <c r="E222" s="99"/>
      <c r="F222" s="18" t="str">
        <f t="shared" si="9"/>
        <v/>
      </c>
      <c r="G222" s="18" t="str">
        <f t="shared" si="9"/>
        <v/>
      </c>
      <c r="H222" s="18" t="str">
        <f t="shared" si="9"/>
        <v/>
      </c>
    </row>
    <row r="223" spans="2:8" x14ac:dyDescent="0.25">
      <c r="B223" s="97" t="str">
        <f t="shared" si="8"/>
        <v/>
      </c>
      <c r="C223" s="98"/>
      <c r="D223" s="98"/>
      <c r="E223" s="99"/>
      <c r="F223" s="18" t="str">
        <f t="shared" si="9"/>
        <v/>
      </c>
      <c r="G223" s="18" t="str">
        <f t="shared" si="9"/>
        <v/>
      </c>
      <c r="H223" s="18" t="str">
        <f t="shared" si="9"/>
        <v/>
      </c>
    </row>
    <row r="224" spans="2:8" x14ac:dyDescent="0.25">
      <c r="B224" s="97" t="str">
        <f t="shared" si="8"/>
        <v/>
      </c>
      <c r="C224" s="98"/>
      <c r="D224" s="98"/>
      <c r="E224" s="99"/>
      <c r="F224" s="18" t="str">
        <f t="shared" si="9"/>
        <v/>
      </c>
      <c r="G224" s="18" t="str">
        <f t="shared" si="9"/>
        <v/>
      </c>
      <c r="H224" s="18" t="str">
        <f t="shared" si="9"/>
        <v/>
      </c>
    </row>
    <row r="225" spans="2:8" x14ac:dyDescent="0.25">
      <c r="B225" s="97" t="str">
        <f t="shared" si="8"/>
        <v/>
      </c>
      <c r="C225" s="98"/>
      <c r="D225" s="98"/>
      <c r="E225" s="99"/>
      <c r="F225" s="18" t="str">
        <f t="shared" si="9"/>
        <v/>
      </c>
      <c r="G225" s="18" t="str">
        <f t="shared" si="9"/>
        <v/>
      </c>
      <c r="H225" s="18" t="str">
        <f t="shared" si="9"/>
        <v/>
      </c>
    </row>
    <row r="226" spans="2:8" x14ac:dyDescent="0.25">
      <c r="B226" s="97" t="str">
        <f t="shared" si="8"/>
        <v/>
      </c>
      <c r="C226" s="98"/>
      <c r="D226" s="98"/>
      <c r="E226" s="99"/>
      <c r="F226" s="18" t="str">
        <f t="shared" si="9"/>
        <v/>
      </c>
      <c r="G226" s="18" t="str">
        <f t="shared" si="9"/>
        <v/>
      </c>
      <c r="H226" s="18" t="str">
        <f t="shared" si="9"/>
        <v/>
      </c>
    </row>
    <row r="227" spans="2:8" x14ac:dyDescent="0.25">
      <c r="B227" s="97" t="str">
        <f t="shared" si="8"/>
        <v/>
      </c>
      <c r="C227" s="98"/>
      <c r="D227" s="98"/>
      <c r="E227" s="99"/>
      <c r="F227" s="18" t="str">
        <f t="shared" si="9"/>
        <v/>
      </c>
      <c r="G227" s="18" t="str">
        <f t="shared" si="9"/>
        <v/>
      </c>
      <c r="H227" s="18" t="str">
        <f t="shared" si="9"/>
        <v/>
      </c>
    </row>
    <row r="228" spans="2:8" x14ac:dyDescent="0.25">
      <c r="B228" s="97" t="str">
        <f t="shared" si="8"/>
        <v/>
      </c>
      <c r="C228" s="98"/>
      <c r="D228" s="98"/>
      <c r="E228" s="99"/>
      <c r="F228" s="18" t="str">
        <f t="shared" si="9"/>
        <v/>
      </c>
      <c r="G228" s="18" t="str">
        <f t="shared" si="9"/>
        <v/>
      </c>
      <c r="H228" s="18" t="str">
        <f t="shared" si="9"/>
        <v/>
      </c>
    </row>
    <row r="229" spans="2:8" x14ac:dyDescent="0.25">
      <c r="B229" s="97" t="str">
        <f t="shared" si="8"/>
        <v/>
      </c>
      <c r="C229" s="98"/>
      <c r="D229" s="98"/>
      <c r="E229" s="99"/>
      <c r="F229" s="18" t="str">
        <f t="shared" si="9"/>
        <v/>
      </c>
      <c r="G229" s="18" t="str">
        <f t="shared" si="9"/>
        <v/>
      </c>
      <c r="H229" s="18" t="str">
        <f t="shared" si="9"/>
        <v/>
      </c>
    </row>
    <row r="230" spans="2:8" x14ac:dyDescent="0.25">
      <c r="B230" s="97" t="str">
        <f t="shared" si="8"/>
        <v/>
      </c>
      <c r="C230" s="98"/>
      <c r="D230" s="98"/>
      <c r="E230" s="99"/>
      <c r="F230" s="18" t="str">
        <f t="shared" si="9"/>
        <v/>
      </c>
      <c r="G230" s="18" t="str">
        <f t="shared" si="9"/>
        <v/>
      </c>
      <c r="H230" s="18" t="str">
        <f t="shared" si="9"/>
        <v/>
      </c>
    </row>
    <row r="231" spans="2:8" x14ac:dyDescent="0.25">
      <c r="B231" s="97" t="str">
        <f t="shared" si="8"/>
        <v/>
      </c>
      <c r="C231" s="98"/>
      <c r="D231" s="98"/>
      <c r="E231" s="99"/>
      <c r="F231" s="18" t="str">
        <f t="shared" si="9"/>
        <v/>
      </c>
      <c r="G231" s="18" t="str">
        <f t="shared" si="9"/>
        <v/>
      </c>
      <c r="H231" s="18" t="str">
        <f t="shared" si="9"/>
        <v/>
      </c>
    </row>
    <row r="232" spans="2:8" x14ac:dyDescent="0.25">
      <c r="B232" s="97" t="str">
        <f t="shared" si="8"/>
        <v/>
      </c>
      <c r="C232" s="98"/>
      <c r="D232" s="98"/>
      <c r="E232" s="99"/>
      <c r="F232" s="18" t="str">
        <f t="shared" si="9"/>
        <v/>
      </c>
      <c r="G232" s="18" t="str">
        <f t="shared" si="9"/>
        <v/>
      </c>
      <c r="H232" s="18" t="str">
        <f t="shared" si="9"/>
        <v/>
      </c>
    </row>
    <row r="233" spans="2:8" x14ac:dyDescent="0.25">
      <c r="B233" s="97" t="str">
        <f t="shared" si="8"/>
        <v/>
      </c>
      <c r="C233" s="98"/>
      <c r="D233" s="98"/>
      <c r="E233" s="99"/>
      <c r="F233" s="18" t="str">
        <f t="shared" si="9"/>
        <v/>
      </c>
      <c r="G233" s="18" t="str">
        <f t="shared" si="9"/>
        <v/>
      </c>
      <c r="H233" s="18" t="str">
        <f t="shared" si="9"/>
        <v/>
      </c>
    </row>
    <row r="234" spans="2:8" x14ac:dyDescent="0.25">
      <c r="B234" s="97" t="str">
        <f t="shared" si="8"/>
        <v/>
      </c>
      <c r="C234" s="98"/>
      <c r="D234" s="98"/>
      <c r="E234" s="99"/>
      <c r="F234" s="18" t="str">
        <f t="shared" si="9"/>
        <v/>
      </c>
      <c r="G234" s="18" t="str">
        <f t="shared" si="9"/>
        <v/>
      </c>
      <c r="H234" s="18" t="str">
        <f t="shared" si="9"/>
        <v/>
      </c>
    </row>
    <row r="235" spans="2:8" x14ac:dyDescent="0.25">
      <c r="B235" s="97" t="str">
        <f t="shared" si="8"/>
        <v/>
      </c>
      <c r="C235" s="98"/>
      <c r="D235" s="98"/>
      <c r="E235" s="99"/>
      <c r="F235" s="18" t="str">
        <f t="shared" si="9"/>
        <v/>
      </c>
      <c r="G235" s="18" t="str">
        <f t="shared" si="9"/>
        <v/>
      </c>
      <c r="H235" s="18" t="str">
        <f t="shared" si="9"/>
        <v/>
      </c>
    </row>
    <row r="236" spans="2:8" x14ac:dyDescent="0.25">
      <c r="B236" s="97" t="str">
        <f t="shared" si="8"/>
        <v/>
      </c>
      <c r="C236" s="98"/>
      <c r="D236" s="98"/>
      <c r="E236" s="99"/>
      <c r="F236" s="18" t="str">
        <f t="shared" si="9"/>
        <v/>
      </c>
      <c r="G236" s="18" t="str">
        <f t="shared" si="9"/>
        <v/>
      </c>
      <c r="H236" s="18" t="str">
        <f t="shared" si="9"/>
        <v/>
      </c>
    </row>
    <row r="237" spans="2:8" x14ac:dyDescent="0.25">
      <c r="B237" s="97" t="str">
        <f t="shared" si="8"/>
        <v/>
      </c>
      <c r="C237" s="98"/>
      <c r="D237" s="98"/>
      <c r="E237" s="99"/>
      <c r="F237" s="18" t="str">
        <f t="shared" si="9"/>
        <v/>
      </c>
      <c r="G237" s="18" t="str">
        <f t="shared" si="9"/>
        <v/>
      </c>
      <c r="H237" s="18" t="str">
        <f t="shared" si="9"/>
        <v/>
      </c>
    </row>
    <row r="238" spans="2:8" x14ac:dyDescent="0.25">
      <c r="B238" s="97" t="str">
        <f t="shared" si="8"/>
        <v/>
      </c>
      <c r="C238" s="98"/>
      <c r="D238" s="98"/>
      <c r="E238" s="99"/>
      <c r="F238" s="18" t="str">
        <f t="shared" si="9"/>
        <v/>
      </c>
      <c r="G238" s="18" t="str">
        <f t="shared" si="9"/>
        <v/>
      </c>
      <c r="H238" s="18" t="str">
        <f t="shared" si="9"/>
        <v/>
      </c>
    </row>
    <row r="239" spans="2:8" x14ac:dyDescent="0.25">
      <c r="B239" s="97" t="str">
        <f t="shared" si="8"/>
        <v/>
      </c>
      <c r="C239" s="98"/>
      <c r="D239" s="98"/>
      <c r="E239" s="99"/>
      <c r="F239" s="18" t="str">
        <f t="shared" si="9"/>
        <v/>
      </c>
      <c r="G239" s="18" t="str">
        <f t="shared" si="9"/>
        <v/>
      </c>
      <c r="H239" s="18" t="str">
        <f t="shared" si="9"/>
        <v/>
      </c>
    </row>
    <row r="240" spans="2:8" x14ac:dyDescent="0.25">
      <c r="B240" s="97" t="str">
        <f t="shared" si="8"/>
        <v/>
      </c>
      <c r="C240" s="98"/>
      <c r="D240" s="98"/>
      <c r="E240" s="99"/>
      <c r="F240" s="18" t="str">
        <f t="shared" si="9"/>
        <v/>
      </c>
      <c r="G240" s="18" t="str">
        <f t="shared" si="9"/>
        <v/>
      </c>
      <c r="H240" s="18" t="str">
        <f t="shared" si="9"/>
        <v/>
      </c>
    </row>
    <row r="241" spans="2:8" x14ac:dyDescent="0.25">
      <c r="B241" s="97" t="str">
        <f t="shared" si="8"/>
        <v/>
      </c>
      <c r="C241" s="98"/>
      <c r="D241" s="98"/>
      <c r="E241" s="99"/>
      <c r="F241" s="18" t="str">
        <f t="shared" si="9"/>
        <v/>
      </c>
      <c r="G241" s="18" t="str">
        <f t="shared" si="9"/>
        <v/>
      </c>
      <c r="H241" s="18" t="str">
        <f t="shared" si="9"/>
        <v/>
      </c>
    </row>
    <row r="242" spans="2:8" x14ac:dyDescent="0.25">
      <c r="B242" s="97" t="str">
        <f t="shared" si="8"/>
        <v/>
      </c>
      <c r="C242" s="98"/>
      <c r="D242" s="98"/>
      <c r="E242" s="99"/>
      <c r="F242" s="18" t="str">
        <f t="shared" si="9"/>
        <v/>
      </c>
      <c r="G242" s="18" t="str">
        <f t="shared" si="9"/>
        <v/>
      </c>
      <c r="H242" s="18" t="str">
        <f t="shared" si="9"/>
        <v/>
      </c>
    </row>
    <row r="243" spans="2:8" x14ac:dyDescent="0.25">
      <c r="B243" s="97" t="str">
        <f t="shared" si="8"/>
        <v/>
      </c>
      <c r="C243" s="98"/>
      <c r="D243" s="98"/>
      <c r="E243" s="99"/>
      <c r="F243" s="18" t="str">
        <f t="shared" si="9"/>
        <v/>
      </c>
      <c r="G243" s="18" t="str">
        <f t="shared" si="9"/>
        <v/>
      </c>
      <c r="H243" s="18" t="str">
        <f t="shared" si="9"/>
        <v/>
      </c>
    </row>
    <row r="244" spans="2:8" x14ac:dyDescent="0.25">
      <c r="B244" s="97" t="str">
        <f t="shared" si="8"/>
        <v/>
      </c>
      <c r="C244" s="98"/>
      <c r="D244" s="98"/>
      <c r="E244" s="99"/>
      <c r="F244" s="18" t="str">
        <f t="shared" si="9"/>
        <v/>
      </c>
      <c r="G244" s="18" t="str">
        <f t="shared" si="9"/>
        <v/>
      </c>
      <c r="H244" s="18" t="str">
        <f t="shared" si="9"/>
        <v/>
      </c>
    </row>
    <row r="245" spans="2:8" x14ac:dyDescent="0.25">
      <c r="B245" s="97" t="str">
        <f t="shared" si="8"/>
        <v/>
      </c>
      <c r="C245" s="98"/>
      <c r="D245" s="98"/>
      <c r="E245" s="99"/>
      <c r="F245" s="18" t="str">
        <f t="shared" si="9"/>
        <v/>
      </c>
      <c r="G245" s="18" t="str">
        <f t="shared" si="9"/>
        <v/>
      </c>
      <c r="H245" s="18" t="str">
        <f t="shared" si="9"/>
        <v/>
      </c>
    </row>
    <row r="246" spans="2:8" x14ac:dyDescent="0.25">
      <c r="B246" s="97" t="str">
        <f t="shared" si="8"/>
        <v/>
      </c>
      <c r="C246" s="98"/>
      <c r="D246" s="98"/>
      <c r="E246" s="99"/>
      <c r="F246" s="18" t="str">
        <f t="shared" si="9"/>
        <v/>
      </c>
      <c r="G246" s="18" t="str">
        <f t="shared" si="9"/>
        <v/>
      </c>
      <c r="H246" s="18" t="str">
        <f t="shared" si="9"/>
        <v/>
      </c>
    </row>
    <row r="247" spans="2:8" x14ac:dyDescent="0.25">
      <c r="B247" s="97" t="str">
        <f t="shared" si="8"/>
        <v/>
      </c>
      <c r="C247" s="98"/>
      <c r="D247" s="98"/>
      <c r="E247" s="99"/>
      <c r="F247" s="18" t="str">
        <f t="shared" si="9"/>
        <v/>
      </c>
      <c r="G247" s="18" t="str">
        <f t="shared" si="9"/>
        <v/>
      </c>
      <c r="H247" s="18" t="str">
        <f t="shared" si="9"/>
        <v/>
      </c>
    </row>
    <row r="248" spans="2:8" x14ac:dyDescent="0.25">
      <c r="B248" s="97" t="str">
        <f t="shared" si="8"/>
        <v/>
      </c>
      <c r="C248" s="98"/>
      <c r="D248" s="98"/>
      <c r="E248" s="99"/>
      <c r="F248" s="18" t="str">
        <f t="shared" si="9"/>
        <v/>
      </c>
      <c r="G248" s="18" t="str">
        <f t="shared" si="9"/>
        <v/>
      </c>
      <c r="H248" s="18" t="str">
        <f t="shared" si="9"/>
        <v/>
      </c>
    </row>
    <row r="249" spans="2:8" x14ac:dyDescent="0.25">
      <c r="B249" s="97" t="str">
        <f t="shared" si="8"/>
        <v/>
      </c>
      <c r="C249" s="98"/>
      <c r="D249" s="98"/>
      <c r="E249" s="99"/>
      <c r="F249" s="18" t="str">
        <f t="shared" si="9"/>
        <v/>
      </c>
      <c r="G249" s="18" t="str">
        <f t="shared" si="9"/>
        <v/>
      </c>
      <c r="H249" s="18" t="str">
        <f t="shared" si="9"/>
        <v/>
      </c>
    </row>
    <row r="250" spans="2:8" x14ac:dyDescent="0.25">
      <c r="B250" s="97" t="str">
        <f t="shared" si="8"/>
        <v/>
      </c>
      <c r="C250" s="98"/>
      <c r="D250" s="98"/>
      <c r="E250" s="99"/>
      <c r="F250" s="18" t="str">
        <f t="shared" si="9"/>
        <v/>
      </c>
      <c r="G250" s="18" t="str">
        <f t="shared" si="9"/>
        <v/>
      </c>
      <c r="H250" s="18" t="str">
        <f t="shared" si="9"/>
        <v/>
      </c>
    </row>
    <row r="251" spans="2:8" x14ac:dyDescent="0.25">
      <c r="B251" s="97" t="str">
        <f t="shared" si="8"/>
        <v/>
      </c>
      <c r="C251" s="98"/>
      <c r="D251" s="98"/>
      <c r="E251" s="99"/>
      <c r="F251" s="18" t="str">
        <f t="shared" si="9"/>
        <v/>
      </c>
      <c r="G251" s="18" t="str">
        <f t="shared" si="9"/>
        <v/>
      </c>
      <c r="H251" s="18" t="str">
        <f t="shared" si="9"/>
        <v/>
      </c>
    </row>
    <row r="252" spans="2:8" x14ac:dyDescent="0.25">
      <c r="B252" s="97" t="str">
        <f t="shared" si="8"/>
        <v/>
      </c>
      <c r="C252" s="98"/>
      <c r="D252" s="98"/>
      <c r="E252" s="99"/>
      <c r="F252" s="18" t="str">
        <f t="shared" si="9"/>
        <v/>
      </c>
      <c r="G252" s="18" t="str">
        <f t="shared" si="9"/>
        <v/>
      </c>
      <c r="H252" s="18" t="str">
        <f t="shared" si="9"/>
        <v/>
      </c>
    </row>
    <row r="253" spans="2:8" x14ac:dyDescent="0.25">
      <c r="B253" s="97" t="str">
        <f t="shared" si="8"/>
        <v/>
      </c>
      <c r="C253" s="98"/>
      <c r="D253" s="98"/>
      <c r="E253" s="99"/>
      <c r="F253" s="18" t="str">
        <f t="shared" si="9"/>
        <v/>
      </c>
      <c r="G253" s="18" t="str">
        <f t="shared" si="9"/>
        <v/>
      </c>
      <c r="H253" s="18" t="str">
        <f t="shared" si="9"/>
        <v/>
      </c>
    </row>
    <row r="254" spans="2:8" x14ac:dyDescent="0.25">
      <c r="B254" s="97" t="str">
        <f t="shared" si="8"/>
        <v/>
      </c>
      <c r="C254" s="98"/>
      <c r="D254" s="98"/>
      <c r="E254" s="99"/>
      <c r="F254" s="18" t="str">
        <f t="shared" si="9"/>
        <v/>
      </c>
      <c r="G254" s="18" t="str">
        <f t="shared" si="9"/>
        <v/>
      </c>
      <c r="H254" s="18" t="str">
        <f t="shared" si="9"/>
        <v/>
      </c>
    </row>
    <row r="255" spans="2:8" x14ac:dyDescent="0.25">
      <c r="B255" s="97" t="str">
        <f t="shared" si="8"/>
        <v/>
      </c>
      <c r="C255" s="98"/>
      <c r="D255" s="98"/>
      <c r="E255" s="99"/>
      <c r="F255" s="18" t="str">
        <f t="shared" si="9"/>
        <v/>
      </c>
      <c r="G255" s="18" t="str">
        <f t="shared" si="9"/>
        <v/>
      </c>
      <c r="H255" s="18" t="str">
        <f t="shared" si="9"/>
        <v/>
      </c>
    </row>
    <row r="256" spans="2:8" x14ac:dyDescent="0.25">
      <c r="B256" s="97" t="str">
        <f t="shared" si="8"/>
        <v/>
      </c>
      <c r="C256" s="98"/>
      <c r="D256" s="98"/>
      <c r="E256" s="99"/>
      <c r="F256" s="18" t="str">
        <f t="shared" si="9"/>
        <v/>
      </c>
      <c r="G256" s="18" t="str">
        <f t="shared" si="9"/>
        <v/>
      </c>
      <c r="H256" s="18" t="str">
        <f t="shared" si="9"/>
        <v/>
      </c>
    </row>
    <row r="257" spans="2:8" x14ac:dyDescent="0.25">
      <c r="B257" s="97" t="str">
        <f t="shared" si="8"/>
        <v/>
      </c>
      <c r="C257" s="98"/>
      <c r="D257" s="98"/>
      <c r="E257" s="99"/>
      <c r="F257" s="18" t="str">
        <f t="shared" si="9"/>
        <v/>
      </c>
      <c r="G257" s="18" t="str">
        <f t="shared" si="9"/>
        <v/>
      </c>
      <c r="H257" s="18" t="str">
        <f t="shared" si="9"/>
        <v/>
      </c>
    </row>
    <row r="258" spans="2:8" x14ac:dyDescent="0.25">
      <c r="B258" s="97" t="str">
        <f t="shared" si="8"/>
        <v/>
      </c>
      <c r="C258" s="98"/>
      <c r="D258" s="98"/>
      <c r="E258" s="99"/>
      <c r="F258" s="18" t="str">
        <f t="shared" si="9"/>
        <v/>
      </c>
      <c r="G258" s="18" t="str">
        <f t="shared" si="9"/>
        <v/>
      </c>
      <c r="H258" s="18" t="str">
        <f t="shared" si="9"/>
        <v/>
      </c>
    </row>
    <row r="259" spans="2:8" x14ac:dyDescent="0.25">
      <c r="B259" s="97" t="str">
        <f t="shared" si="8"/>
        <v/>
      </c>
      <c r="C259" s="98"/>
      <c r="D259" s="98"/>
      <c r="E259" s="99"/>
      <c r="F259" s="18" t="str">
        <f t="shared" si="9"/>
        <v/>
      </c>
      <c r="G259" s="18" t="str">
        <f t="shared" si="9"/>
        <v/>
      </c>
      <c r="H259" s="18" t="str">
        <f t="shared" si="9"/>
        <v/>
      </c>
    </row>
    <row r="260" spans="2:8" x14ac:dyDescent="0.25">
      <c r="B260" s="97" t="str">
        <f t="shared" si="8"/>
        <v/>
      </c>
      <c r="C260" s="98"/>
      <c r="D260" s="98"/>
      <c r="E260" s="99"/>
      <c r="F260" s="18" t="str">
        <f t="shared" si="9"/>
        <v/>
      </c>
      <c r="G260" s="18" t="str">
        <f t="shared" si="9"/>
        <v/>
      </c>
      <c r="H260" s="18" t="str">
        <f t="shared" si="9"/>
        <v/>
      </c>
    </row>
    <row r="261" spans="2:8" x14ac:dyDescent="0.25">
      <c r="B261" s="97" t="str">
        <f t="shared" si="8"/>
        <v/>
      </c>
      <c r="C261" s="98"/>
      <c r="D261" s="98"/>
      <c r="E261" s="99"/>
      <c r="F261" s="18" t="str">
        <f t="shared" si="9"/>
        <v/>
      </c>
      <c r="G261" s="18" t="str">
        <f t="shared" si="9"/>
        <v/>
      </c>
      <c r="H261" s="18" t="str">
        <f t="shared" si="9"/>
        <v/>
      </c>
    </row>
    <row r="262" spans="2:8" x14ac:dyDescent="0.25">
      <c r="B262" s="97" t="str">
        <f t="shared" si="8"/>
        <v/>
      </c>
      <c r="C262" s="98"/>
      <c r="D262" s="98"/>
      <c r="E262" s="99"/>
      <c r="F262" s="18" t="str">
        <f t="shared" si="9"/>
        <v/>
      </c>
      <c r="G262" s="18" t="str">
        <f t="shared" si="9"/>
        <v/>
      </c>
      <c r="H262" s="18" t="str">
        <f t="shared" si="9"/>
        <v/>
      </c>
    </row>
    <row r="263" spans="2:8" x14ac:dyDescent="0.25">
      <c r="B263" s="97" t="str">
        <f t="shared" si="8"/>
        <v/>
      </c>
      <c r="C263" s="98"/>
      <c r="D263" s="98"/>
      <c r="E263" s="99"/>
      <c r="F263" s="18" t="str">
        <f t="shared" si="9"/>
        <v/>
      </c>
      <c r="G263" s="18" t="str">
        <f t="shared" si="9"/>
        <v/>
      </c>
      <c r="H263" s="18" t="str">
        <f t="shared" si="9"/>
        <v/>
      </c>
    </row>
    <row r="264" spans="2:8" x14ac:dyDescent="0.25">
      <c r="B264" s="97" t="str">
        <f t="shared" si="8"/>
        <v/>
      </c>
      <c r="C264" s="98"/>
      <c r="D264" s="98"/>
      <c r="E264" s="99"/>
      <c r="F264" s="18" t="str">
        <f t="shared" si="9"/>
        <v/>
      </c>
      <c r="G264" s="18" t="str">
        <f t="shared" si="9"/>
        <v/>
      </c>
      <c r="H264" s="18" t="str">
        <f t="shared" si="9"/>
        <v/>
      </c>
    </row>
    <row r="265" spans="2:8" x14ac:dyDescent="0.25">
      <c r="B265" s="97" t="str">
        <f t="shared" si="8"/>
        <v/>
      </c>
      <c r="C265" s="98"/>
      <c r="D265" s="98"/>
      <c r="E265" s="99"/>
      <c r="F265" s="18" t="str">
        <f t="shared" si="9"/>
        <v/>
      </c>
      <c r="G265" s="18" t="str">
        <f t="shared" si="9"/>
        <v/>
      </c>
      <c r="H265" s="18" t="str">
        <f t="shared" si="9"/>
        <v/>
      </c>
    </row>
    <row r="266" spans="2:8" x14ac:dyDescent="0.25">
      <c r="B266" s="97" t="str">
        <f t="shared" si="8"/>
        <v/>
      </c>
      <c r="C266" s="98"/>
      <c r="D266" s="98"/>
      <c r="E266" s="99"/>
      <c r="F266" s="18" t="str">
        <f t="shared" si="9"/>
        <v/>
      </c>
      <c r="G266" s="18" t="str">
        <f t="shared" si="9"/>
        <v/>
      </c>
      <c r="H266" s="18" t="str">
        <f t="shared" si="9"/>
        <v/>
      </c>
    </row>
    <row r="267" spans="2:8" x14ac:dyDescent="0.25">
      <c r="B267" s="97" t="str">
        <f t="shared" si="8"/>
        <v/>
      </c>
      <c r="C267" s="98"/>
      <c r="D267" s="98"/>
      <c r="E267" s="99"/>
      <c r="F267" s="18" t="str">
        <f t="shared" si="9"/>
        <v/>
      </c>
      <c r="G267" s="18" t="str">
        <f t="shared" si="9"/>
        <v/>
      </c>
      <c r="H267" s="18" t="str">
        <f t="shared" si="9"/>
        <v/>
      </c>
    </row>
    <row r="268" spans="2:8" x14ac:dyDescent="0.25">
      <c r="B268" s="97" t="str">
        <f t="shared" si="8"/>
        <v/>
      </c>
      <c r="C268" s="98"/>
      <c r="D268" s="98"/>
      <c r="E268" s="99"/>
      <c r="F268" s="18" t="str">
        <f t="shared" si="9"/>
        <v/>
      </c>
      <c r="G268" s="18" t="str">
        <f t="shared" si="9"/>
        <v/>
      </c>
      <c r="H268" s="18" t="str">
        <f t="shared" si="9"/>
        <v/>
      </c>
    </row>
    <row r="269" spans="2:8" x14ac:dyDescent="0.25">
      <c r="B269" s="97" t="str">
        <f t="shared" si="8"/>
        <v/>
      </c>
      <c r="C269" s="98"/>
      <c r="D269" s="98"/>
      <c r="E269" s="99"/>
      <c r="F269" s="18" t="str">
        <f t="shared" si="9"/>
        <v/>
      </c>
      <c r="G269" s="18" t="str">
        <f t="shared" si="9"/>
        <v/>
      </c>
      <c r="H269" s="18" t="str">
        <f t="shared" si="9"/>
        <v/>
      </c>
    </row>
    <row r="270" spans="2:8" x14ac:dyDescent="0.25">
      <c r="B270" s="97" t="str">
        <f t="shared" si="8"/>
        <v/>
      </c>
      <c r="C270" s="98"/>
      <c r="D270" s="98"/>
      <c r="E270" s="99"/>
      <c r="F270" s="18" t="str">
        <f t="shared" si="9"/>
        <v/>
      </c>
      <c r="G270" s="18" t="str">
        <f t="shared" si="9"/>
        <v/>
      </c>
      <c r="H270" s="18" t="str">
        <f t="shared" si="9"/>
        <v/>
      </c>
    </row>
    <row r="271" spans="2:8" x14ac:dyDescent="0.25">
      <c r="B271" s="97" t="str">
        <f t="shared" si="8"/>
        <v/>
      </c>
      <c r="C271" s="98"/>
      <c r="D271" s="98"/>
      <c r="E271" s="99"/>
      <c r="F271" s="18" t="str">
        <f t="shared" si="9"/>
        <v/>
      </c>
      <c r="G271" s="18" t="str">
        <f t="shared" si="9"/>
        <v/>
      </c>
      <c r="H271" s="18" t="str">
        <f t="shared" si="9"/>
        <v/>
      </c>
    </row>
    <row r="272" spans="2:8" x14ac:dyDescent="0.25">
      <c r="B272" s="97" t="str">
        <f t="shared" si="8"/>
        <v/>
      </c>
      <c r="C272" s="98"/>
      <c r="D272" s="98"/>
      <c r="E272" s="99"/>
      <c r="F272" s="18" t="str">
        <f t="shared" si="9"/>
        <v/>
      </c>
      <c r="G272" s="18" t="str">
        <f t="shared" si="9"/>
        <v/>
      </c>
      <c r="H272" s="18" t="str">
        <f t="shared" si="9"/>
        <v/>
      </c>
    </row>
    <row r="273" spans="2:8" x14ac:dyDescent="0.25">
      <c r="B273" s="97" t="str">
        <f t="shared" si="8"/>
        <v/>
      </c>
      <c r="C273" s="98"/>
      <c r="D273" s="98"/>
      <c r="E273" s="99"/>
      <c r="F273" s="18" t="str">
        <f t="shared" si="9"/>
        <v/>
      </c>
      <c r="G273" s="18" t="str">
        <f t="shared" si="9"/>
        <v/>
      </c>
      <c r="H273" s="18" t="str">
        <f t="shared" si="9"/>
        <v/>
      </c>
    </row>
    <row r="274" spans="2:8" x14ac:dyDescent="0.25">
      <c r="B274" s="97" t="str">
        <f t="shared" si="8"/>
        <v/>
      </c>
      <c r="C274" s="98"/>
      <c r="D274" s="98"/>
      <c r="E274" s="99"/>
      <c r="F274" s="18" t="str">
        <f t="shared" si="9"/>
        <v/>
      </c>
      <c r="G274" s="18" t="str">
        <f t="shared" si="9"/>
        <v/>
      </c>
      <c r="H274" s="18" t="str">
        <f t="shared" si="9"/>
        <v/>
      </c>
    </row>
    <row r="275" spans="2:8" x14ac:dyDescent="0.25">
      <c r="B275" s="97" t="str">
        <f t="shared" si="8"/>
        <v/>
      </c>
      <c r="C275" s="98"/>
      <c r="D275" s="98"/>
      <c r="E275" s="99"/>
      <c r="F275" s="18" t="str">
        <f t="shared" si="9"/>
        <v/>
      </c>
      <c r="G275" s="18" t="str">
        <f t="shared" si="9"/>
        <v/>
      </c>
      <c r="H275" s="18" t="str">
        <f t="shared" si="9"/>
        <v/>
      </c>
    </row>
    <row r="276" spans="2:8" x14ac:dyDescent="0.25">
      <c r="B276" s="97" t="str">
        <f t="shared" si="8"/>
        <v/>
      </c>
      <c r="C276" s="98"/>
      <c r="D276" s="98"/>
      <c r="E276" s="99"/>
      <c r="F276" s="18" t="str">
        <f t="shared" si="9"/>
        <v/>
      </c>
      <c r="G276" s="18" t="str">
        <f t="shared" si="9"/>
        <v/>
      </c>
      <c r="H276" s="18" t="str">
        <f t="shared" si="9"/>
        <v/>
      </c>
    </row>
    <row r="277" spans="2:8" x14ac:dyDescent="0.25">
      <c r="B277" s="97" t="str">
        <f t="shared" si="8"/>
        <v/>
      </c>
      <c r="C277" s="98"/>
      <c r="D277" s="98"/>
      <c r="E277" s="99"/>
      <c r="F277" s="18" t="str">
        <f t="shared" si="9"/>
        <v/>
      </c>
      <c r="G277" s="18" t="str">
        <f t="shared" si="9"/>
        <v/>
      </c>
      <c r="H277" s="18" t="str">
        <f t="shared" si="9"/>
        <v/>
      </c>
    </row>
    <row r="278" spans="2:8" x14ac:dyDescent="0.25">
      <c r="B278" s="97" t="str">
        <f t="shared" si="8"/>
        <v/>
      </c>
      <c r="C278" s="98"/>
      <c r="D278" s="98"/>
      <c r="E278" s="99"/>
      <c r="F278" s="18" t="str">
        <f t="shared" si="9"/>
        <v/>
      </c>
      <c r="G278" s="18" t="str">
        <f t="shared" si="9"/>
        <v/>
      </c>
      <c r="H278" s="18" t="str">
        <f t="shared" si="9"/>
        <v/>
      </c>
    </row>
    <row r="279" spans="2:8" x14ac:dyDescent="0.25">
      <c r="B279" s="97" t="str">
        <f t="shared" si="8"/>
        <v/>
      </c>
      <c r="C279" s="98"/>
      <c r="D279" s="98"/>
      <c r="E279" s="99"/>
      <c r="F279" s="18" t="str">
        <f t="shared" si="9"/>
        <v/>
      </c>
      <c r="G279" s="18" t="str">
        <f t="shared" si="9"/>
        <v/>
      </c>
      <c r="H279" s="18" t="str">
        <f t="shared" si="9"/>
        <v/>
      </c>
    </row>
    <row r="280" spans="2:8" x14ac:dyDescent="0.25">
      <c r="B280" s="97" t="str">
        <f t="shared" si="8"/>
        <v/>
      </c>
      <c r="C280" s="98"/>
      <c r="D280" s="98"/>
      <c r="E280" s="99"/>
      <c r="F280" s="18" t="str">
        <f t="shared" si="9"/>
        <v/>
      </c>
      <c r="G280" s="18" t="str">
        <f t="shared" si="9"/>
        <v/>
      </c>
      <c r="H280" s="18" t="str">
        <f t="shared" si="9"/>
        <v/>
      </c>
    </row>
    <row r="281" spans="2:8" x14ac:dyDescent="0.25">
      <c r="B281" s="97" t="str">
        <f t="shared" si="8"/>
        <v/>
      </c>
      <c r="C281" s="98"/>
      <c r="D281" s="98"/>
      <c r="E281" s="99"/>
      <c r="F281" s="18" t="str">
        <f t="shared" si="9"/>
        <v/>
      </c>
      <c r="G281" s="18" t="str">
        <f t="shared" si="9"/>
        <v/>
      </c>
      <c r="H281" s="18" t="str">
        <f t="shared" si="9"/>
        <v/>
      </c>
    </row>
    <row r="282" spans="2:8" x14ac:dyDescent="0.25">
      <c r="B282" s="97" t="str">
        <f t="shared" si="8"/>
        <v/>
      </c>
      <c r="C282" s="98"/>
      <c r="D282" s="98"/>
      <c r="E282" s="99"/>
      <c r="F282" s="18" t="str">
        <f t="shared" si="9"/>
        <v/>
      </c>
      <c r="G282" s="18" t="str">
        <f t="shared" si="9"/>
        <v/>
      </c>
      <c r="H282" s="18" t="str">
        <f t="shared" si="9"/>
        <v/>
      </c>
    </row>
    <row r="283" spans="2:8" x14ac:dyDescent="0.25">
      <c r="B283" s="97" t="str">
        <f t="shared" si="8"/>
        <v/>
      </c>
      <c r="C283" s="98"/>
      <c r="D283" s="98"/>
      <c r="E283" s="99"/>
      <c r="F283" s="18" t="str">
        <f t="shared" si="9"/>
        <v/>
      </c>
      <c r="G283" s="18" t="str">
        <f t="shared" si="9"/>
        <v/>
      </c>
      <c r="H283" s="18" t="str">
        <f t="shared" si="9"/>
        <v/>
      </c>
    </row>
    <row r="284" spans="2:8" x14ac:dyDescent="0.25">
      <c r="B284" s="97" t="str">
        <f t="shared" ref="B284:B347" si="10">IF(J265="","",J265)</f>
        <v/>
      </c>
      <c r="C284" s="98"/>
      <c r="D284" s="98"/>
      <c r="E284" s="99"/>
      <c r="F284" s="18" t="str">
        <f t="shared" ref="F284:H347" si="11">IF(K265="","",K265)</f>
        <v/>
      </c>
      <c r="G284" s="18" t="str">
        <f t="shared" si="11"/>
        <v/>
      </c>
      <c r="H284" s="18" t="str">
        <f t="shared" si="11"/>
        <v/>
      </c>
    </row>
    <row r="285" spans="2:8" x14ac:dyDescent="0.25">
      <c r="B285" s="97" t="str">
        <f t="shared" si="10"/>
        <v/>
      </c>
      <c r="C285" s="98"/>
      <c r="D285" s="98"/>
      <c r="E285" s="99"/>
      <c r="F285" s="18" t="str">
        <f t="shared" si="11"/>
        <v/>
      </c>
      <c r="G285" s="18" t="str">
        <f t="shared" si="11"/>
        <v/>
      </c>
      <c r="H285" s="18" t="str">
        <f t="shared" si="11"/>
        <v/>
      </c>
    </row>
    <row r="286" spans="2:8" x14ac:dyDescent="0.25">
      <c r="B286" s="97" t="str">
        <f t="shared" si="10"/>
        <v/>
      </c>
      <c r="C286" s="98"/>
      <c r="D286" s="98"/>
      <c r="E286" s="99"/>
      <c r="F286" s="18" t="str">
        <f t="shared" si="11"/>
        <v/>
      </c>
      <c r="G286" s="18" t="str">
        <f t="shared" si="11"/>
        <v/>
      </c>
      <c r="H286" s="18" t="str">
        <f t="shared" si="11"/>
        <v/>
      </c>
    </row>
    <row r="287" spans="2:8" x14ac:dyDescent="0.25">
      <c r="B287" s="97" t="str">
        <f t="shared" si="10"/>
        <v/>
      </c>
      <c r="C287" s="98"/>
      <c r="D287" s="98"/>
      <c r="E287" s="99"/>
      <c r="F287" s="18" t="str">
        <f t="shared" si="11"/>
        <v/>
      </c>
      <c r="G287" s="18" t="str">
        <f t="shared" si="11"/>
        <v/>
      </c>
      <c r="H287" s="18" t="str">
        <f t="shared" si="11"/>
        <v/>
      </c>
    </row>
    <row r="288" spans="2:8" x14ac:dyDescent="0.25">
      <c r="B288" s="97" t="str">
        <f t="shared" si="10"/>
        <v/>
      </c>
      <c r="C288" s="98"/>
      <c r="D288" s="98"/>
      <c r="E288" s="99"/>
      <c r="F288" s="18" t="str">
        <f t="shared" si="11"/>
        <v/>
      </c>
      <c r="G288" s="18" t="str">
        <f t="shared" si="11"/>
        <v/>
      </c>
      <c r="H288" s="18" t="str">
        <f t="shared" si="11"/>
        <v/>
      </c>
    </row>
    <row r="289" spans="2:8" x14ac:dyDescent="0.25">
      <c r="B289" s="97" t="str">
        <f t="shared" si="10"/>
        <v/>
      </c>
      <c r="C289" s="98"/>
      <c r="D289" s="98"/>
      <c r="E289" s="99"/>
      <c r="F289" s="18" t="str">
        <f t="shared" si="11"/>
        <v/>
      </c>
      <c r="G289" s="18" t="str">
        <f t="shared" si="11"/>
        <v/>
      </c>
      <c r="H289" s="18" t="str">
        <f t="shared" si="11"/>
        <v/>
      </c>
    </row>
    <row r="290" spans="2:8" x14ac:dyDescent="0.25">
      <c r="B290" s="97" t="str">
        <f t="shared" si="10"/>
        <v/>
      </c>
      <c r="C290" s="98"/>
      <c r="D290" s="98"/>
      <c r="E290" s="99"/>
      <c r="F290" s="18" t="str">
        <f t="shared" si="11"/>
        <v/>
      </c>
      <c r="G290" s="18" t="str">
        <f t="shared" si="11"/>
        <v/>
      </c>
      <c r="H290" s="18" t="str">
        <f t="shared" si="11"/>
        <v/>
      </c>
    </row>
    <row r="291" spans="2:8" x14ac:dyDescent="0.25">
      <c r="B291" s="97" t="str">
        <f t="shared" si="10"/>
        <v/>
      </c>
      <c r="C291" s="98"/>
      <c r="D291" s="98"/>
      <c r="E291" s="99"/>
      <c r="F291" s="18" t="str">
        <f t="shared" si="11"/>
        <v/>
      </c>
      <c r="G291" s="18" t="str">
        <f t="shared" si="11"/>
        <v/>
      </c>
      <c r="H291" s="18" t="str">
        <f t="shared" si="11"/>
        <v/>
      </c>
    </row>
    <row r="292" spans="2:8" x14ac:dyDescent="0.25">
      <c r="B292" s="97" t="str">
        <f t="shared" si="10"/>
        <v/>
      </c>
      <c r="C292" s="98"/>
      <c r="D292" s="98"/>
      <c r="E292" s="99"/>
      <c r="F292" s="18" t="str">
        <f t="shared" si="11"/>
        <v/>
      </c>
      <c r="G292" s="18" t="str">
        <f t="shared" si="11"/>
        <v/>
      </c>
      <c r="H292" s="18" t="str">
        <f t="shared" si="11"/>
        <v/>
      </c>
    </row>
    <row r="293" spans="2:8" x14ac:dyDescent="0.25">
      <c r="B293" s="97" t="str">
        <f t="shared" si="10"/>
        <v/>
      </c>
      <c r="C293" s="98"/>
      <c r="D293" s="98"/>
      <c r="E293" s="99"/>
      <c r="F293" s="18" t="str">
        <f t="shared" si="11"/>
        <v/>
      </c>
      <c r="G293" s="18" t="str">
        <f t="shared" si="11"/>
        <v/>
      </c>
      <c r="H293" s="18" t="str">
        <f t="shared" si="11"/>
        <v/>
      </c>
    </row>
    <row r="294" spans="2:8" x14ac:dyDescent="0.25">
      <c r="B294" s="97" t="str">
        <f t="shared" si="10"/>
        <v/>
      </c>
      <c r="C294" s="98"/>
      <c r="D294" s="98"/>
      <c r="E294" s="99"/>
      <c r="F294" s="18" t="str">
        <f t="shared" si="11"/>
        <v/>
      </c>
      <c r="G294" s="18" t="str">
        <f t="shared" si="11"/>
        <v/>
      </c>
      <c r="H294" s="18" t="str">
        <f t="shared" si="11"/>
        <v/>
      </c>
    </row>
    <row r="295" spans="2:8" x14ac:dyDescent="0.25">
      <c r="B295" s="97" t="str">
        <f t="shared" si="10"/>
        <v/>
      </c>
      <c r="C295" s="98"/>
      <c r="D295" s="98"/>
      <c r="E295" s="99"/>
      <c r="F295" s="18" t="str">
        <f t="shared" si="11"/>
        <v/>
      </c>
      <c r="G295" s="18" t="str">
        <f t="shared" si="11"/>
        <v/>
      </c>
      <c r="H295" s="18" t="str">
        <f t="shared" si="11"/>
        <v/>
      </c>
    </row>
    <row r="296" spans="2:8" x14ac:dyDescent="0.25">
      <c r="B296" s="97" t="str">
        <f t="shared" si="10"/>
        <v/>
      </c>
      <c r="C296" s="98"/>
      <c r="D296" s="98"/>
      <c r="E296" s="99"/>
      <c r="F296" s="18" t="str">
        <f t="shared" si="11"/>
        <v/>
      </c>
      <c r="G296" s="18" t="str">
        <f t="shared" si="11"/>
        <v/>
      </c>
      <c r="H296" s="18" t="str">
        <f t="shared" si="11"/>
        <v/>
      </c>
    </row>
    <row r="297" spans="2:8" x14ac:dyDescent="0.25">
      <c r="B297" s="97" t="str">
        <f t="shared" si="10"/>
        <v/>
      </c>
      <c r="C297" s="98"/>
      <c r="D297" s="98"/>
      <c r="E297" s="99"/>
      <c r="F297" s="18" t="str">
        <f t="shared" si="11"/>
        <v/>
      </c>
      <c r="G297" s="18" t="str">
        <f t="shared" si="11"/>
        <v/>
      </c>
      <c r="H297" s="18" t="str">
        <f t="shared" si="11"/>
        <v/>
      </c>
    </row>
    <row r="298" spans="2:8" x14ac:dyDescent="0.25">
      <c r="B298" s="97" t="str">
        <f t="shared" si="10"/>
        <v/>
      </c>
      <c r="C298" s="98"/>
      <c r="D298" s="98"/>
      <c r="E298" s="99"/>
      <c r="F298" s="18" t="str">
        <f t="shared" si="11"/>
        <v/>
      </c>
      <c r="G298" s="18" t="str">
        <f t="shared" si="11"/>
        <v/>
      </c>
      <c r="H298" s="18" t="str">
        <f t="shared" si="11"/>
        <v/>
      </c>
    </row>
    <row r="299" spans="2:8" x14ac:dyDescent="0.25">
      <c r="B299" s="97" t="str">
        <f t="shared" si="10"/>
        <v/>
      </c>
      <c r="C299" s="98"/>
      <c r="D299" s="98"/>
      <c r="E299" s="99"/>
      <c r="F299" s="18" t="str">
        <f t="shared" si="11"/>
        <v/>
      </c>
      <c r="G299" s="18" t="str">
        <f t="shared" si="11"/>
        <v/>
      </c>
      <c r="H299" s="18" t="str">
        <f t="shared" si="11"/>
        <v/>
      </c>
    </row>
    <row r="300" spans="2:8" x14ac:dyDescent="0.25">
      <c r="B300" s="97" t="str">
        <f t="shared" si="10"/>
        <v/>
      </c>
      <c r="C300" s="98"/>
      <c r="D300" s="98"/>
      <c r="E300" s="99"/>
      <c r="F300" s="18" t="str">
        <f t="shared" si="11"/>
        <v/>
      </c>
      <c r="G300" s="18" t="str">
        <f t="shared" si="11"/>
        <v/>
      </c>
      <c r="H300" s="18" t="str">
        <f t="shared" si="11"/>
        <v/>
      </c>
    </row>
    <row r="301" spans="2:8" x14ac:dyDescent="0.25">
      <c r="B301" s="97" t="str">
        <f t="shared" si="10"/>
        <v/>
      </c>
      <c r="C301" s="98"/>
      <c r="D301" s="98"/>
      <c r="E301" s="99"/>
      <c r="F301" s="18" t="str">
        <f t="shared" si="11"/>
        <v/>
      </c>
      <c r="G301" s="18" t="str">
        <f t="shared" si="11"/>
        <v/>
      </c>
      <c r="H301" s="18" t="str">
        <f t="shared" si="11"/>
        <v/>
      </c>
    </row>
    <row r="302" spans="2:8" x14ac:dyDescent="0.25">
      <c r="B302" s="97" t="str">
        <f t="shared" si="10"/>
        <v/>
      </c>
      <c r="C302" s="98"/>
      <c r="D302" s="98"/>
      <c r="E302" s="99"/>
      <c r="F302" s="18" t="str">
        <f t="shared" si="11"/>
        <v/>
      </c>
      <c r="G302" s="18" t="str">
        <f t="shared" si="11"/>
        <v/>
      </c>
      <c r="H302" s="18" t="str">
        <f t="shared" si="11"/>
        <v/>
      </c>
    </row>
    <row r="303" spans="2:8" x14ac:dyDescent="0.25">
      <c r="B303" s="97" t="str">
        <f t="shared" si="10"/>
        <v/>
      </c>
      <c r="C303" s="98"/>
      <c r="D303" s="98"/>
      <c r="E303" s="99"/>
      <c r="F303" s="18" t="str">
        <f t="shared" si="11"/>
        <v/>
      </c>
      <c r="G303" s="18" t="str">
        <f t="shared" si="11"/>
        <v/>
      </c>
      <c r="H303" s="18" t="str">
        <f t="shared" si="11"/>
        <v/>
      </c>
    </row>
    <row r="304" spans="2:8" x14ac:dyDescent="0.25">
      <c r="B304" s="97" t="str">
        <f t="shared" si="10"/>
        <v/>
      </c>
      <c r="C304" s="98"/>
      <c r="D304" s="98"/>
      <c r="E304" s="99"/>
      <c r="F304" s="18" t="str">
        <f t="shared" si="11"/>
        <v/>
      </c>
      <c r="G304" s="18" t="str">
        <f t="shared" si="11"/>
        <v/>
      </c>
      <c r="H304" s="18" t="str">
        <f t="shared" si="11"/>
        <v/>
      </c>
    </row>
    <row r="305" spans="2:8" x14ac:dyDescent="0.25">
      <c r="B305" s="97" t="str">
        <f t="shared" si="10"/>
        <v/>
      </c>
      <c r="C305" s="98"/>
      <c r="D305" s="98"/>
      <c r="E305" s="99"/>
      <c r="F305" s="18" t="str">
        <f t="shared" si="11"/>
        <v/>
      </c>
      <c r="G305" s="18" t="str">
        <f t="shared" si="11"/>
        <v/>
      </c>
      <c r="H305" s="18" t="str">
        <f t="shared" si="11"/>
        <v/>
      </c>
    </row>
    <row r="306" spans="2:8" x14ac:dyDescent="0.25">
      <c r="B306" s="97" t="str">
        <f t="shared" si="10"/>
        <v/>
      </c>
      <c r="C306" s="98"/>
      <c r="D306" s="98"/>
      <c r="E306" s="99"/>
      <c r="F306" s="18" t="str">
        <f t="shared" si="11"/>
        <v/>
      </c>
      <c r="G306" s="18" t="str">
        <f t="shared" si="11"/>
        <v/>
      </c>
      <c r="H306" s="18" t="str">
        <f t="shared" si="11"/>
        <v/>
      </c>
    </row>
    <row r="307" spans="2:8" x14ac:dyDescent="0.25">
      <c r="B307" s="97" t="str">
        <f t="shared" si="10"/>
        <v/>
      </c>
      <c r="C307" s="98"/>
      <c r="D307" s="98"/>
      <c r="E307" s="99"/>
      <c r="F307" s="18" t="str">
        <f t="shared" si="11"/>
        <v/>
      </c>
      <c r="G307" s="18" t="str">
        <f t="shared" si="11"/>
        <v/>
      </c>
      <c r="H307" s="18" t="str">
        <f t="shared" si="11"/>
        <v/>
      </c>
    </row>
    <row r="308" spans="2:8" x14ac:dyDescent="0.25">
      <c r="B308" s="97" t="str">
        <f t="shared" si="10"/>
        <v/>
      </c>
      <c r="C308" s="98"/>
      <c r="D308" s="98"/>
      <c r="E308" s="99"/>
      <c r="F308" s="18" t="str">
        <f t="shared" si="11"/>
        <v/>
      </c>
      <c r="G308" s="18" t="str">
        <f t="shared" si="11"/>
        <v/>
      </c>
      <c r="H308" s="18" t="str">
        <f t="shared" si="11"/>
        <v/>
      </c>
    </row>
    <row r="309" spans="2:8" x14ac:dyDescent="0.25">
      <c r="B309" s="97" t="str">
        <f t="shared" si="10"/>
        <v/>
      </c>
      <c r="C309" s="98"/>
      <c r="D309" s="98"/>
      <c r="E309" s="99"/>
      <c r="F309" s="18" t="str">
        <f t="shared" si="11"/>
        <v/>
      </c>
      <c r="G309" s="18" t="str">
        <f t="shared" si="11"/>
        <v/>
      </c>
      <c r="H309" s="18" t="str">
        <f t="shared" si="11"/>
        <v/>
      </c>
    </row>
    <row r="310" spans="2:8" x14ac:dyDescent="0.25">
      <c r="B310" s="97" t="str">
        <f t="shared" si="10"/>
        <v/>
      </c>
      <c r="C310" s="98"/>
      <c r="D310" s="98"/>
      <c r="E310" s="99"/>
      <c r="F310" s="18" t="str">
        <f t="shared" si="11"/>
        <v/>
      </c>
      <c r="G310" s="18" t="str">
        <f t="shared" si="11"/>
        <v/>
      </c>
      <c r="H310" s="18" t="str">
        <f t="shared" si="11"/>
        <v/>
      </c>
    </row>
    <row r="311" spans="2:8" x14ac:dyDescent="0.25">
      <c r="B311" s="97" t="str">
        <f t="shared" si="10"/>
        <v/>
      </c>
      <c r="C311" s="98"/>
      <c r="D311" s="98"/>
      <c r="E311" s="99"/>
      <c r="F311" s="18" t="str">
        <f t="shared" si="11"/>
        <v/>
      </c>
      <c r="G311" s="18" t="str">
        <f t="shared" si="11"/>
        <v/>
      </c>
      <c r="H311" s="18" t="str">
        <f t="shared" si="11"/>
        <v/>
      </c>
    </row>
    <row r="312" spans="2:8" x14ac:dyDescent="0.25">
      <c r="B312" s="97" t="str">
        <f t="shared" si="10"/>
        <v/>
      </c>
      <c r="C312" s="98"/>
      <c r="D312" s="98"/>
      <c r="E312" s="99"/>
      <c r="F312" s="18" t="str">
        <f t="shared" si="11"/>
        <v/>
      </c>
      <c r="G312" s="18" t="str">
        <f t="shared" si="11"/>
        <v/>
      </c>
      <c r="H312" s="18" t="str">
        <f t="shared" si="11"/>
        <v/>
      </c>
    </row>
    <row r="313" spans="2:8" x14ac:dyDescent="0.25">
      <c r="B313" s="97" t="str">
        <f t="shared" si="10"/>
        <v/>
      </c>
      <c r="C313" s="98"/>
      <c r="D313" s="98"/>
      <c r="E313" s="99"/>
      <c r="F313" s="18" t="str">
        <f t="shared" si="11"/>
        <v/>
      </c>
      <c r="G313" s="18" t="str">
        <f t="shared" si="11"/>
        <v/>
      </c>
      <c r="H313" s="18" t="str">
        <f t="shared" si="11"/>
        <v/>
      </c>
    </row>
    <row r="314" spans="2:8" x14ac:dyDescent="0.25">
      <c r="B314" s="97" t="str">
        <f t="shared" si="10"/>
        <v/>
      </c>
      <c r="C314" s="98"/>
      <c r="D314" s="98"/>
      <c r="E314" s="99"/>
      <c r="F314" s="18" t="str">
        <f t="shared" si="11"/>
        <v/>
      </c>
      <c r="G314" s="18" t="str">
        <f t="shared" si="11"/>
        <v/>
      </c>
      <c r="H314" s="18" t="str">
        <f t="shared" si="11"/>
        <v/>
      </c>
    </row>
    <row r="315" spans="2:8" x14ac:dyDescent="0.25">
      <c r="B315" s="97" t="str">
        <f t="shared" si="10"/>
        <v/>
      </c>
      <c r="C315" s="98"/>
      <c r="D315" s="98"/>
      <c r="E315" s="99"/>
      <c r="F315" s="18" t="str">
        <f t="shared" si="11"/>
        <v/>
      </c>
      <c r="G315" s="18" t="str">
        <f t="shared" si="11"/>
        <v/>
      </c>
      <c r="H315" s="18" t="str">
        <f t="shared" si="11"/>
        <v/>
      </c>
    </row>
    <row r="316" spans="2:8" x14ac:dyDescent="0.25">
      <c r="B316" s="97" t="str">
        <f t="shared" si="10"/>
        <v/>
      </c>
      <c r="C316" s="98"/>
      <c r="D316" s="98"/>
      <c r="E316" s="99"/>
      <c r="F316" s="18" t="str">
        <f t="shared" si="11"/>
        <v/>
      </c>
      <c r="G316" s="18" t="str">
        <f t="shared" si="11"/>
        <v/>
      </c>
      <c r="H316" s="18" t="str">
        <f t="shared" si="11"/>
        <v/>
      </c>
    </row>
    <row r="317" spans="2:8" x14ac:dyDescent="0.25">
      <c r="B317" s="97" t="str">
        <f t="shared" si="10"/>
        <v/>
      </c>
      <c r="C317" s="98"/>
      <c r="D317" s="98"/>
      <c r="E317" s="99"/>
      <c r="F317" s="18" t="str">
        <f t="shared" si="11"/>
        <v/>
      </c>
      <c r="G317" s="18" t="str">
        <f t="shared" si="11"/>
        <v/>
      </c>
      <c r="H317" s="18" t="str">
        <f t="shared" si="11"/>
        <v/>
      </c>
    </row>
    <row r="318" spans="2:8" x14ac:dyDescent="0.25">
      <c r="B318" s="97" t="str">
        <f t="shared" si="10"/>
        <v/>
      </c>
      <c r="C318" s="98"/>
      <c r="D318" s="98"/>
      <c r="E318" s="99"/>
      <c r="F318" s="18" t="str">
        <f t="shared" si="11"/>
        <v/>
      </c>
      <c r="G318" s="18" t="str">
        <f t="shared" si="11"/>
        <v/>
      </c>
      <c r="H318" s="18" t="str">
        <f t="shared" si="11"/>
        <v/>
      </c>
    </row>
    <row r="319" spans="2:8" x14ac:dyDescent="0.25">
      <c r="B319" s="97" t="str">
        <f t="shared" si="10"/>
        <v/>
      </c>
      <c r="C319" s="98"/>
      <c r="D319" s="98"/>
      <c r="E319" s="99"/>
      <c r="F319" s="18" t="str">
        <f t="shared" si="11"/>
        <v/>
      </c>
      <c r="G319" s="18" t="str">
        <f t="shared" si="11"/>
        <v/>
      </c>
      <c r="H319" s="18" t="str">
        <f t="shared" si="11"/>
        <v/>
      </c>
    </row>
    <row r="320" spans="2:8" x14ac:dyDescent="0.25">
      <c r="B320" s="97" t="str">
        <f t="shared" si="10"/>
        <v/>
      </c>
      <c r="C320" s="98"/>
      <c r="D320" s="98"/>
      <c r="E320" s="99"/>
      <c r="F320" s="18" t="str">
        <f t="shared" si="11"/>
        <v/>
      </c>
      <c r="G320" s="18" t="str">
        <f t="shared" si="11"/>
        <v/>
      </c>
      <c r="H320" s="18" t="str">
        <f t="shared" si="11"/>
        <v/>
      </c>
    </row>
    <row r="321" spans="2:8" x14ac:dyDescent="0.25">
      <c r="B321" s="97" t="str">
        <f t="shared" si="10"/>
        <v/>
      </c>
      <c r="C321" s="98"/>
      <c r="D321" s="98"/>
      <c r="E321" s="99"/>
      <c r="F321" s="18" t="str">
        <f t="shared" si="11"/>
        <v/>
      </c>
      <c r="G321" s="18" t="str">
        <f t="shared" si="11"/>
        <v/>
      </c>
      <c r="H321" s="18" t="str">
        <f t="shared" si="11"/>
        <v/>
      </c>
    </row>
    <row r="322" spans="2:8" x14ac:dyDescent="0.25">
      <c r="B322" s="97" t="str">
        <f t="shared" si="10"/>
        <v/>
      </c>
      <c r="C322" s="98"/>
      <c r="D322" s="98"/>
      <c r="E322" s="99"/>
      <c r="F322" s="18" t="str">
        <f t="shared" si="11"/>
        <v/>
      </c>
      <c r="G322" s="18" t="str">
        <f t="shared" si="11"/>
        <v/>
      </c>
      <c r="H322" s="18" t="str">
        <f t="shared" si="11"/>
        <v/>
      </c>
    </row>
    <row r="323" spans="2:8" x14ac:dyDescent="0.25">
      <c r="B323" s="97" t="str">
        <f t="shared" si="10"/>
        <v/>
      </c>
      <c r="C323" s="98"/>
      <c r="D323" s="98"/>
      <c r="E323" s="99"/>
      <c r="F323" s="18" t="str">
        <f t="shared" si="11"/>
        <v/>
      </c>
      <c r="G323" s="18" t="str">
        <f t="shared" si="11"/>
        <v/>
      </c>
      <c r="H323" s="18" t="str">
        <f t="shared" si="11"/>
        <v/>
      </c>
    </row>
    <row r="324" spans="2:8" x14ac:dyDescent="0.25">
      <c r="B324" s="97" t="str">
        <f t="shared" si="10"/>
        <v/>
      </c>
      <c r="C324" s="98"/>
      <c r="D324" s="98"/>
      <c r="E324" s="99"/>
      <c r="F324" s="18" t="str">
        <f t="shared" si="11"/>
        <v/>
      </c>
      <c r="G324" s="18" t="str">
        <f t="shared" si="11"/>
        <v/>
      </c>
      <c r="H324" s="18" t="str">
        <f t="shared" si="11"/>
        <v/>
      </c>
    </row>
    <row r="325" spans="2:8" x14ac:dyDescent="0.25">
      <c r="B325" s="97" t="str">
        <f t="shared" si="10"/>
        <v/>
      </c>
      <c r="C325" s="98"/>
      <c r="D325" s="98"/>
      <c r="E325" s="99"/>
      <c r="F325" s="18" t="str">
        <f t="shared" si="11"/>
        <v/>
      </c>
      <c r="G325" s="18" t="str">
        <f t="shared" si="11"/>
        <v/>
      </c>
      <c r="H325" s="18" t="str">
        <f t="shared" si="11"/>
        <v/>
      </c>
    </row>
    <row r="326" spans="2:8" x14ac:dyDescent="0.25">
      <c r="B326" s="97" t="str">
        <f t="shared" si="10"/>
        <v/>
      </c>
      <c r="C326" s="98"/>
      <c r="D326" s="98"/>
      <c r="E326" s="99"/>
      <c r="F326" s="18" t="str">
        <f t="shared" si="11"/>
        <v/>
      </c>
      <c r="G326" s="18" t="str">
        <f t="shared" si="11"/>
        <v/>
      </c>
      <c r="H326" s="18" t="str">
        <f t="shared" si="11"/>
        <v/>
      </c>
    </row>
    <row r="327" spans="2:8" x14ac:dyDescent="0.25">
      <c r="B327" s="97" t="str">
        <f t="shared" si="10"/>
        <v/>
      </c>
      <c r="C327" s="98"/>
      <c r="D327" s="98"/>
      <c r="E327" s="99"/>
      <c r="F327" s="18" t="str">
        <f t="shared" si="11"/>
        <v/>
      </c>
      <c r="G327" s="18" t="str">
        <f t="shared" si="11"/>
        <v/>
      </c>
      <c r="H327" s="18" t="str">
        <f t="shared" si="11"/>
        <v/>
      </c>
    </row>
    <row r="328" spans="2:8" x14ac:dyDescent="0.25">
      <c r="B328" s="97" t="str">
        <f t="shared" si="10"/>
        <v/>
      </c>
      <c r="C328" s="98"/>
      <c r="D328" s="98"/>
      <c r="E328" s="99"/>
      <c r="F328" s="18" t="str">
        <f t="shared" si="11"/>
        <v/>
      </c>
      <c r="G328" s="18" t="str">
        <f t="shared" si="11"/>
        <v/>
      </c>
      <c r="H328" s="18" t="str">
        <f t="shared" si="11"/>
        <v/>
      </c>
    </row>
    <row r="329" spans="2:8" x14ac:dyDescent="0.25">
      <c r="B329" s="97" t="str">
        <f t="shared" si="10"/>
        <v/>
      </c>
      <c r="C329" s="98"/>
      <c r="D329" s="98"/>
      <c r="E329" s="99"/>
      <c r="F329" s="18" t="str">
        <f t="shared" si="11"/>
        <v/>
      </c>
      <c r="G329" s="18" t="str">
        <f t="shared" si="11"/>
        <v/>
      </c>
      <c r="H329" s="18" t="str">
        <f t="shared" si="11"/>
        <v/>
      </c>
    </row>
    <row r="330" spans="2:8" x14ac:dyDescent="0.25">
      <c r="B330" s="97" t="str">
        <f t="shared" si="10"/>
        <v/>
      </c>
      <c r="C330" s="98"/>
      <c r="D330" s="98"/>
      <c r="E330" s="99"/>
      <c r="F330" s="18" t="str">
        <f t="shared" si="11"/>
        <v/>
      </c>
      <c r="G330" s="18" t="str">
        <f t="shared" si="11"/>
        <v/>
      </c>
      <c r="H330" s="18" t="str">
        <f t="shared" si="11"/>
        <v/>
      </c>
    </row>
    <row r="331" spans="2:8" x14ac:dyDescent="0.25">
      <c r="B331" s="97" t="str">
        <f t="shared" si="10"/>
        <v/>
      </c>
      <c r="C331" s="98"/>
      <c r="D331" s="98"/>
      <c r="E331" s="99"/>
      <c r="F331" s="18" t="str">
        <f t="shared" si="11"/>
        <v/>
      </c>
      <c r="G331" s="18" t="str">
        <f t="shared" si="11"/>
        <v/>
      </c>
      <c r="H331" s="18" t="str">
        <f t="shared" si="11"/>
        <v/>
      </c>
    </row>
    <row r="332" spans="2:8" x14ac:dyDescent="0.25">
      <c r="B332" s="97" t="str">
        <f t="shared" si="10"/>
        <v/>
      </c>
      <c r="C332" s="98"/>
      <c r="D332" s="98"/>
      <c r="E332" s="99"/>
      <c r="F332" s="18" t="str">
        <f t="shared" si="11"/>
        <v/>
      </c>
      <c r="G332" s="18" t="str">
        <f t="shared" si="11"/>
        <v/>
      </c>
      <c r="H332" s="18" t="str">
        <f t="shared" si="11"/>
        <v/>
      </c>
    </row>
    <row r="333" spans="2:8" x14ac:dyDescent="0.25">
      <c r="B333" s="97" t="str">
        <f t="shared" si="10"/>
        <v/>
      </c>
      <c r="C333" s="98"/>
      <c r="D333" s="98"/>
      <c r="E333" s="99"/>
      <c r="F333" s="18" t="str">
        <f t="shared" si="11"/>
        <v/>
      </c>
      <c r="G333" s="18" t="str">
        <f t="shared" si="11"/>
        <v/>
      </c>
      <c r="H333" s="18" t="str">
        <f t="shared" si="11"/>
        <v/>
      </c>
    </row>
    <row r="334" spans="2:8" x14ac:dyDescent="0.25">
      <c r="B334" s="97" t="str">
        <f t="shared" si="10"/>
        <v/>
      </c>
      <c r="C334" s="98"/>
      <c r="D334" s="98"/>
      <c r="E334" s="99"/>
      <c r="F334" s="18" t="str">
        <f t="shared" si="11"/>
        <v/>
      </c>
      <c r="G334" s="18" t="str">
        <f t="shared" si="11"/>
        <v/>
      </c>
      <c r="H334" s="18" t="str">
        <f t="shared" si="11"/>
        <v/>
      </c>
    </row>
    <row r="335" spans="2:8" x14ac:dyDescent="0.25">
      <c r="B335" s="97" t="str">
        <f t="shared" si="10"/>
        <v/>
      </c>
      <c r="C335" s="98"/>
      <c r="D335" s="98"/>
      <c r="E335" s="99"/>
      <c r="F335" s="18" t="str">
        <f t="shared" si="11"/>
        <v/>
      </c>
      <c r="G335" s="18" t="str">
        <f t="shared" si="11"/>
        <v/>
      </c>
      <c r="H335" s="18" t="str">
        <f t="shared" si="11"/>
        <v/>
      </c>
    </row>
    <row r="336" spans="2:8" x14ac:dyDescent="0.25">
      <c r="B336" s="97" t="str">
        <f t="shared" si="10"/>
        <v/>
      </c>
      <c r="C336" s="98"/>
      <c r="D336" s="98"/>
      <c r="E336" s="99"/>
      <c r="F336" s="18" t="str">
        <f t="shared" si="11"/>
        <v/>
      </c>
      <c r="G336" s="18" t="str">
        <f t="shared" si="11"/>
        <v/>
      </c>
      <c r="H336" s="18" t="str">
        <f t="shared" si="11"/>
        <v/>
      </c>
    </row>
    <row r="337" spans="2:8" x14ac:dyDescent="0.25">
      <c r="B337" s="97" t="str">
        <f t="shared" si="10"/>
        <v/>
      </c>
      <c r="C337" s="98"/>
      <c r="D337" s="98"/>
      <c r="E337" s="99"/>
      <c r="F337" s="18" t="str">
        <f t="shared" si="11"/>
        <v/>
      </c>
      <c r="G337" s="18" t="str">
        <f t="shared" si="11"/>
        <v/>
      </c>
      <c r="H337" s="18" t="str">
        <f t="shared" si="11"/>
        <v/>
      </c>
    </row>
    <row r="338" spans="2:8" x14ac:dyDescent="0.25">
      <c r="B338" s="97" t="str">
        <f t="shared" si="10"/>
        <v/>
      </c>
      <c r="C338" s="98"/>
      <c r="D338" s="98"/>
      <c r="E338" s="99"/>
      <c r="F338" s="18" t="str">
        <f t="shared" si="11"/>
        <v/>
      </c>
      <c r="G338" s="18" t="str">
        <f t="shared" si="11"/>
        <v/>
      </c>
      <c r="H338" s="18" t="str">
        <f t="shared" si="11"/>
        <v/>
      </c>
    </row>
    <row r="339" spans="2:8" x14ac:dyDescent="0.25">
      <c r="B339" s="97" t="str">
        <f t="shared" si="10"/>
        <v/>
      </c>
      <c r="C339" s="98"/>
      <c r="D339" s="98"/>
      <c r="E339" s="99"/>
      <c r="F339" s="18" t="str">
        <f t="shared" si="11"/>
        <v/>
      </c>
      <c r="G339" s="18" t="str">
        <f t="shared" si="11"/>
        <v/>
      </c>
      <c r="H339" s="18" t="str">
        <f t="shared" si="11"/>
        <v/>
      </c>
    </row>
    <row r="340" spans="2:8" x14ac:dyDescent="0.25">
      <c r="B340" s="97" t="str">
        <f t="shared" si="10"/>
        <v/>
      </c>
      <c r="C340" s="98"/>
      <c r="D340" s="98"/>
      <c r="E340" s="99"/>
      <c r="F340" s="18" t="str">
        <f t="shared" si="11"/>
        <v/>
      </c>
      <c r="G340" s="18" t="str">
        <f t="shared" si="11"/>
        <v/>
      </c>
      <c r="H340" s="18" t="str">
        <f t="shared" si="11"/>
        <v/>
      </c>
    </row>
    <row r="341" spans="2:8" x14ac:dyDescent="0.25">
      <c r="B341" s="97" t="str">
        <f t="shared" si="10"/>
        <v/>
      </c>
      <c r="C341" s="98"/>
      <c r="D341" s="98"/>
      <c r="E341" s="99"/>
      <c r="F341" s="18" t="str">
        <f t="shared" si="11"/>
        <v/>
      </c>
      <c r="G341" s="18" t="str">
        <f t="shared" si="11"/>
        <v/>
      </c>
      <c r="H341" s="18" t="str">
        <f t="shared" si="11"/>
        <v/>
      </c>
    </row>
    <row r="342" spans="2:8" x14ac:dyDescent="0.25">
      <c r="B342" s="97" t="str">
        <f t="shared" si="10"/>
        <v/>
      </c>
      <c r="C342" s="98"/>
      <c r="D342" s="98"/>
      <c r="E342" s="99"/>
      <c r="F342" s="18" t="str">
        <f t="shared" si="11"/>
        <v/>
      </c>
      <c r="G342" s="18" t="str">
        <f t="shared" si="11"/>
        <v/>
      </c>
      <c r="H342" s="18" t="str">
        <f t="shared" si="11"/>
        <v/>
      </c>
    </row>
    <row r="343" spans="2:8" x14ac:dyDescent="0.25">
      <c r="B343" s="97" t="str">
        <f t="shared" si="10"/>
        <v/>
      </c>
      <c r="C343" s="98"/>
      <c r="D343" s="98"/>
      <c r="E343" s="99"/>
      <c r="F343" s="18" t="str">
        <f t="shared" si="11"/>
        <v/>
      </c>
      <c r="G343" s="18" t="str">
        <f t="shared" si="11"/>
        <v/>
      </c>
      <c r="H343" s="18" t="str">
        <f t="shared" si="11"/>
        <v/>
      </c>
    </row>
    <row r="344" spans="2:8" x14ac:dyDescent="0.25">
      <c r="B344" s="97" t="str">
        <f t="shared" si="10"/>
        <v/>
      </c>
      <c r="C344" s="98"/>
      <c r="D344" s="98"/>
      <c r="E344" s="99"/>
      <c r="F344" s="18" t="str">
        <f t="shared" si="11"/>
        <v/>
      </c>
      <c r="G344" s="18" t="str">
        <f t="shared" si="11"/>
        <v/>
      </c>
      <c r="H344" s="18" t="str">
        <f t="shared" si="11"/>
        <v/>
      </c>
    </row>
    <row r="345" spans="2:8" x14ac:dyDescent="0.25">
      <c r="B345" s="97" t="str">
        <f t="shared" si="10"/>
        <v/>
      </c>
      <c r="C345" s="98"/>
      <c r="D345" s="98"/>
      <c r="E345" s="99"/>
      <c r="F345" s="18" t="str">
        <f t="shared" si="11"/>
        <v/>
      </c>
      <c r="G345" s="18" t="str">
        <f t="shared" si="11"/>
        <v/>
      </c>
      <c r="H345" s="18" t="str">
        <f t="shared" si="11"/>
        <v/>
      </c>
    </row>
    <row r="346" spans="2:8" x14ac:dyDescent="0.25">
      <c r="B346" s="97" t="str">
        <f t="shared" si="10"/>
        <v/>
      </c>
      <c r="C346" s="98"/>
      <c r="D346" s="98"/>
      <c r="E346" s="99"/>
      <c r="F346" s="18" t="str">
        <f t="shared" si="11"/>
        <v/>
      </c>
      <c r="G346" s="18" t="str">
        <f t="shared" si="11"/>
        <v/>
      </c>
      <c r="H346" s="18" t="str">
        <f t="shared" si="11"/>
        <v/>
      </c>
    </row>
    <row r="347" spans="2:8" x14ac:dyDescent="0.25">
      <c r="B347" s="97" t="str">
        <f t="shared" si="10"/>
        <v/>
      </c>
      <c r="C347" s="98"/>
      <c r="D347" s="98"/>
      <c r="E347" s="99"/>
      <c r="F347" s="18" t="str">
        <f t="shared" si="11"/>
        <v/>
      </c>
      <c r="G347" s="18" t="str">
        <f t="shared" si="11"/>
        <v/>
      </c>
      <c r="H347" s="18" t="str">
        <f t="shared" si="11"/>
        <v/>
      </c>
    </row>
    <row r="348" spans="2:8" x14ac:dyDescent="0.25">
      <c r="B348" s="97" t="str">
        <f t="shared" ref="B348:B411" si="12">IF(J329="","",J329)</f>
        <v/>
      </c>
      <c r="C348" s="98"/>
      <c r="D348" s="98"/>
      <c r="E348" s="99"/>
      <c r="F348" s="18" t="str">
        <f t="shared" ref="F348:H411" si="13">IF(K329="","",K329)</f>
        <v/>
      </c>
      <c r="G348" s="18" t="str">
        <f t="shared" si="13"/>
        <v/>
      </c>
      <c r="H348" s="18" t="str">
        <f t="shared" si="13"/>
        <v/>
      </c>
    </row>
    <row r="349" spans="2:8" x14ac:dyDescent="0.25">
      <c r="B349" s="97" t="str">
        <f t="shared" si="12"/>
        <v/>
      </c>
      <c r="C349" s="98"/>
      <c r="D349" s="98"/>
      <c r="E349" s="99"/>
      <c r="F349" s="18" t="str">
        <f t="shared" si="13"/>
        <v/>
      </c>
      <c r="G349" s="18" t="str">
        <f t="shared" si="13"/>
        <v/>
      </c>
      <c r="H349" s="18" t="str">
        <f t="shared" si="13"/>
        <v/>
      </c>
    </row>
    <row r="350" spans="2:8" x14ac:dyDescent="0.25">
      <c r="B350" s="97" t="str">
        <f t="shared" si="12"/>
        <v/>
      </c>
      <c r="C350" s="98"/>
      <c r="D350" s="98"/>
      <c r="E350" s="99"/>
      <c r="F350" s="18" t="str">
        <f t="shared" si="13"/>
        <v/>
      </c>
      <c r="G350" s="18" t="str">
        <f t="shared" si="13"/>
        <v/>
      </c>
      <c r="H350" s="18" t="str">
        <f t="shared" si="13"/>
        <v/>
      </c>
    </row>
    <row r="351" spans="2:8" x14ac:dyDescent="0.25">
      <c r="B351" s="97" t="str">
        <f t="shared" si="12"/>
        <v/>
      </c>
      <c r="C351" s="98"/>
      <c r="D351" s="98"/>
      <c r="E351" s="99"/>
      <c r="F351" s="18" t="str">
        <f t="shared" si="13"/>
        <v/>
      </c>
      <c r="G351" s="18" t="str">
        <f t="shared" si="13"/>
        <v/>
      </c>
      <c r="H351" s="18" t="str">
        <f t="shared" si="13"/>
        <v/>
      </c>
    </row>
    <row r="352" spans="2:8" x14ac:dyDescent="0.25">
      <c r="B352" s="97" t="str">
        <f t="shared" si="12"/>
        <v/>
      </c>
      <c r="C352" s="98"/>
      <c r="D352" s="98"/>
      <c r="E352" s="99"/>
      <c r="F352" s="18" t="str">
        <f t="shared" si="13"/>
        <v/>
      </c>
      <c r="G352" s="18" t="str">
        <f t="shared" si="13"/>
        <v/>
      </c>
      <c r="H352" s="18" t="str">
        <f t="shared" si="13"/>
        <v/>
      </c>
    </row>
    <row r="353" spans="2:8" x14ac:dyDescent="0.25">
      <c r="B353" s="97" t="str">
        <f t="shared" si="12"/>
        <v/>
      </c>
      <c r="C353" s="98"/>
      <c r="D353" s="98"/>
      <c r="E353" s="99"/>
      <c r="F353" s="18" t="str">
        <f t="shared" si="13"/>
        <v/>
      </c>
      <c r="G353" s="18" t="str">
        <f t="shared" si="13"/>
        <v/>
      </c>
      <c r="H353" s="18" t="str">
        <f t="shared" si="13"/>
        <v/>
      </c>
    </row>
    <row r="354" spans="2:8" x14ac:dyDescent="0.25">
      <c r="B354" s="97" t="str">
        <f t="shared" si="12"/>
        <v/>
      </c>
      <c r="C354" s="98"/>
      <c r="D354" s="98"/>
      <c r="E354" s="99"/>
      <c r="F354" s="18" t="str">
        <f t="shared" si="13"/>
        <v/>
      </c>
      <c r="G354" s="18" t="str">
        <f t="shared" si="13"/>
        <v/>
      </c>
      <c r="H354" s="18" t="str">
        <f t="shared" si="13"/>
        <v/>
      </c>
    </row>
    <row r="355" spans="2:8" x14ac:dyDescent="0.25">
      <c r="B355" s="97" t="str">
        <f t="shared" si="12"/>
        <v/>
      </c>
      <c r="C355" s="98"/>
      <c r="D355" s="98"/>
      <c r="E355" s="99"/>
      <c r="F355" s="18" t="str">
        <f t="shared" si="13"/>
        <v/>
      </c>
      <c r="G355" s="18" t="str">
        <f t="shared" si="13"/>
        <v/>
      </c>
      <c r="H355" s="18" t="str">
        <f t="shared" si="13"/>
        <v/>
      </c>
    </row>
    <row r="356" spans="2:8" x14ac:dyDescent="0.25">
      <c r="B356" s="97" t="str">
        <f t="shared" si="12"/>
        <v/>
      </c>
      <c r="C356" s="98"/>
      <c r="D356" s="98"/>
      <c r="E356" s="99"/>
      <c r="F356" s="18" t="str">
        <f t="shared" si="13"/>
        <v/>
      </c>
      <c r="G356" s="18" t="str">
        <f t="shared" si="13"/>
        <v/>
      </c>
      <c r="H356" s="18" t="str">
        <f t="shared" si="13"/>
        <v/>
      </c>
    </row>
    <row r="357" spans="2:8" x14ac:dyDescent="0.25">
      <c r="B357" s="97" t="str">
        <f t="shared" si="12"/>
        <v/>
      </c>
      <c r="C357" s="98"/>
      <c r="D357" s="98"/>
      <c r="E357" s="99"/>
      <c r="F357" s="18" t="str">
        <f t="shared" si="13"/>
        <v/>
      </c>
      <c r="G357" s="18" t="str">
        <f t="shared" si="13"/>
        <v/>
      </c>
      <c r="H357" s="18" t="str">
        <f t="shared" si="13"/>
        <v/>
      </c>
    </row>
    <row r="358" spans="2:8" x14ac:dyDescent="0.25">
      <c r="B358" s="97" t="str">
        <f t="shared" si="12"/>
        <v/>
      </c>
      <c r="C358" s="98"/>
      <c r="D358" s="98"/>
      <c r="E358" s="99"/>
      <c r="F358" s="18" t="str">
        <f t="shared" si="13"/>
        <v/>
      </c>
      <c r="G358" s="18" t="str">
        <f t="shared" si="13"/>
        <v/>
      </c>
      <c r="H358" s="18" t="str">
        <f t="shared" si="13"/>
        <v/>
      </c>
    </row>
    <row r="359" spans="2:8" x14ac:dyDescent="0.25">
      <c r="B359" s="97" t="str">
        <f t="shared" si="12"/>
        <v/>
      </c>
      <c r="C359" s="98"/>
      <c r="D359" s="98"/>
      <c r="E359" s="99"/>
      <c r="F359" s="18" t="str">
        <f t="shared" si="13"/>
        <v/>
      </c>
      <c r="G359" s="18" t="str">
        <f t="shared" si="13"/>
        <v/>
      </c>
      <c r="H359" s="18" t="str">
        <f t="shared" si="13"/>
        <v/>
      </c>
    </row>
    <row r="360" spans="2:8" x14ac:dyDescent="0.25">
      <c r="B360" s="97" t="str">
        <f t="shared" si="12"/>
        <v/>
      </c>
      <c r="C360" s="98"/>
      <c r="D360" s="98"/>
      <c r="E360" s="99"/>
      <c r="F360" s="18" t="str">
        <f t="shared" si="13"/>
        <v/>
      </c>
      <c r="G360" s="18" t="str">
        <f t="shared" si="13"/>
        <v/>
      </c>
      <c r="H360" s="18" t="str">
        <f t="shared" si="13"/>
        <v/>
      </c>
    </row>
    <row r="361" spans="2:8" x14ac:dyDescent="0.25">
      <c r="B361" s="97" t="str">
        <f t="shared" si="12"/>
        <v/>
      </c>
      <c r="C361" s="98"/>
      <c r="D361" s="98"/>
      <c r="E361" s="99"/>
      <c r="F361" s="18" t="str">
        <f t="shared" si="13"/>
        <v/>
      </c>
      <c r="G361" s="18" t="str">
        <f t="shared" si="13"/>
        <v/>
      </c>
      <c r="H361" s="18" t="str">
        <f t="shared" si="13"/>
        <v/>
      </c>
    </row>
    <row r="362" spans="2:8" x14ac:dyDescent="0.25">
      <c r="B362" s="97" t="str">
        <f t="shared" si="12"/>
        <v/>
      </c>
      <c r="C362" s="98"/>
      <c r="D362" s="98"/>
      <c r="E362" s="99"/>
      <c r="F362" s="18" t="str">
        <f t="shared" si="13"/>
        <v/>
      </c>
      <c r="G362" s="18" t="str">
        <f t="shared" si="13"/>
        <v/>
      </c>
      <c r="H362" s="18" t="str">
        <f t="shared" si="13"/>
        <v/>
      </c>
    </row>
    <row r="363" spans="2:8" x14ac:dyDescent="0.25">
      <c r="B363" s="97" t="str">
        <f t="shared" si="12"/>
        <v/>
      </c>
      <c r="C363" s="98"/>
      <c r="D363" s="98"/>
      <c r="E363" s="99"/>
      <c r="F363" s="18" t="str">
        <f t="shared" si="13"/>
        <v/>
      </c>
      <c r="G363" s="18" t="str">
        <f t="shared" si="13"/>
        <v/>
      </c>
      <c r="H363" s="18" t="str">
        <f t="shared" si="13"/>
        <v/>
      </c>
    </row>
    <row r="364" spans="2:8" x14ac:dyDescent="0.25">
      <c r="B364" s="97" t="str">
        <f t="shared" si="12"/>
        <v/>
      </c>
      <c r="C364" s="98"/>
      <c r="D364" s="98"/>
      <c r="E364" s="99"/>
      <c r="F364" s="18" t="str">
        <f t="shared" si="13"/>
        <v/>
      </c>
      <c r="G364" s="18" t="str">
        <f t="shared" si="13"/>
        <v/>
      </c>
      <c r="H364" s="18" t="str">
        <f t="shared" si="13"/>
        <v/>
      </c>
    </row>
    <row r="365" spans="2:8" x14ac:dyDescent="0.25">
      <c r="B365" s="97" t="str">
        <f t="shared" si="12"/>
        <v/>
      </c>
      <c r="C365" s="98"/>
      <c r="D365" s="98"/>
      <c r="E365" s="99"/>
      <c r="F365" s="18" t="str">
        <f t="shared" si="13"/>
        <v/>
      </c>
      <c r="G365" s="18" t="str">
        <f t="shared" si="13"/>
        <v/>
      </c>
      <c r="H365" s="18" t="str">
        <f t="shared" si="13"/>
        <v/>
      </c>
    </row>
    <row r="366" spans="2:8" x14ac:dyDescent="0.25">
      <c r="B366" s="97" t="str">
        <f t="shared" si="12"/>
        <v/>
      </c>
      <c r="C366" s="98"/>
      <c r="D366" s="98"/>
      <c r="E366" s="99"/>
      <c r="F366" s="18" t="str">
        <f t="shared" si="13"/>
        <v/>
      </c>
      <c r="G366" s="18" t="str">
        <f t="shared" si="13"/>
        <v/>
      </c>
      <c r="H366" s="18" t="str">
        <f t="shared" si="13"/>
        <v/>
      </c>
    </row>
    <row r="367" spans="2:8" x14ac:dyDescent="0.25">
      <c r="B367" s="97" t="str">
        <f t="shared" si="12"/>
        <v/>
      </c>
      <c r="C367" s="98"/>
      <c r="D367" s="98"/>
      <c r="E367" s="99"/>
      <c r="F367" s="18" t="str">
        <f t="shared" si="13"/>
        <v/>
      </c>
      <c r="G367" s="18" t="str">
        <f t="shared" si="13"/>
        <v/>
      </c>
      <c r="H367" s="18" t="str">
        <f t="shared" si="13"/>
        <v/>
      </c>
    </row>
    <row r="368" spans="2:8" x14ac:dyDescent="0.25">
      <c r="B368" s="97" t="str">
        <f t="shared" si="12"/>
        <v/>
      </c>
      <c r="C368" s="98"/>
      <c r="D368" s="98"/>
      <c r="E368" s="99"/>
      <c r="F368" s="18" t="str">
        <f t="shared" si="13"/>
        <v/>
      </c>
      <c r="G368" s="18" t="str">
        <f t="shared" si="13"/>
        <v/>
      </c>
      <c r="H368" s="18" t="str">
        <f t="shared" si="13"/>
        <v/>
      </c>
    </row>
    <row r="369" spans="2:8" x14ac:dyDescent="0.25">
      <c r="B369" s="97" t="str">
        <f t="shared" si="12"/>
        <v/>
      </c>
      <c r="C369" s="98"/>
      <c r="D369" s="98"/>
      <c r="E369" s="99"/>
      <c r="F369" s="18" t="str">
        <f t="shared" si="13"/>
        <v/>
      </c>
      <c r="G369" s="18" t="str">
        <f t="shared" si="13"/>
        <v/>
      </c>
      <c r="H369" s="18" t="str">
        <f t="shared" si="13"/>
        <v/>
      </c>
    </row>
    <row r="370" spans="2:8" x14ac:dyDescent="0.25">
      <c r="B370" s="97" t="str">
        <f t="shared" si="12"/>
        <v/>
      </c>
      <c r="C370" s="98"/>
      <c r="D370" s="98"/>
      <c r="E370" s="99"/>
      <c r="F370" s="18" t="str">
        <f t="shared" si="13"/>
        <v/>
      </c>
      <c r="G370" s="18" t="str">
        <f t="shared" si="13"/>
        <v/>
      </c>
      <c r="H370" s="18" t="str">
        <f t="shared" si="13"/>
        <v/>
      </c>
    </row>
    <row r="371" spans="2:8" x14ac:dyDescent="0.25">
      <c r="B371" s="97" t="str">
        <f t="shared" si="12"/>
        <v/>
      </c>
      <c r="C371" s="98"/>
      <c r="D371" s="98"/>
      <c r="E371" s="99"/>
      <c r="F371" s="18" t="str">
        <f t="shared" si="13"/>
        <v/>
      </c>
      <c r="G371" s="18" t="str">
        <f t="shared" si="13"/>
        <v/>
      </c>
      <c r="H371" s="18" t="str">
        <f t="shared" si="13"/>
        <v/>
      </c>
    </row>
    <row r="372" spans="2:8" x14ac:dyDescent="0.25">
      <c r="B372" s="97" t="str">
        <f t="shared" si="12"/>
        <v/>
      </c>
      <c r="C372" s="98"/>
      <c r="D372" s="98"/>
      <c r="E372" s="99"/>
      <c r="F372" s="18" t="str">
        <f t="shared" si="13"/>
        <v/>
      </c>
      <c r="G372" s="18" t="str">
        <f t="shared" si="13"/>
        <v/>
      </c>
      <c r="H372" s="18" t="str">
        <f t="shared" si="13"/>
        <v/>
      </c>
    </row>
    <row r="373" spans="2:8" x14ac:dyDescent="0.25">
      <c r="B373" s="97" t="str">
        <f t="shared" si="12"/>
        <v/>
      </c>
      <c r="C373" s="98"/>
      <c r="D373" s="98"/>
      <c r="E373" s="99"/>
      <c r="F373" s="18" t="str">
        <f t="shared" si="13"/>
        <v/>
      </c>
      <c r="G373" s="18" t="str">
        <f t="shared" si="13"/>
        <v/>
      </c>
      <c r="H373" s="18" t="str">
        <f t="shared" si="13"/>
        <v/>
      </c>
    </row>
    <row r="374" spans="2:8" x14ac:dyDescent="0.25">
      <c r="B374" s="97" t="str">
        <f t="shared" si="12"/>
        <v/>
      </c>
      <c r="C374" s="98"/>
      <c r="D374" s="98"/>
      <c r="E374" s="99"/>
      <c r="F374" s="18" t="str">
        <f t="shared" si="13"/>
        <v/>
      </c>
      <c r="G374" s="18" t="str">
        <f t="shared" si="13"/>
        <v/>
      </c>
      <c r="H374" s="18" t="str">
        <f t="shared" si="13"/>
        <v/>
      </c>
    </row>
    <row r="375" spans="2:8" x14ac:dyDescent="0.25">
      <c r="B375" s="97" t="str">
        <f t="shared" si="12"/>
        <v/>
      </c>
      <c r="C375" s="98"/>
      <c r="D375" s="98"/>
      <c r="E375" s="99"/>
      <c r="F375" s="18" t="str">
        <f t="shared" si="13"/>
        <v/>
      </c>
      <c r="G375" s="18" t="str">
        <f t="shared" si="13"/>
        <v/>
      </c>
      <c r="H375" s="18" t="str">
        <f t="shared" si="13"/>
        <v/>
      </c>
    </row>
    <row r="376" spans="2:8" x14ac:dyDescent="0.25">
      <c r="B376" s="97" t="str">
        <f t="shared" si="12"/>
        <v/>
      </c>
      <c r="C376" s="98"/>
      <c r="D376" s="98"/>
      <c r="E376" s="99"/>
      <c r="F376" s="18" t="str">
        <f t="shared" si="13"/>
        <v/>
      </c>
      <c r="G376" s="18" t="str">
        <f t="shared" si="13"/>
        <v/>
      </c>
      <c r="H376" s="18" t="str">
        <f t="shared" si="13"/>
        <v/>
      </c>
    </row>
    <row r="377" spans="2:8" x14ac:dyDescent="0.25">
      <c r="B377" s="97" t="str">
        <f t="shared" si="12"/>
        <v/>
      </c>
      <c r="C377" s="98"/>
      <c r="D377" s="98"/>
      <c r="E377" s="99"/>
      <c r="F377" s="18" t="str">
        <f t="shared" si="13"/>
        <v/>
      </c>
      <c r="G377" s="18" t="str">
        <f t="shared" si="13"/>
        <v/>
      </c>
      <c r="H377" s="18" t="str">
        <f t="shared" si="13"/>
        <v/>
      </c>
    </row>
    <row r="378" spans="2:8" x14ac:dyDescent="0.25">
      <c r="B378" s="97" t="str">
        <f t="shared" si="12"/>
        <v/>
      </c>
      <c r="C378" s="98"/>
      <c r="D378" s="98"/>
      <c r="E378" s="99"/>
      <c r="F378" s="18" t="str">
        <f t="shared" si="13"/>
        <v/>
      </c>
      <c r="G378" s="18" t="str">
        <f t="shared" si="13"/>
        <v/>
      </c>
      <c r="H378" s="18" t="str">
        <f t="shared" si="13"/>
        <v/>
      </c>
    </row>
    <row r="379" spans="2:8" x14ac:dyDescent="0.25">
      <c r="B379" s="97" t="str">
        <f t="shared" si="12"/>
        <v/>
      </c>
      <c r="C379" s="98"/>
      <c r="D379" s="98"/>
      <c r="E379" s="99"/>
      <c r="F379" s="18" t="str">
        <f t="shared" si="13"/>
        <v/>
      </c>
      <c r="G379" s="18" t="str">
        <f t="shared" si="13"/>
        <v/>
      </c>
      <c r="H379" s="18" t="str">
        <f t="shared" si="13"/>
        <v/>
      </c>
    </row>
    <row r="380" spans="2:8" x14ac:dyDescent="0.25">
      <c r="B380" s="97" t="str">
        <f t="shared" si="12"/>
        <v/>
      </c>
      <c r="C380" s="98"/>
      <c r="D380" s="98"/>
      <c r="E380" s="99"/>
      <c r="F380" s="18" t="str">
        <f t="shared" si="13"/>
        <v/>
      </c>
      <c r="G380" s="18" t="str">
        <f t="shared" si="13"/>
        <v/>
      </c>
      <c r="H380" s="18" t="str">
        <f t="shared" si="13"/>
        <v/>
      </c>
    </row>
    <row r="381" spans="2:8" x14ac:dyDescent="0.25">
      <c r="B381" s="97" t="str">
        <f t="shared" si="12"/>
        <v/>
      </c>
      <c r="C381" s="98"/>
      <c r="D381" s="98"/>
      <c r="E381" s="99"/>
      <c r="F381" s="18" t="str">
        <f t="shared" si="13"/>
        <v/>
      </c>
      <c r="G381" s="18" t="str">
        <f t="shared" si="13"/>
        <v/>
      </c>
      <c r="H381" s="18" t="str">
        <f t="shared" si="13"/>
        <v/>
      </c>
    </row>
    <row r="382" spans="2:8" x14ac:dyDescent="0.25">
      <c r="B382" s="97" t="str">
        <f t="shared" si="12"/>
        <v/>
      </c>
      <c r="C382" s="98"/>
      <c r="D382" s="98"/>
      <c r="E382" s="99"/>
      <c r="F382" s="18" t="str">
        <f t="shared" si="13"/>
        <v/>
      </c>
      <c r="G382" s="18" t="str">
        <f t="shared" si="13"/>
        <v/>
      </c>
      <c r="H382" s="18" t="str">
        <f t="shared" si="13"/>
        <v/>
      </c>
    </row>
    <row r="383" spans="2:8" x14ac:dyDescent="0.25">
      <c r="B383" s="97" t="str">
        <f t="shared" si="12"/>
        <v/>
      </c>
      <c r="C383" s="98"/>
      <c r="D383" s="98"/>
      <c r="E383" s="99"/>
      <c r="F383" s="18" t="str">
        <f t="shared" si="13"/>
        <v/>
      </c>
      <c r="G383" s="18" t="str">
        <f t="shared" si="13"/>
        <v/>
      </c>
      <c r="H383" s="18" t="str">
        <f t="shared" si="13"/>
        <v/>
      </c>
    </row>
    <row r="384" spans="2:8" x14ac:dyDescent="0.25">
      <c r="B384" s="97" t="str">
        <f t="shared" si="12"/>
        <v/>
      </c>
      <c r="C384" s="98"/>
      <c r="D384" s="98"/>
      <c r="E384" s="99"/>
      <c r="F384" s="18" t="str">
        <f t="shared" si="13"/>
        <v/>
      </c>
      <c r="G384" s="18" t="str">
        <f t="shared" si="13"/>
        <v/>
      </c>
      <c r="H384" s="18" t="str">
        <f t="shared" si="13"/>
        <v/>
      </c>
    </row>
    <row r="385" spans="2:8" x14ac:dyDescent="0.25">
      <c r="B385" s="97" t="str">
        <f t="shared" si="12"/>
        <v/>
      </c>
      <c r="C385" s="98"/>
      <c r="D385" s="98"/>
      <c r="E385" s="99"/>
      <c r="F385" s="18" t="str">
        <f t="shared" si="13"/>
        <v/>
      </c>
      <c r="G385" s="18" t="str">
        <f t="shared" si="13"/>
        <v/>
      </c>
      <c r="H385" s="18" t="str">
        <f t="shared" si="13"/>
        <v/>
      </c>
    </row>
    <row r="386" spans="2:8" x14ac:dyDescent="0.25">
      <c r="B386" s="97" t="str">
        <f t="shared" si="12"/>
        <v/>
      </c>
      <c r="C386" s="98"/>
      <c r="D386" s="98"/>
      <c r="E386" s="99"/>
      <c r="F386" s="18" t="str">
        <f t="shared" si="13"/>
        <v/>
      </c>
      <c r="G386" s="18" t="str">
        <f t="shared" si="13"/>
        <v/>
      </c>
      <c r="H386" s="18" t="str">
        <f t="shared" si="13"/>
        <v/>
      </c>
    </row>
    <row r="387" spans="2:8" x14ac:dyDescent="0.25">
      <c r="B387" s="97" t="str">
        <f t="shared" si="12"/>
        <v/>
      </c>
      <c r="C387" s="98"/>
      <c r="D387" s="98"/>
      <c r="E387" s="99"/>
      <c r="F387" s="18" t="str">
        <f t="shared" si="13"/>
        <v/>
      </c>
      <c r="G387" s="18" t="str">
        <f t="shared" si="13"/>
        <v/>
      </c>
      <c r="H387" s="18" t="str">
        <f t="shared" si="13"/>
        <v/>
      </c>
    </row>
    <row r="388" spans="2:8" x14ac:dyDescent="0.25">
      <c r="B388" s="97" t="str">
        <f t="shared" si="12"/>
        <v/>
      </c>
      <c r="C388" s="98"/>
      <c r="D388" s="98"/>
      <c r="E388" s="99"/>
      <c r="F388" s="18" t="str">
        <f t="shared" si="13"/>
        <v/>
      </c>
      <c r="G388" s="18" t="str">
        <f t="shared" si="13"/>
        <v/>
      </c>
      <c r="H388" s="18" t="str">
        <f t="shared" si="13"/>
        <v/>
      </c>
    </row>
    <row r="389" spans="2:8" x14ac:dyDescent="0.25">
      <c r="B389" s="97" t="str">
        <f t="shared" si="12"/>
        <v/>
      </c>
      <c r="C389" s="98"/>
      <c r="D389" s="98"/>
      <c r="E389" s="99"/>
      <c r="F389" s="18" t="str">
        <f t="shared" si="13"/>
        <v/>
      </c>
      <c r="G389" s="18" t="str">
        <f t="shared" si="13"/>
        <v/>
      </c>
      <c r="H389" s="18" t="str">
        <f t="shared" si="13"/>
        <v/>
      </c>
    </row>
    <row r="390" spans="2:8" x14ac:dyDescent="0.25">
      <c r="B390" s="97" t="str">
        <f t="shared" si="12"/>
        <v/>
      </c>
      <c r="C390" s="98"/>
      <c r="D390" s="98"/>
      <c r="E390" s="99"/>
      <c r="F390" s="18" t="str">
        <f t="shared" si="13"/>
        <v/>
      </c>
      <c r="G390" s="18" t="str">
        <f t="shared" si="13"/>
        <v/>
      </c>
      <c r="H390" s="18" t="str">
        <f t="shared" si="13"/>
        <v/>
      </c>
    </row>
    <row r="391" spans="2:8" x14ac:dyDescent="0.25">
      <c r="B391" s="97" t="str">
        <f t="shared" si="12"/>
        <v/>
      </c>
      <c r="C391" s="98"/>
      <c r="D391" s="98"/>
      <c r="E391" s="99"/>
      <c r="F391" s="18" t="str">
        <f t="shared" si="13"/>
        <v/>
      </c>
      <c r="G391" s="18" t="str">
        <f t="shared" si="13"/>
        <v/>
      </c>
      <c r="H391" s="18" t="str">
        <f t="shared" si="13"/>
        <v/>
      </c>
    </row>
    <row r="392" spans="2:8" x14ac:dyDescent="0.25">
      <c r="B392" s="97" t="str">
        <f t="shared" si="12"/>
        <v/>
      </c>
      <c r="C392" s="98"/>
      <c r="D392" s="98"/>
      <c r="E392" s="99"/>
      <c r="F392" s="18" t="str">
        <f t="shared" si="13"/>
        <v/>
      </c>
      <c r="G392" s="18" t="str">
        <f t="shared" si="13"/>
        <v/>
      </c>
      <c r="H392" s="18" t="str">
        <f t="shared" si="13"/>
        <v/>
      </c>
    </row>
    <row r="393" spans="2:8" x14ac:dyDescent="0.25">
      <c r="B393" s="97" t="str">
        <f t="shared" si="12"/>
        <v/>
      </c>
      <c r="C393" s="98"/>
      <c r="D393" s="98"/>
      <c r="E393" s="99"/>
      <c r="F393" s="18" t="str">
        <f t="shared" si="13"/>
        <v/>
      </c>
      <c r="G393" s="18" t="str">
        <f t="shared" si="13"/>
        <v/>
      </c>
      <c r="H393" s="18" t="str">
        <f t="shared" si="13"/>
        <v/>
      </c>
    </row>
    <row r="394" spans="2:8" x14ac:dyDescent="0.25">
      <c r="B394" s="97" t="str">
        <f t="shared" si="12"/>
        <v/>
      </c>
      <c r="C394" s="98"/>
      <c r="D394" s="98"/>
      <c r="E394" s="99"/>
      <c r="F394" s="18" t="str">
        <f t="shared" si="13"/>
        <v/>
      </c>
      <c r="G394" s="18" t="str">
        <f t="shared" si="13"/>
        <v/>
      </c>
      <c r="H394" s="18" t="str">
        <f t="shared" si="13"/>
        <v/>
      </c>
    </row>
    <row r="395" spans="2:8" x14ac:dyDescent="0.25">
      <c r="B395" s="97" t="str">
        <f t="shared" si="12"/>
        <v/>
      </c>
      <c r="C395" s="98"/>
      <c r="D395" s="98"/>
      <c r="E395" s="99"/>
      <c r="F395" s="18" t="str">
        <f t="shared" si="13"/>
        <v/>
      </c>
      <c r="G395" s="18" t="str">
        <f t="shared" si="13"/>
        <v/>
      </c>
      <c r="H395" s="18" t="str">
        <f t="shared" si="13"/>
        <v/>
      </c>
    </row>
    <row r="396" spans="2:8" x14ac:dyDescent="0.25">
      <c r="B396" s="97" t="str">
        <f t="shared" si="12"/>
        <v/>
      </c>
      <c r="C396" s="98"/>
      <c r="D396" s="98"/>
      <c r="E396" s="99"/>
      <c r="F396" s="18" t="str">
        <f t="shared" si="13"/>
        <v/>
      </c>
      <c r="G396" s="18" t="str">
        <f t="shared" si="13"/>
        <v/>
      </c>
      <c r="H396" s="18" t="str">
        <f t="shared" si="13"/>
        <v/>
      </c>
    </row>
    <row r="397" spans="2:8" x14ac:dyDescent="0.25">
      <c r="B397" s="97" t="str">
        <f t="shared" si="12"/>
        <v/>
      </c>
      <c r="C397" s="98"/>
      <c r="D397" s="98"/>
      <c r="E397" s="99"/>
      <c r="F397" s="18" t="str">
        <f t="shared" si="13"/>
        <v/>
      </c>
      <c r="G397" s="18" t="str">
        <f t="shared" si="13"/>
        <v/>
      </c>
      <c r="H397" s="18" t="str">
        <f t="shared" si="13"/>
        <v/>
      </c>
    </row>
    <row r="398" spans="2:8" x14ac:dyDescent="0.25">
      <c r="B398" s="97" t="str">
        <f t="shared" si="12"/>
        <v/>
      </c>
      <c r="C398" s="98"/>
      <c r="D398" s="98"/>
      <c r="E398" s="99"/>
      <c r="F398" s="18" t="str">
        <f t="shared" si="13"/>
        <v/>
      </c>
      <c r="G398" s="18" t="str">
        <f t="shared" si="13"/>
        <v/>
      </c>
      <c r="H398" s="18" t="str">
        <f t="shared" si="13"/>
        <v/>
      </c>
    </row>
    <row r="399" spans="2:8" x14ac:dyDescent="0.25">
      <c r="B399" s="97" t="str">
        <f t="shared" si="12"/>
        <v/>
      </c>
      <c r="C399" s="98"/>
      <c r="D399" s="98"/>
      <c r="E399" s="99"/>
      <c r="F399" s="18" t="str">
        <f t="shared" si="13"/>
        <v/>
      </c>
      <c r="G399" s="18" t="str">
        <f t="shared" si="13"/>
        <v/>
      </c>
      <c r="H399" s="18" t="str">
        <f t="shared" si="13"/>
        <v/>
      </c>
    </row>
    <row r="400" spans="2:8" x14ac:dyDescent="0.25">
      <c r="B400" s="97" t="str">
        <f t="shared" si="12"/>
        <v/>
      </c>
      <c r="C400" s="98"/>
      <c r="D400" s="98"/>
      <c r="E400" s="99"/>
      <c r="F400" s="18" t="str">
        <f t="shared" si="13"/>
        <v/>
      </c>
      <c r="G400" s="18" t="str">
        <f t="shared" si="13"/>
        <v/>
      </c>
      <c r="H400" s="18" t="str">
        <f t="shared" si="13"/>
        <v/>
      </c>
    </row>
    <row r="401" spans="2:8" x14ac:dyDescent="0.25">
      <c r="B401" s="97" t="str">
        <f t="shared" si="12"/>
        <v/>
      </c>
      <c r="C401" s="98"/>
      <c r="D401" s="98"/>
      <c r="E401" s="99"/>
      <c r="F401" s="18" t="str">
        <f t="shared" si="13"/>
        <v/>
      </c>
      <c r="G401" s="18" t="str">
        <f t="shared" si="13"/>
        <v/>
      </c>
      <c r="H401" s="18" t="str">
        <f t="shared" si="13"/>
        <v/>
      </c>
    </row>
    <row r="402" spans="2:8" x14ac:dyDescent="0.25">
      <c r="B402" s="97" t="str">
        <f t="shared" si="12"/>
        <v/>
      </c>
      <c r="C402" s="98"/>
      <c r="D402" s="98"/>
      <c r="E402" s="99"/>
      <c r="F402" s="18" t="str">
        <f t="shared" si="13"/>
        <v/>
      </c>
      <c r="G402" s="18" t="str">
        <f t="shared" si="13"/>
        <v/>
      </c>
      <c r="H402" s="18" t="str">
        <f t="shared" si="13"/>
        <v/>
      </c>
    </row>
    <row r="403" spans="2:8" x14ac:dyDescent="0.25">
      <c r="B403" s="97" t="str">
        <f t="shared" si="12"/>
        <v/>
      </c>
      <c r="C403" s="98"/>
      <c r="D403" s="98"/>
      <c r="E403" s="99"/>
      <c r="F403" s="18" t="str">
        <f t="shared" si="13"/>
        <v/>
      </c>
      <c r="G403" s="18" t="str">
        <f t="shared" si="13"/>
        <v/>
      </c>
      <c r="H403" s="18" t="str">
        <f t="shared" si="13"/>
        <v/>
      </c>
    </row>
    <row r="404" spans="2:8" x14ac:dyDescent="0.25">
      <c r="B404" s="97" t="str">
        <f t="shared" si="12"/>
        <v/>
      </c>
      <c r="C404" s="98"/>
      <c r="D404" s="98"/>
      <c r="E404" s="99"/>
      <c r="F404" s="18" t="str">
        <f t="shared" si="13"/>
        <v/>
      </c>
      <c r="G404" s="18" t="str">
        <f t="shared" si="13"/>
        <v/>
      </c>
      <c r="H404" s="18" t="str">
        <f t="shared" si="13"/>
        <v/>
      </c>
    </row>
    <row r="405" spans="2:8" x14ac:dyDescent="0.25">
      <c r="B405" s="97" t="str">
        <f t="shared" si="12"/>
        <v/>
      </c>
      <c r="C405" s="98"/>
      <c r="D405" s="98"/>
      <c r="E405" s="99"/>
      <c r="F405" s="18" t="str">
        <f t="shared" si="13"/>
        <v/>
      </c>
      <c r="G405" s="18" t="str">
        <f t="shared" si="13"/>
        <v/>
      </c>
      <c r="H405" s="18" t="str">
        <f t="shared" si="13"/>
        <v/>
      </c>
    </row>
    <row r="406" spans="2:8" x14ac:dyDescent="0.25">
      <c r="B406" s="97" t="str">
        <f t="shared" si="12"/>
        <v/>
      </c>
      <c r="C406" s="98"/>
      <c r="D406" s="98"/>
      <c r="E406" s="99"/>
      <c r="F406" s="18" t="str">
        <f t="shared" si="13"/>
        <v/>
      </c>
      <c r="G406" s="18" t="str">
        <f t="shared" si="13"/>
        <v/>
      </c>
      <c r="H406" s="18" t="str">
        <f t="shared" si="13"/>
        <v/>
      </c>
    </row>
    <row r="407" spans="2:8" x14ac:dyDescent="0.25">
      <c r="B407" s="97" t="str">
        <f t="shared" si="12"/>
        <v/>
      </c>
      <c r="C407" s="98"/>
      <c r="D407" s="98"/>
      <c r="E407" s="99"/>
      <c r="F407" s="18" t="str">
        <f t="shared" si="13"/>
        <v/>
      </c>
      <c r="G407" s="18" t="str">
        <f t="shared" si="13"/>
        <v/>
      </c>
      <c r="H407" s="18" t="str">
        <f t="shared" si="13"/>
        <v/>
      </c>
    </row>
    <row r="408" spans="2:8" x14ac:dyDescent="0.25">
      <c r="B408" s="97" t="str">
        <f t="shared" si="12"/>
        <v/>
      </c>
      <c r="C408" s="98"/>
      <c r="D408" s="98"/>
      <c r="E408" s="99"/>
      <c r="F408" s="18" t="str">
        <f t="shared" si="13"/>
        <v/>
      </c>
      <c r="G408" s="18" t="str">
        <f t="shared" si="13"/>
        <v/>
      </c>
      <c r="H408" s="18" t="str">
        <f t="shared" si="13"/>
        <v/>
      </c>
    </row>
    <row r="409" spans="2:8" x14ac:dyDescent="0.25">
      <c r="B409" s="97" t="str">
        <f t="shared" si="12"/>
        <v/>
      </c>
      <c r="C409" s="98"/>
      <c r="D409" s="98"/>
      <c r="E409" s="99"/>
      <c r="F409" s="18" t="str">
        <f t="shared" si="13"/>
        <v/>
      </c>
      <c r="G409" s="18" t="str">
        <f t="shared" si="13"/>
        <v/>
      </c>
      <c r="H409" s="18" t="str">
        <f t="shared" si="13"/>
        <v/>
      </c>
    </row>
    <row r="410" spans="2:8" x14ac:dyDescent="0.25">
      <c r="B410" s="97" t="str">
        <f t="shared" si="12"/>
        <v/>
      </c>
      <c r="C410" s="98"/>
      <c r="D410" s="98"/>
      <c r="E410" s="99"/>
      <c r="F410" s="18" t="str">
        <f t="shared" si="13"/>
        <v/>
      </c>
      <c r="G410" s="18" t="str">
        <f t="shared" si="13"/>
        <v/>
      </c>
      <c r="H410" s="18" t="str">
        <f t="shared" si="13"/>
        <v/>
      </c>
    </row>
    <row r="411" spans="2:8" x14ac:dyDescent="0.25">
      <c r="B411" s="97" t="str">
        <f t="shared" si="12"/>
        <v/>
      </c>
      <c r="C411" s="98"/>
      <c r="D411" s="98"/>
      <c r="E411" s="99"/>
      <c r="F411" s="18" t="str">
        <f t="shared" si="13"/>
        <v/>
      </c>
      <c r="G411" s="18" t="str">
        <f t="shared" si="13"/>
        <v/>
      </c>
      <c r="H411" s="18" t="str">
        <f t="shared" si="13"/>
        <v/>
      </c>
    </row>
    <row r="412" spans="2:8" x14ac:dyDescent="0.25">
      <c r="B412" s="97" t="str">
        <f t="shared" ref="B412:B475" si="14">IF(J393="","",J393)</f>
        <v/>
      </c>
      <c r="C412" s="98"/>
      <c r="D412" s="98"/>
      <c r="E412" s="99"/>
      <c r="F412" s="18" t="str">
        <f t="shared" ref="F412:H475" si="15">IF(K393="","",K393)</f>
        <v/>
      </c>
      <c r="G412" s="18" t="str">
        <f t="shared" si="15"/>
        <v/>
      </c>
      <c r="H412" s="18" t="str">
        <f t="shared" si="15"/>
        <v/>
      </c>
    </row>
    <row r="413" spans="2:8" x14ac:dyDescent="0.25">
      <c r="B413" s="97" t="str">
        <f t="shared" si="14"/>
        <v/>
      </c>
      <c r="C413" s="98"/>
      <c r="D413" s="98"/>
      <c r="E413" s="99"/>
      <c r="F413" s="18" t="str">
        <f t="shared" si="15"/>
        <v/>
      </c>
      <c r="G413" s="18" t="str">
        <f t="shared" si="15"/>
        <v/>
      </c>
      <c r="H413" s="18" t="str">
        <f t="shared" si="15"/>
        <v/>
      </c>
    </row>
    <row r="414" spans="2:8" x14ac:dyDescent="0.25">
      <c r="B414" s="97" t="str">
        <f t="shared" si="14"/>
        <v/>
      </c>
      <c r="C414" s="98"/>
      <c r="D414" s="98"/>
      <c r="E414" s="99"/>
      <c r="F414" s="18" t="str">
        <f t="shared" si="15"/>
        <v/>
      </c>
      <c r="G414" s="18" t="str">
        <f t="shared" si="15"/>
        <v/>
      </c>
      <c r="H414" s="18" t="str">
        <f t="shared" si="15"/>
        <v/>
      </c>
    </row>
    <row r="415" spans="2:8" x14ac:dyDescent="0.25">
      <c r="B415" s="97" t="str">
        <f t="shared" si="14"/>
        <v/>
      </c>
      <c r="C415" s="98"/>
      <c r="D415" s="98"/>
      <c r="E415" s="99"/>
      <c r="F415" s="18" t="str">
        <f t="shared" si="15"/>
        <v/>
      </c>
      <c r="G415" s="18" t="str">
        <f t="shared" si="15"/>
        <v/>
      </c>
      <c r="H415" s="18" t="str">
        <f t="shared" si="15"/>
        <v/>
      </c>
    </row>
    <row r="416" spans="2:8" x14ac:dyDescent="0.25">
      <c r="B416" s="97" t="str">
        <f t="shared" si="14"/>
        <v/>
      </c>
      <c r="C416" s="98"/>
      <c r="D416" s="98"/>
      <c r="E416" s="99"/>
      <c r="F416" s="18" t="str">
        <f t="shared" si="15"/>
        <v/>
      </c>
      <c r="G416" s="18" t="str">
        <f t="shared" si="15"/>
        <v/>
      </c>
      <c r="H416" s="18" t="str">
        <f t="shared" si="15"/>
        <v/>
      </c>
    </row>
    <row r="417" spans="2:8" x14ac:dyDescent="0.25">
      <c r="B417" s="97" t="str">
        <f t="shared" si="14"/>
        <v/>
      </c>
      <c r="C417" s="98"/>
      <c r="D417" s="98"/>
      <c r="E417" s="99"/>
      <c r="F417" s="18" t="str">
        <f t="shared" si="15"/>
        <v/>
      </c>
      <c r="G417" s="18" t="str">
        <f t="shared" si="15"/>
        <v/>
      </c>
      <c r="H417" s="18" t="str">
        <f t="shared" si="15"/>
        <v/>
      </c>
    </row>
    <row r="418" spans="2:8" x14ac:dyDescent="0.25">
      <c r="B418" s="97" t="str">
        <f t="shared" si="14"/>
        <v/>
      </c>
      <c r="C418" s="98"/>
      <c r="D418" s="98"/>
      <c r="E418" s="99"/>
      <c r="F418" s="18" t="str">
        <f t="shared" si="15"/>
        <v/>
      </c>
      <c r="G418" s="18" t="str">
        <f t="shared" si="15"/>
        <v/>
      </c>
      <c r="H418" s="18" t="str">
        <f t="shared" si="15"/>
        <v/>
      </c>
    </row>
    <row r="419" spans="2:8" x14ac:dyDescent="0.25">
      <c r="B419" s="97" t="str">
        <f t="shared" si="14"/>
        <v/>
      </c>
      <c r="C419" s="98"/>
      <c r="D419" s="98"/>
      <c r="E419" s="99"/>
      <c r="F419" s="18" t="str">
        <f t="shared" si="15"/>
        <v/>
      </c>
      <c r="G419" s="18" t="str">
        <f t="shared" si="15"/>
        <v/>
      </c>
      <c r="H419" s="18" t="str">
        <f t="shared" si="15"/>
        <v/>
      </c>
    </row>
    <row r="420" spans="2:8" x14ac:dyDescent="0.25">
      <c r="B420" s="97" t="str">
        <f t="shared" si="14"/>
        <v/>
      </c>
      <c r="C420" s="98"/>
      <c r="D420" s="98"/>
      <c r="E420" s="99"/>
      <c r="F420" s="18" t="str">
        <f t="shared" si="15"/>
        <v/>
      </c>
      <c r="G420" s="18" t="str">
        <f t="shared" si="15"/>
        <v/>
      </c>
      <c r="H420" s="18" t="str">
        <f t="shared" si="15"/>
        <v/>
      </c>
    </row>
    <row r="421" spans="2:8" x14ac:dyDescent="0.25">
      <c r="B421" s="97" t="str">
        <f t="shared" si="14"/>
        <v/>
      </c>
      <c r="C421" s="98"/>
      <c r="D421" s="98"/>
      <c r="E421" s="99"/>
      <c r="F421" s="18" t="str">
        <f t="shared" si="15"/>
        <v/>
      </c>
      <c r="G421" s="18" t="str">
        <f t="shared" si="15"/>
        <v/>
      </c>
      <c r="H421" s="18" t="str">
        <f t="shared" si="15"/>
        <v/>
      </c>
    </row>
    <row r="422" spans="2:8" x14ac:dyDescent="0.25">
      <c r="B422" s="97" t="str">
        <f t="shared" si="14"/>
        <v/>
      </c>
      <c r="C422" s="98"/>
      <c r="D422" s="98"/>
      <c r="E422" s="99"/>
      <c r="F422" s="18" t="str">
        <f t="shared" si="15"/>
        <v/>
      </c>
      <c r="G422" s="18" t="str">
        <f t="shared" si="15"/>
        <v/>
      </c>
      <c r="H422" s="18" t="str">
        <f t="shared" si="15"/>
        <v/>
      </c>
    </row>
    <row r="423" spans="2:8" x14ac:dyDescent="0.25">
      <c r="B423" s="97" t="str">
        <f t="shared" si="14"/>
        <v/>
      </c>
      <c r="C423" s="98"/>
      <c r="D423" s="98"/>
      <c r="E423" s="99"/>
      <c r="F423" s="18" t="str">
        <f t="shared" si="15"/>
        <v/>
      </c>
      <c r="G423" s="18" t="str">
        <f t="shared" si="15"/>
        <v/>
      </c>
      <c r="H423" s="18" t="str">
        <f t="shared" si="15"/>
        <v/>
      </c>
    </row>
    <row r="424" spans="2:8" x14ac:dyDescent="0.25">
      <c r="B424" s="97" t="str">
        <f t="shared" si="14"/>
        <v/>
      </c>
      <c r="C424" s="98"/>
      <c r="D424" s="98"/>
      <c r="E424" s="99"/>
      <c r="F424" s="18" t="str">
        <f t="shared" si="15"/>
        <v/>
      </c>
      <c r="G424" s="18" t="str">
        <f t="shared" si="15"/>
        <v/>
      </c>
      <c r="H424" s="18" t="str">
        <f t="shared" si="15"/>
        <v/>
      </c>
    </row>
    <row r="425" spans="2:8" x14ac:dyDescent="0.25">
      <c r="B425" s="97" t="str">
        <f t="shared" si="14"/>
        <v/>
      </c>
      <c r="C425" s="98"/>
      <c r="D425" s="98"/>
      <c r="E425" s="99"/>
      <c r="F425" s="18" t="str">
        <f t="shared" si="15"/>
        <v/>
      </c>
      <c r="G425" s="18" t="str">
        <f t="shared" si="15"/>
        <v/>
      </c>
      <c r="H425" s="18" t="str">
        <f t="shared" si="15"/>
        <v/>
      </c>
    </row>
    <row r="426" spans="2:8" x14ac:dyDescent="0.25">
      <c r="B426" s="97" t="str">
        <f t="shared" si="14"/>
        <v/>
      </c>
      <c r="C426" s="98"/>
      <c r="D426" s="98"/>
      <c r="E426" s="99"/>
      <c r="F426" s="18" t="str">
        <f t="shared" si="15"/>
        <v/>
      </c>
      <c r="G426" s="18" t="str">
        <f t="shared" si="15"/>
        <v/>
      </c>
      <c r="H426" s="18" t="str">
        <f t="shared" si="15"/>
        <v/>
      </c>
    </row>
    <row r="427" spans="2:8" x14ac:dyDescent="0.25">
      <c r="B427" s="97" t="str">
        <f t="shared" si="14"/>
        <v/>
      </c>
      <c r="C427" s="98"/>
      <c r="D427" s="98"/>
      <c r="E427" s="99"/>
      <c r="F427" s="18" t="str">
        <f t="shared" si="15"/>
        <v/>
      </c>
      <c r="G427" s="18" t="str">
        <f t="shared" si="15"/>
        <v/>
      </c>
      <c r="H427" s="18" t="str">
        <f t="shared" si="15"/>
        <v/>
      </c>
    </row>
    <row r="428" spans="2:8" x14ac:dyDescent="0.25">
      <c r="B428" s="97" t="str">
        <f t="shared" si="14"/>
        <v/>
      </c>
      <c r="C428" s="98"/>
      <c r="D428" s="98"/>
      <c r="E428" s="99"/>
      <c r="F428" s="18" t="str">
        <f t="shared" si="15"/>
        <v/>
      </c>
      <c r="G428" s="18" t="str">
        <f t="shared" si="15"/>
        <v/>
      </c>
      <c r="H428" s="18" t="str">
        <f t="shared" si="15"/>
        <v/>
      </c>
    </row>
    <row r="429" spans="2:8" x14ac:dyDescent="0.25">
      <c r="B429" s="97" t="str">
        <f t="shared" si="14"/>
        <v/>
      </c>
      <c r="C429" s="98"/>
      <c r="D429" s="98"/>
      <c r="E429" s="99"/>
      <c r="F429" s="18" t="str">
        <f t="shared" si="15"/>
        <v/>
      </c>
      <c r="G429" s="18" t="str">
        <f t="shared" si="15"/>
        <v/>
      </c>
      <c r="H429" s="18" t="str">
        <f t="shared" si="15"/>
        <v/>
      </c>
    </row>
    <row r="430" spans="2:8" x14ac:dyDescent="0.25">
      <c r="B430" s="97" t="str">
        <f t="shared" si="14"/>
        <v/>
      </c>
      <c r="C430" s="98"/>
      <c r="D430" s="98"/>
      <c r="E430" s="99"/>
      <c r="F430" s="18" t="str">
        <f t="shared" si="15"/>
        <v/>
      </c>
      <c r="G430" s="18" t="str">
        <f t="shared" si="15"/>
        <v/>
      </c>
      <c r="H430" s="18" t="str">
        <f t="shared" si="15"/>
        <v/>
      </c>
    </row>
    <row r="431" spans="2:8" x14ac:dyDescent="0.25">
      <c r="B431" s="97" t="str">
        <f t="shared" si="14"/>
        <v/>
      </c>
      <c r="C431" s="98"/>
      <c r="D431" s="98"/>
      <c r="E431" s="99"/>
      <c r="F431" s="18" t="str">
        <f t="shared" si="15"/>
        <v/>
      </c>
      <c r="G431" s="18" t="str">
        <f t="shared" si="15"/>
        <v/>
      </c>
      <c r="H431" s="18" t="str">
        <f t="shared" si="15"/>
        <v/>
      </c>
    </row>
    <row r="432" spans="2:8" x14ac:dyDescent="0.25">
      <c r="B432" s="97" t="str">
        <f t="shared" si="14"/>
        <v/>
      </c>
      <c r="C432" s="98"/>
      <c r="D432" s="98"/>
      <c r="E432" s="99"/>
      <c r="F432" s="18" t="str">
        <f t="shared" si="15"/>
        <v/>
      </c>
      <c r="G432" s="18" t="str">
        <f t="shared" si="15"/>
        <v/>
      </c>
      <c r="H432" s="18" t="str">
        <f t="shared" si="15"/>
        <v/>
      </c>
    </row>
    <row r="433" spans="2:8" x14ac:dyDescent="0.25">
      <c r="B433" s="97" t="str">
        <f t="shared" si="14"/>
        <v/>
      </c>
      <c r="C433" s="98"/>
      <c r="D433" s="98"/>
      <c r="E433" s="99"/>
      <c r="F433" s="18" t="str">
        <f t="shared" si="15"/>
        <v/>
      </c>
      <c r="G433" s="18" t="str">
        <f t="shared" si="15"/>
        <v/>
      </c>
      <c r="H433" s="18" t="str">
        <f t="shared" si="15"/>
        <v/>
      </c>
    </row>
    <row r="434" spans="2:8" x14ac:dyDescent="0.25">
      <c r="B434" s="97" t="str">
        <f t="shared" si="14"/>
        <v/>
      </c>
      <c r="C434" s="98"/>
      <c r="D434" s="98"/>
      <c r="E434" s="99"/>
      <c r="F434" s="18" t="str">
        <f t="shared" si="15"/>
        <v/>
      </c>
      <c r="G434" s="18" t="str">
        <f t="shared" si="15"/>
        <v/>
      </c>
      <c r="H434" s="18" t="str">
        <f t="shared" si="15"/>
        <v/>
      </c>
    </row>
    <row r="435" spans="2:8" x14ac:dyDescent="0.25">
      <c r="B435" s="97" t="str">
        <f t="shared" si="14"/>
        <v/>
      </c>
      <c r="C435" s="98"/>
      <c r="D435" s="98"/>
      <c r="E435" s="99"/>
      <c r="F435" s="18" t="str">
        <f t="shared" si="15"/>
        <v/>
      </c>
      <c r="G435" s="18" t="str">
        <f t="shared" si="15"/>
        <v/>
      </c>
      <c r="H435" s="18" t="str">
        <f t="shared" si="15"/>
        <v/>
      </c>
    </row>
    <row r="436" spans="2:8" x14ac:dyDescent="0.25">
      <c r="B436" s="97" t="str">
        <f t="shared" si="14"/>
        <v/>
      </c>
      <c r="C436" s="98"/>
      <c r="D436" s="98"/>
      <c r="E436" s="99"/>
      <c r="F436" s="18" t="str">
        <f t="shared" si="15"/>
        <v/>
      </c>
      <c r="G436" s="18" t="str">
        <f t="shared" si="15"/>
        <v/>
      </c>
      <c r="H436" s="18" t="str">
        <f t="shared" si="15"/>
        <v/>
      </c>
    </row>
    <row r="437" spans="2:8" x14ac:dyDescent="0.25">
      <c r="B437" s="97" t="str">
        <f t="shared" si="14"/>
        <v/>
      </c>
      <c r="C437" s="98"/>
      <c r="D437" s="98"/>
      <c r="E437" s="99"/>
      <c r="F437" s="18" t="str">
        <f t="shared" si="15"/>
        <v/>
      </c>
      <c r="G437" s="18" t="str">
        <f t="shared" si="15"/>
        <v/>
      </c>
      <c r="H437" s="18" t="str">
        <f t="shared" si="15"/>
        <v/>
      </c>
    </row>
    <row r="438" spans="2:8" x14ac:dyDescent="0.25">
      <c r="B438" s="97" t="str">
        <f t="shared" si="14"/>
        <v/>
      </c>
      <c r="C438" s="98"/>
      <c r="D438" s="98"/>
      <c r="E438" s="99"/>
      <c r="F438" s="18" t="str">
        <f t="shared" si="15"/>
        <v/>
      </c>
      <c r="G438" s="18" t="str">
        <f t="shared" si="15"/>
        <v/>
      </c>
      <c r="H438" s="18" t="str">
        <f t="shared" si="15"/>
        <v/>
      </c>
    </row>
    <row r="439" spans="2:8" x14ac:dyDescent="0.25">
      <c r="B439" s="97" t="str">
        <f t="shared" si="14"/>
        <v/>
      </c>
      <c r="C439" s="98"/>
      <c r="D439" s="98"/>
      <c r="E439" s="99"/>
      <c r="F439" s="18" t="str">
        <f t="shared" si="15"/>
        <v/>
      </c>
      <c r="G439" s="18" t="str">
        <f t="shared" si="15"/>
        <v/>
      </c>
      <c r="H439" s="18" t="str">
        <f t="shared" si="15"/>
        <v/>
      </c>
    </row>
    <row r="440" spans="2:8" x14ac:dyDescent="0.25">
      <c r="B440" s="97" t="str">
        <f t="shared" si="14"/>
        <v/>
      </c>
      <c r="C440" s="98"/>
      <c r="D440" s="98"/>
      <c r="E440" s="99"/>
      <c r="F440" s="18" t="str">
        <f t="shared" si="15"/>
        <v/>
      </c>
      <c r="G440" s="18" t="str">
        <f t="shared" si="15"/>
        <v/>
      </c>
      <c r="H440" s="18" t="str">
        <f t="shared" si="15"/>
        <v/>
      </c>
    </row>
    <row r="441" spans="2:8" x14ac:dyDescent="0.25">
      <c r="B441" s="97" t="str">
        <f t="shared" si="14"/>
        <v/>
      </c>
      <c r="C441" s="98"/>
      <c r="D441" s="98"/>
      <c r="E441" s="99"/>
      <c r="F441" s="18" t="str">
        <f t="shared" si="15"/>
        <v/>
      </c>
      <c r="G441" s="18" t="str">
        <f t="shared" si="15"/>
        <v/>
      </c>
      <c r="H441" s="18" t="str">
        <f t="shared" si="15"/>
        <v/>
      </c>
    </row>
    <row r="442" spans="2:8" x14ac:dyDescent="0.25">
      <c r="B442" s="97" t="str">
        <f t="shared" si="14"/>
        <v/>
      </c>
      <c r="C442" s="98"/>
      <c r="D442" s="98"/>
      <c r="E442" s="99"/>
      <c r="F442" s="18" t="str">
        <f t="shared" si="15"/>
        <v/>
      </c>
      <c r="G442" s="18" t="str">
        <f t="shared" si="15"/>
        <v/>
      </c>
      <c r="H442" s="18" t="str">
        <f t="shared" si="15"/>
        <v/>
      </c>
    </row>
    <row r="443" spans="2:8" x14ac:dyDescent="0.25">
      <c r="B443" s="97" t="str">
        <f t="shared" si="14"/>
        <v/>
      </c>
      <c r="C443" s="98"/>
      <c r="D443" s="98"/>
      <c r="E443" s="99"/>
      <c r="F443" s="18" t="str">
        <f t="shared" si="15"/>
        <v/>
      </c>
      <c r="G443" s="18" t="str">
        <f t="shared" si="15"/>
        <v/>
      </c>
      <c r="H443" s="18" t="str">
        <f t="shared" si="15"/>
        <v/>
      </c>
    </row>
    <row r="444" spans="2:8" x14ac:dyDescent="0.25">
      <c r="B444" s="97" t="str">
        <f t="shared" si="14"/>
        <v/>
      </c>
      <c r="C444" s="98"/>
      <c r="D444" s="98"/>
      <c r="E444" s="99"/>
      <c r="F444" s="18" t="str">
        <f t="shared" si="15"/>
        <v/>
      </c>
      <c r="G444" s="18" t="str">
        <f t="shared" si="15"/>
        <v/>
      </c>
      <c r="H444" s="18" t="str">
        <f t="shared" si="15"/>
        <v/>
      </c>
    </row>
    <row r="445" spans="2:8" x14ac:dyDescent="0.25">
      <c r="B445" s="97" t="str">
        <f t="shared" si="14"/>
        <v/>
      </c>
      <c r="C445" s="98"/>
      <c r="D445" s="98"/>
      <c r="E445" s="99"/>
      <c r="F445" s="18" t="str">
        <f t="shared" si="15"/>
        <v/>
      </c>
      <c r="G445" s="18" t="str">
        <f t="shared" si="15"/>
        <v/>
      </c>
      <c r="H445" s="18" t="str">
        <f t="shared" si="15"/>
        <v/>
      </c>
    </row>
    <row r="446" spans="2:8" x14ac:dyDescent="0.25">
      <c r="B446" s="97" t="str">
        <f t="shared" si="14"/>
        <v/>
      </c>
      <c r="C446" s="98"/>
      <c r="D446" s="98"/>
      <c r="E446" s="99"/>
      <c r="F446" s="18" t="str">
        <f t="shared" si="15"/>
        <v/>
      </c>
      <c r="G446" s="18" t="str">
        <f t="shared" si="15"/>
        <v/>
      </c>
      <c r="H446" s="18" t="str">
        <f t="shared" si="15"/>
        <v/>
      </c>
    </row>
    <row r="447" spans="2:8" x14ac:dyDescent="0.25">
      <c r="B447" s="97" t="str">
        <f t="shared" si="14"/>
        <v/>
      </c>
      <c r="C447" s="98"/>
      <c r="D447" s="98"/>
      <c r="E447" s="99"/>
      <c r="F447" s="18" t="str">
        <f t="shared" si="15"/>
        <v/>
      </c>
      <c r="G447" s="18" t="str">
        <f t="shared" si="15"/>
        <v/>
      </c>
      <c r="H447" s="18" t="str">
        <f t="shared" si="15"/>
        <v/>
      </c>
    </row>
    <row r="448" spans="2:8" x14ac:dyDescent="0.25">
      <c r="B448" s="97" t="str">
        <f t="shared" si="14"/>
        <v/>
      </c>
      <c r="C448" s="98"/>
      <c r="D448" s="98"/>
      <c r="E448" s="99"/>
      <c r="F448" s="18" t="str">
        <f t="shared" si="15"/>
        <v/>
      </c>
      <c r="G448" s="18" t="str">
        <f t="shared" si="15"/>
        <v/>
      </c>
      <c r="H448" s="18" t="str">
        <f t="shared" si="15"/>
        <v/>
      </c>
    </row>
    <row r="449" spans="2:8" x14ac:dyDescent="0.25">
      <c r="B449" s="97" t="str">
        <f t="shared" si="14"/>
        <v/>
      </c>
      <c r="C449" s="98"/>
      <c r="D449" s="98"/>
      <c r="E449" s="99"/>
      <c r="F449" s="18" t="str">
        <f t="shared" si="15"/>
        <v/>
      </c>
      <c r="G449" s="18" t="str">
        <f t="shared" si="15"/>
        <v/>
      </c>
      <c r="H449" s="18" t="str">
        <f t="shared" si="15"/>
        <v/>
      </c>
    </row>
    <row r="450" spans="2:8" x14ac:dyDescent="0.25">
      <c r="B450" s="97" t="str">
        <f t="shared" si="14"/>
        <v/>
      </c>
      <c r="C450" s="98"/>
      <c r="D450" s="98"/>
      <c r="E450" s="99"/>
      <c r="F450" s="18" t="str">
        <f t="shared" si="15"/>
        <v/>
      </c>
      <c r="G450" s="18" t="str">
        <f t="shared" si="15"/>
        <v/>
      </c>
      <c r="H450" s="18" t="str">
        <f t="shared" si="15"/>
        <v/>
      </c>
    </row>
    <row r="451" spans="2:8" x14ac:dyDescent="0.25">
      <c r="B451" s="97" t="str">
        <f t="shared" si="14"/>
        <v/>
      </c>
      <c r="C451" s="98"/>
      <c r="D451" s="98"/>
      <c r="E451" s="99"/>
      <c r="F451" s="18" t="str">
        <f t="shared" si="15"/>
        <v/>
      </c>
      <c r="G451" s="18" t="str">
        <f t="shared" si="15"/>
        <v/>
      </c>
      <c r="H451" s="18" t="str">
        <f t="shared" si="15"/>
        <v/>
      </c>
    </row>
    <row r="452" spans="2:8" x14ac:dyDescent="0.25">
      <c r="B452" s="97" t="str">
        <f t="shared" si="14"/>
        <v/>
      </c>
      <c r="C452" s="98"/>
      <c r="D452" s="98"/>
      <c r="E452" s="99"/>
      <c r="F452" s="18" t="str">
        <f t="shared" si="15"/>
        <v/>
      </c>
      <c r="G452" s="18" t="str">
        <f t="shared" si="15"/>
        <v/>
      </c>
      <c r="H452" s="18" t="str">
        <f t="shared" si="15"/>
        <v/>
      </c>
    </row>
    <row r="453" spans="2:8" x14ac:dyDescent="0.25">
      <c r="B453" s="97" t="str">
        <f t="shared" si="14"/>
        <v/>
      </c>
      <c r="C453" s="98"/>
      <c r="D453" s="98"/>
      <c r="E453" s="99"/>
      <c r="F453" s="18" t="str">
        <f t="shared" si="15"/>
        <v/>
      </c>
      <c r="G453" s="18" t="str">
        <f t="shared" si="15"/>
        <v/>
      </c>
      <c r="H453" s="18" t="str">
        <f t="shared" si="15"/>
        <v/>
      </c>
    </row>
    <row r="454" spans="2:8" x14ac:dyDescent="0.25">
      <c r="B454" s="97" t="str">
        <f t="shared" si="14"/>
        <v/>
      </c>
      <c r="C454" s="98"/>
      <c r="D454" s="98"/>
      <c r="E454" s="99"/>
      <c r="F454" s="18" t="str">
        <f t="shared" si="15"/>
        <v/>
      </c>
      <c r="G454" s="18" t="str">
        <f t="shared" si="15"/>
        <v/>
      </c>
      <c r="H454" s="18" t="str">
        <f t="shared" si="15"/>
        <v/>
      </c>
    </row>
    <row r="455" spans="2:8" x14ac:dyDescent="0.25">
      <c r="B455" s="97" t="str">
        <f t="shared" si="14"/>
        <v/>
      </c>
      <c r="C455" s="98"/>
      <c r="D455" s="98"/>
      <c r="E455" s="99"/>
      <c r="F455" s="18" t="str">
        <f t="shared" si="15"/>
        <v/>
      </c>
      <c r="G455" s="18" t="str">
        <f t="shared" si="15"/>
        <v/>
      </c>
      <c r="H455" s="18" t="str">
        <f t="shared" si="15"/>
        <v/>
      </c>
    </row>
    <row r="456" spans="2:8" x14ac:dyDescent="0.25">
      <c r="B456" s="97" t="str">
        <f t="shared" si="14"/>
        <v/>
      </c>
      <c r="C456" s="98"/>
      <c r="D456" s="98"/>
      <c r="E456" s="99"/>
      <c r="F456" s="18" t="str">
        <f t="shared" si="15"/>
        <v/>
      </c>
      <c r="G456" s="18" t="str">
        <f t="shared" si="15"/>
        <v/>
      </c>
      <c r="H456" s="18" t="str">
        <f t="shared" si="15"/>
        <v/>
      </c>
    </row>
    <row r="457" spans="2:8" x14ac:dyDescent="0.25">
      <c r="B457" s="97" t="str">
        <f t="shared" si="14"/>
        <v/>
      </c>
      <c r="C457" s="98"/>
      <c r="D457" s="98"/>
      <c r="E457" s="99"/>
      <c r="F457" s="18" t="str">
        <f t="shared" si="15"/>
        <v/>
      </c>
      <c r="G457" s="18" t="str">
        <f t="shared" si="15"/>
        <v/>
      </c>
      <c r="H457" s="18" t="str">
        <f t="shared" si="15"/>
        <v/>
      </c>
    </row>
    <row r="458" spans="2:8" x14ac:dyDescent="0.25">
      <c r="B458" s="97" t="str">
        <f t="shared" si="14"/>
        <v/>
      </c>
      <c r="C458" s="98"/>
      <c r="D458" s="98"/>
      <c r="E458" s="99"/>
      <c r="F458" s="18" t="str">
        <f t="shared" si="15"/>
        <v/>
      </c>
      <c r="G458" s="18" t="str">
        <f t="shared" si="15"/>
        <v/>
      </c>
      <c r="H458" s="18" t="str">
        <f t="shared" si="15"/>
        <v/>
      </c>
    </row>
    <row r="459" spans="2:8" x14ac:dyDescent="0.25">
      <c r="B459" s="97" t="str">
        <f t="shared" si="14"/>
        <v/>
      </c>
      <c r="C459" s="98"/>
      <c r="D459" s="98"/>
      <c r="E459" s="99"/>
      <c r="F459" s="18" t="str">
        <f t="shared" si="15"/>
        <v/>
      </c>
      <c r="G459" s="18" t="str">
        <f t="shared" si="15"/>
        <v/>
      </c>
      <c r="H459" s="18" t="str">
        <f t="shared" si="15"/>
        <v/>
      </c>
    </row>
    <row r="460" spans="2:8" x14ac:dyDescent="0.25">
      <c r="B460" s="97" t="str">
        <f t="shared" si="14"/>
        <v/>
      </c>
      <c r="C460" s="98"/>
      <c r="D460" s="98"/>
      <c r="E460" s="99"/>
      <c r="F460" s="18" t="str">
        <f t="shared" si="15"/>
        <v/>
      </c>
      <c r="G460" s="18" t="str">
        <f t="shared" si="15"/>
        <v/>
      </c>
      <c r="H460" s="18" t="str">
        <f t="shared" si="15"/>
        <v/>
      </c>
    </row>
    <row r="461" spans="2:8" x14ac:dyDescent="0.25">
      <c r="B461" s="97" t="str">
        <f t="shared" si="14"/>
        <v/>
      </c>
      <c r="C461" s="98"/>
      <c r="D461" s="98"/>
      <c r="E461" s="99"/>
      <c r="F461" s="18" t="str">
        <f t="shared" si="15"/>
        <v/>
      </c>
      <c r="G461" s="18" t="str">
        <f t="shared" si="15"/>
        <v/>
      </c>
      <c r="H461" s="18" t="str">
        <f t="shared" si="15"/>
        <v/>
      </c>
    </row>
    <row r="462" spans="2:8" x14ac:dyDescent="0.25">
      <c r="B462" s="97" t="str">
        <f t="shared" si="14"/>
        <v/>
      </c>
      <c r="C462" s="98"/>
      <c r="D462" s="98"/>
      <c r="E462" s="99"/>
      <c r="F462" s="18" t="str">
        <f t="shared" si="15"/>
        <v/>
      </c>
      <c r="G462" s="18" t="str">
        <f t="shared" si="15"/>
        <v/>
      </c>
      <c r="H462" s="18" t="str">
        <f t="shared" si="15"/>
        <v/>
      </c>
    </row>
    <row r="463" spans="2:8" x14ac:dyDescent="0.25">
      <c r="B463" s="97" t="str">
        <f t="shared" si="14"/>
        <v/>
      </c>
      <c r="C463" s="98"/>
      <c r="D463" s="98"/>
      <c r="E463" s="99"/>
      <c r="F463" s="18" t="str">
        <f t="shared" si="15"/>
        <v/>
      </c>
      <c r="G463" s="18" t="str">
        <f t="shared" si="15"/>
        <v/>
      </c>
      <c r="H463" s="18" t="str">
        <f t="shared" si="15"/>
        <v/>
      </c>
    </row>
    <row r="464" spans="2:8" x14ac:dyDescent="0.25">
      <c r="B464" s="97" t="str">
        <f t="shared" si="14"/>
        <v/>
      </c>
      <c r="C464" s="98"/>
      <c r="D464" s="98"/>
      <c r="E464" s="99"/>
      <c r="F464" s="18" t="str">
        <f t="shared" si="15"/>
        <v/>
      </c>
      <c r="G464" s="18" t="str">
        <f t="shared" si="15"/>
        <v/>
      </c>
      <c r="H464" s="18" t="str">
        <f t="shared" si="15"/>
        <v/>
      </c>
    </row>
    <row r="465" spans="2:8" x14ac:dyDescent="0.25">
      <c r="B465" s="97" t="str">
        <f t="shared" si="14"/>
        <v/>
      </c>
      <c r="C465" s="98"/>
      <c r="D465" s="98"/>
      <c r="E465" s="99"/>
      <c r="F465" s="18" t="str">
        <f t="shared" si="15"/>
        <v/>
      </c>
      <c r="G465" s="18" t="str">
        <f t="shared" si="15"/>
        <v/>
      </c>
      <c r="H465" s="18" t="str">
        <f t="shared" si="15"/>
        <v/>
      </c>
    </row>
    <row r="466" spans="2:8" x14ac:dyDescent="0.25">
      <c r="B466" s="97" t="str">
        <f t="shared" si="14"/>
        <v/>
      </c>
      <c r="C466" s="98"/>
      <c r="D466" s="98"/>
      <c r="E466" s="99"/>
      <c r="F466" s="18" t="str">
        <f t="shared" si="15"/>
        <v/>
      </c>
      <c r="G466" s="18" t="str">
        <f t="shared" si="15"/>
        <v/>
      </c>
      <c r="H466" s="18" t="str">
        <f t="shared" si="15"/>
        <v/>
      </c>
    </row>
    <row r="467" spans="2:8" x14ac:dyDescent="0.25">
      <c r="B467" s="97" t="str">
        <f t="shared" si="14"/>
        <v/>
      </c>
      <c r="C467" s="98"/>
      <c r="D467" s="98"/>
      <c r="E467" s="99"/>
      <c r="F467" s="18" t="str">
        <f t="shared" si="15"/>
        <v/>
      </c>
      <c r="G467" s="18" t="str">
        <f t="shared" si="15"/>
        <v/>
      </c>
      <c r="H467" s="18" t="str">
        <f t="shared" si="15"/>
        <v/>
      </c>
    </row>
    <row r="468" spans="2:8" x14ac:dyDescent="0.25">
      <c r="B468" s="97" t="str">
        <f t="shared" si="14"/>
        <v/>
      </c>
      <c r="C468" s="98"/>
      <c r="D468" s="98"/>
      <c r="E468" s="99"/>
      <c r="F468" s="18" t="str">
        <f t="shared" si="15"/>
        <v/>
      </c>
      <c r="G468" s="18" t="str">
        <f t="shared" si="15"/>
        <v/>
      </c>
      <c r="H468" s="18" t="str">
        <f t="shared" si="15"/>
        <v/>
      </c>
    </row>
    <row r="469" spans="2:8" x14ac:dyDescent="0.25">
      <c r="B469" s="97" t="str">
        <f t="shared" si="14"/>
        <v/>
      </c>
      <c r="C469" s="98"/>
      <c r="D469" s="98"/>
      <c r="E469" s="99"/>
      <c r="F469" s="18" t="str">
        <f t="shared" si="15"/>
        <v/>
      </c>
      <c r="G469" s="18" t="str">
        <f t="shared" si="15"/>
        <v/>
      </c>
      <c r="H469" s="18" t="str">
        <f t="shared" si="15"/>
        <v/>
      </c>
    </row>
    <row r="470" spans="2:8" x14ac:dyDescent="0.25">
      <c r="B470" s="97" t="str">
        <f t="shared" si="14"/>
        <v/>
      </c>
      <c r="C470" s="98"/>
      <c r="D470" s="98"/>
      <c r="E470" s="99"/>
      <c r="F470" s="18" t="str">
        <f t="shared" si="15"/>
        <v/>
      </c>
      <c r="G470" s="18" t="str">
        <f t="shared" si="15"/>
        <v/>
      </c>
      <c r="H470" s="18" t="str">
        <f t="shared" si="15"/>
        <v/>
      </c>
    </row>
    <row r="471" spans="2:8" x14ac:dyDescent="0.25">
      <c r="B471" s="97" t="str">
        <f t="shared" si="14"/>
        <v/>
      </c>
      <c r="C471" s="98"/>
      <c r="D471" s="98"/>
      <c r="E471" s="99"/>
      <c r="F471" s="18" t="str">
        <f t="shared" si="15"/>
        <v/>
      </c>
      <c r="G471" s="18" t="str">
        <f t="shared" si="15"/>
        <v/>
      </c>
      <c r="H471" s="18" t="str">
        <f t="shared" si="15"/>
        <v/>
      </c>
    </row>
    <row r="472" spans="2:8" x14ac:dyDescent="0.25">
      <c r="B472" s="97" t="str">
        <f t="shared" si="14"/>
        <v/>
      </c>
      <c r="C472" s="98"/>
      <c r="D472" s="98"/>
      <c r="E472" s="99"/>
      <c r="F472" s="18" t="str">
        <f t="shared" si="15"/>
        <v/>
      </c>
      <c r="G472" s="18" t="str">
        <f t="shared" si="15"/>
        <v/>
      </c>
      <c r="H472" s="18" t="str">
        <f t="shared" si="15"/>
        <v/>
      </c>
    </row>
    <row r="473" spans="2:8" x14ac:dyDescent="0.25">
      <c r="B473" s="97" t="str">
        <f t="shared" si="14"/>
        <v/>
      </c>
      <c r="C473" s="98"/>
      <c r="D473" s="98"/>
      <c r="E473" s="99"/>
      <c r="F473" s="18" t="str">
        <f t="shared" si="15"/>
        <v/>
      </c>
      <c r="G473" s="18" t="str">
        <f t="shared" si="15"/>
        <v/>
      </c>
      <c r="H473" s="18" t="str">
        <f t="shared" si="15"/>
        <v/>
      </c>
    </row>
    <row r="474" spans="2:8" x14ac:dyDescent="0.25">
      <c r="B474" s="97" t="str">
        <f t="shared" si="14"/>
        <v/>
      </c>
      <c r="C474" s="98"/>
      <c r="D474" s="98"/>
      <c r="E474" s="99"/>
      <c r="F474" s="18" t="str">
        <f t="shared" si="15"/>
        <v/>
      </c>
      <c r="G474" s="18" t="str">
        <f t="shared" si="15"/>
        <v/>
      </c>
      <c r="H474" s="18" t="str">
        <f t="shared" si="15"/>
        <v/>
      </c>
    </row>
    <row r="475" spans="2:8" x14ac:dyDescent="0.25">
      <c r="B475" s="97" t="str">
        <f t="shared" si="14"/>
        <v/>
      </c>
      <c r="C475" s="98"/>
      <c r="D475" s="98"/>
      <c r="E475" s="99"/>
      <c r="F475" s="18" t="str">
        <f t="shared" si="15"/>
        <v/>
      </c>
      <c r="G475" s="18" t="str">
        <f t="shared" si="15"/>
        <v/>
      </c>
      <c r="H475" s="18" t="str">
        <f t="shared" si="15"/>
        <v/>
      </c>
    </row>
    <row r="476" spans="2:8" x14ac:dyDescent="0.25">
      <c r="B476" s="97" t="str">
        <f t="shared" ref="B476:B500" si="16">IF(J457="","",J457)</f>
        <v/>
      </c>
      <c r="C476" s="98"/>
      <c r="D476" s="98"/>
      <c r="E476" s="99"/>
      <c r="F476" s="18" t="str">
        <f t="shared" ref="F476:H501" si="17">IF(K457="","",K457)</f>
        <v/>
      </c>
      <c r="G476" s="18" t="str">
        <f t="shared" si="17"/>
        <v/>
      </c>
      <c r="H476" s="18" t="str">
        <f t="shared" si="17"/>
        <v/>
      </c>
    </row>
    <row r="477" spans="2:8" x14ac:dyDescent="0.25">
      <c r="B477" s="97" t="str">
        <f t="shared" si="16"/>
        <v/>
      </c>
      <c r="C477" s="98"/>
      <c r="D477" s="98"/>
      <c r="E477" s="99"/>
      <c r="F477" s="18" t="str">
        <f t="shared" si="17"/>
        <v/>
      </c>
      <c r="G477" s="18" t="str">
        <f t="shared" si="17"/>
        <v/>
      </c>
      <c r="H477" s="18" t="str">
        <f t="shared" si="17"/>
        <v/>
      </c>
    </row>
    <row r="478" spans="2:8" x14ac:dyDescent="0.25">
      <c r="B478" s="97" t="str">
        <f t="shared" si="16"/>
        <v/>
      </c>
      <c r="C478" s="98"/>
      <c r="D478" s="98"/>
      <c r="E478" s="99"/>
      <c r="F478" s="18" t="str">
        <f t="shared" si="17"/>
        <v/>
      </c>
      <c r="G478" s="18" t="str">
        <f t="shared" si="17"/>
        <v/>
      </c>
      <c r="H478" s="18" t="str">
        <f t="shared" si="17"/>
        <v/>
      </c>
    </row>
    <row r="479" spans="2:8" x14ac:dyDescent="0.25">
      <c r="B479" s="97" t="str">
        <f t="shared" si="16"/>
        <v/>
      </c>
      <c r="C479" s="98"/>
      <c r="D479" s="98"/>
      <c r="E479" s="99"/>
      <c r="F479" s="18" t="str">
        <f t="shared" si="17"/>
        <v/>
      </c>
      <c r="G479" s="18" t="str">
        <f t="shared" si="17"/>
        <v/>
      </c>
      <c r="H479" s="18" t="str">
        <f t="shared" si="17"/>
        <v/>
      </c>
    </row>
    <row r="480" spans="2:8" x14ac:dyDescent="0.25">
      <c r="B480" s="97" t="str">
        <f t="shared" si="16"/>
        <v/>
      </c>
      <c r="C480" s="98"/>
      <c r="D480" s="98"/>
      <c r="E480" s="99"/>
      <c r="F480" s="18" t="str">
        <f t="shared" si="17"/>
        <v/>
      </c>
      <c r="G480" s="18" t="str">
        <f t="shared" si="17"/>
        <v/>
      </c>
      <c r="H480" s="18" t="str">
        <f t="shared" si="17"/>
        <v/>
      </c>
    </row>
    <row r="481" spans="2:8" x14ac:dyDescent="0.25">
      <c r="B481" s="97" t="str">
        <f t="shared" si="16"/>
        <v/>
      </c>
      <c r="C481" s="98"/>
      <c r="D481" s="98"/>
      <c r="E481" s="99"/>
      <c r="F481" s="18" t="str">
        <f t="shared" si="17"/>
        <v/>
      </c>
      <c r="G481" s="18" t="str">
        <f t="shared" si="17"/>
        <v/>
      </c>
      <c r="H481" s="18" t="str">
        <f t="shared" si="17"/>
        <v/>
      </c>
    </row>
    <row r="482" spans="2:8" x14ac:dyDescent="0.25">
      <c r="B482" s="97" t="str">
        <f t="shared" si="16"/>
        <v/>
      </c>
      <c r="C482" s="98"/>
      <c r="D482" s="98"/>
      <c r="E482" s="99"/>
      <c r="F482" s="18" t="str">
        <f t="shared" si="17"/>
        <v/>
      </c>
      <c r="G482" s="18" t="str">
        <f t="shared" si="17"/>
        <v/>
      </c>
      <c r="H482" s="18" t="str">
        <f t="shared" si="17"/>
        <v/>
      </c>
    </row>
    <row r="483" spans="2:8" x14ac:dyDescent="0.25">
      <c r="B483" s="97" t="str">
        <f t="shared" si="16"/>
        <v/>
      </c>
      <c r="C483" s="98"/>
      <c r="D483" s="98"/>
      <c r="E483" s="99"/>
      <c r="F483" s="18" t="str">
        <f t="shared" si="17"/>
        <v/>
      </c>
      <c r="G483" s="18" t="str">
        <f t="shared" si="17"/>
        <v/>
      </c>
      <c r="H483" s="18" t="str">
        <f t="shared" si="17"/>
        <v/>
      </c>
    </row>
    <row r="484" spans="2:8" x14ac:dyDescent="0.25">
      <c r="B484" s="97" t="str">
        <f t="shared" si="16"/>
        <v/>
      </c>
      <c r="C484" s="98"/>
      <c r="D484" s="98"/>
      <c r="E484" s="99"/>
      <c r="F484" s="18" t="str">
        <f t="shared" si="17"/>
        <v/>
      </c>
      <c r="G484" s="18" t="str">
        <f t="shared" si="17"/>
        <v/>
      </c>
      <c r="H484" s="18" t="str">
        <f t="shared" si="17"/>
        <v/>
      </c>
    </row>
    <row r="485" spans="2:8" x14ac:dyDescent="0.25">
      <c r="B485" s="97" t="str">
        <f t="shared" si="16"/>
        <v/>
      </c>
      <c r="C485" s="98"/>
      <c r="D485" s="98"/>
      <c r="E485" s="99"/>
      <c r="F485" s="18" t="str">
        <f t="shared" si="17"/>
        <v/>
      </c>
      <c r="G485" s="18" t="str">
        <f t="shared" si="17"/>
        <v/>
      </c>
      <c r="H485" s="18" t="str">
        <f t="shared" si="17"/>
        <v/>
      </c>
    </row>
    <row r="486" spans="2:8" x14ac:dyDescent="0.25">
      <c r="B486" s="97" t="str">
        <f t="shared" si="16"/>
        <v/>
      </c>
      <c r="C486" s="98"/>
      <c r="D486" s="98"/>
      <c r="E486" s="99"/>
      <c r="F486" s="18" t="str">
        <f t="shared" si="17"/>
        <v/>
      </c>
      <c r="G486" s="18" t="str">
        <f t="shared" si="17"/>
        <v/>
      </c>
      <c r="H486" s="18" t="str">
        <f t="shared" si="17"/>
        <v/>
      </c>
    </row>
    <row r="487" spans="2:8" x14ac:dyDescent="0.25">
      <c r="B487" s="97" t="str">
        <f t="shared" si="16"/>
        <v/>
      </c>
      <c r="C487" s="98"/>
      <c r="D487" s="98"/>
      <c r="E487" s="99"/>
      <c r="F487" s="18" t="str">
        <f t="shared" si="17"/>
        <v/>
      </c>
      <c r="G487" s="18" t="str">
        <f t="shared" si="17"/>
        <v/>
      </c>
      <c r="H487" s="18" t="str">
        <f t="shared" si="17"/>
        <v/>
      </c>
    </row>
    <row r="488" spans="2:8" x14ac:dyDescent="0.25">
      <c r="B488" s="97" t="str">
        <f t="shared" si="16"/>
        <v/>
      </c>
      <c r="C488" s="98"/>
      <c r="D488" s="98"/>
      <c r="E488" s="99"/>
      <c r="F488" s="18" t="str">
        <f t="shared" si="17"/>
        <v/>
      </c>
      <c r="G488" s="18" t="str">
        <f t="shared" si="17"/>
        <v/>
      </c>
      <c r="H488" s="18" t="str">
        <f t="shared" si="17"/>
        <v/>
      </c>
    </row>
    <row r="489" spans="2:8" x14ac:dyDescent="0.25">
      <c r="B489" s="97" t="str">
        <f t="shared" si="16"/>
        <v/>
      </c>
      <c r="C489" s="98"/>
      <c r="D489" s="98"/>
      <c r="E489" s="99"/>
      <c r="F489" s="18" t="str">
        <f t="shared" si="17"/>
        <v/>
      </c>
      <c r="G489" s="18" t="str">
        <f t="shared" si="17"/>
        <v/>
      </c>
      <c r="H489" s="18" t="str">
        <f t="shared" si="17"/>
        <v/>
      </c>
    </row>
    <row r="490" spans="2:8" x14ac:dyDescent="0.25">
      <c r="B490" s="97" t="str">
        <f t="shared" si="16"/>
        <v/>
      </c>
      <c r="C490" s="98"/>
      <c r="D490" s="98"/>
      <c r="E490" s="99"/>
      <c r="F490" s="18" t="str">
        <f t="shared" si="17"/>
        <v/>
      </c>
      <c r="G490" s="18" t="str">
        <f t="shared" si="17"/>
        <v/>
      </c>
      <c r="H490" s="18" t="str">
        <f t="shared" si="17"/>
        <v/>
      </c>
    </row>
    <row r="491" spans="2:8" x14ac:dyDescent="0.25">
      <c r="B491" s="97" t="str">
        <f t="shared" si="16"/>
        <v/>
      </c>
      <c r="C491" s="98"/>
      <c r="D491" s="98"/>
      <c r="E491" s="99"/>
      <c r="F491" s="18" t="str">
        <f t="shared" si="17"/>
        <v/>
      </c>
      <c r="G491" s="18" t="str">
        <f t="shared" si="17"/>
        <v/>
      </c>
      <c r="H491" s="18" t="str">
        <f t="shared" si="17"/>
        <v/>
      </c>
    </row>
    <row r="492" spans="2:8" x14ac:dyDescent="0.25">
      <c r="B492" s="97" t="str">
        <f t="shared" si="16"/>
        <v/>
      </c>
      <c r="C492" s="98"/>
      <c r="D492" s="98"/>
      <c r="E492" s="99"/>
      <c r="F492" s="18" t="str">
        <f t="shared" si="17"/>
        <v/>
      </c>
      <c r="G492" s="18" t="str">
        <f t="shared" si="17"/>
        <v/>
      </c>
      <c r="H492" s="18" t="str">
        <f t="shared" si="17"/>
        <v/>
      </c>
    </row>
    <row r="493" spans="2:8" x14ac:dyDescent="0.25">
      <c r="B493" s="97" t="str">
        <f t="shared" si="16"/>
        <v/>
      </c>
      <c r="C493" s="98"/>
      <c r="D493" s="98"/>
      <c r="E493" s="99"/>
      <c r="F493" s="18" t="str">
        <f t="shared" si="17"/>
        <v/>
      </c>
      <c r="G493" s="18" t="str">
        <f t="shared" si="17"/>
        <v/>
      </c>
      <c r="H493" s="18" t="str">
        <f t="shared" si="17"/>
        <v/>
      </c>
    </row>
    <row r="494" spans="2:8" x14ac:dyDescent="0.25">
      <c r="B494" s="97" t="str">
        <f t="shared" si="16"/>
        <v/>
      </c>
      <c r="C494" s="98"/>
      <c r="D494" s="98"/>
      <c r="E494" s="99"/>
      <c r="F494" s="18" t="str">
        <f t="shared" si="17"/>
        <v/>
      </c>
      <c r="G494" s="18" t="str">
        <f t="shared" si="17"/>
        <v/>
      </c>
      <c r="H494" s="18" t="str">
        <f t="shared" si="17"/>
        <v/>
      </c>
    </row>
    <row r="495" spans="2:8" x14ac:dyDescent="0.25">
      <c r="B495" s="97" t="str">
        <f t="shared" si="16"/>
        <v/>
      </c>
      <c r="C495" s="98"/>
      <c r="D495" s="98"/>
      <c r="E495" s="99"/>
      <c r="F495" s="18" t="str">
        <f t="shared" si="17"/>
        <v/>
      </c>
      <c r="G495" s="18" t="str">
        <f t="shared" si="17"/>
        <v/>
      </c>
      <c r="H495" s="18" t="str">
        <f t="shared" si="17"/>
        <v/>
      </c>
    </row>
    <row r="496" spans="2:8" x14ac:dyDescent="0.25">
      <c r="B496" s="97" t="str">
        <f t="shared" si="16"/>
        <v/>
      </c>
      <c r="C496" s="98"/>
      <c r="D496" s="98"/>
      <c r="E496" s="99"/>
      <c r="F496" s="18" t="str">
        <f t="shared" si="17"/>
        <v/>
      </c>
      <c r="G496" s="18" t="str">
        <f t="shared" si="17"/>
        <v/>
      </c>
      <c r="H496" s="18" t="str">
        <f t="shared" si="17"/>
        <v/>
      </c>
    </row>
    <row r="497" spans="2:8" x14ac:dyDescent="0.25">
      <c r="B497" s="97" t="str">
        <f t="shared" si="16"/>
        <v/>
      </c>
      <c r="C497" s="98"/>
      <c r="D497" s="98"/>
      <c r="E497" s="99"/>
      <c r="F497" s="18" t="str">
        <f t="shared" si="17"/>
        <v/>
      </c>
      <c r="G497" s="18" t="str">
        <f t="shared" si="17"/>
        <v/>
      </c>
      <c r="H497" s="18" t="str">
        <f t="shared" si="17"/>
        <v/>
      </c>
    </row>
    <row r="498" spans="2:8" x14ac:dyDescent="0.25">
      <c r="B498" s="97" t="str">
        <f t="shared" si="16"/>
        <v/>
      </c>
      <c r="C498" s="98"/>
      <c r="D498" s="98"/>
      <c r="E498" s="99"/>
      <c r="F498" s="18" t="str">
        <f t="shared" si="17"/>
        <v/>
      </c>
      <c r="G498" s="18" t="str">
        <f t="shared" si="17"/>
        <v/>
      </c>
      <c r="H498" s="18" t="str">
        <f t="shared" si="17"/>
        <v/>
      </c>
    </row>
    <row r="499" spans="2:8" x14ac:dyDescent="0.25">
      <c r="B499" s="97" t="str">
        <f t="shared" si="16"/>
        <v/>
      </c>
      <c r="C499" s="98"/>
      <c r="D499" s="98"/>
      <c r="E499" s="99"/>
      <c r="F499" s="18" t="str">
        <f t="shared" si="17"/>
        <v/>
      </c>
      <c r="G499" s="18" t="str">
        <f t="shared" si="17"/>
        <v/>
      </c>
      <c r="H499" s="18" t="str">
        <f t="shared" si="17"/>
        <v/>
      </c>
    </row>
    <row r="500" spans="2:8" x14ac:dyDescent="0.25">
      <c r="B500" s="97" t="str">
        <f t="shared" si="16"/>
        <v/>
      </c>
      <c r="C500" s="98"/>
      <c r="D500" s="98"/>
      <c r="E500" s="99"/>
      <c r="F500" s="18" t="str">
        <f t="shared" si="17"/>
        <v/>
      </c>
      <c r="G500" s="18" t="str">
        <f t="shared" si="17"/>
        <v/>
      </c>
      <c r="H500" s="18" t="str">
        <f t="shared" si="17"/>
        <v/>
      </c>
    </row>
    <row r="501" spans="2:8" s="49" customFormat="1" x14ac:dyDescent="0.25">
      <c r="B501" s="48" t="str">
        <f t="shared" ref="B501" si="18">IF($J482="","",J482)</f>
        <v/>
      </c>
      <c r="C501" s="48"/>
      <c r="D501" s="48"/>
      <c r="E501" s="48"/>
      <c r="F501" s="18" t="str">
        <f t="shared" si="17"/>
        <v/>
      </c>
      <c r="G501" s="18" t="str">
        <f t="shared" si="17"/>
        <v/>
      </c>
      <c r="H501" s="18" t="str">
        <f t="shared" si="17"/>
        <v/>
      </c>
    </row>
    <row r="502" spans="2:8" x14ac:dyDescent="0.25">
      <c r="B502" s="49"/>
      <c r="C502" s="49"/>
      <c r="D502" s="49"/>
      <c r="E502" s="49"/>
      <c r="F502" s="49"/>
      <c r="G502" s="49"/>
      <c r="H502" s="49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79">
    <mergeCell ref="B499:E499"/>
    <mergeCell ref="B500:E500"/>
    <mergeCell ref="B478:E478"/>
    <mergeCell ref="B479:E479"/>
    <mergeCell ref="B480:E480"/>
    <mergeCell ref="B481:E481"/>
    <mergeCell ref="B482:E482"/>
    <mergeCell ref="B483:E483"/>
    <mergeCell ref="B484:E484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94:E494"/>
    <mergeCell ref="B495:E495"/>
    <mergeCell ref="B496:E496"/>
    <mergeCell ref="B497:E497"/>
    <mergeCell ref="B498:E498"/>
    <mergeCell ref="B475:E475"/>
    <mergeCell ref="B476:E476"/>
    <mergeCell ref="B477:E477"/>
    <mergeCell ref="B454:E454"/>
    <mergeCell ref="B455:E455"/>
    <mergeCell ref="B456:E456"/>
    <mergeCell ref="B457:E457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51:E451"/>
    <mergeCell ref="B452:E452"/>
    <mergeCell ref="B453:E453"/>
    <mergeCell ref="B430:E430"/>
    <mergeCell ref="B431:E431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27:E427"/>
    <mergeCell ref="B428:E428"/>
    <mergeCell ref="B429:E429"/>
    <mergeCell ref="B406:E406"/>
    <mergeCell ref="B407:E407"/>
    <mergeCell ref="B408:E408"/>
    <mergeCell ref="B409:E409"/>
    <mergeCell ref="B410:E410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24:E424"/>
    <mergeCell ref="B425:E425"/>
    <mergeCell ref="B426:E426"/>
    <mergeCell ref="B403:E403"/>
    <mergeCell ref="B404:E404"/>
    <mergeCell ref="B405:E405"/>
    <mergeCell ref="B382:E382"/>
    <mergeCell ref="B383:E383"/>
    <mergeCell ref="B384:E384"/>
    <mergeCell ref="B385:E385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379:E379"/>
    <mergeCell ref="B380:E380"/>
    <mergeCell ref="B381:E381"/>
    <mergeCell ref="B358:E358"/>
    <mergeCell ref="B359:E359"/>
    <mergeCell ref="B360:E360"/>
    <mergeCell ref="B361:E361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77:E377"/>
    <mergeCell ref="B378:E378"/>
    <mergeCell ref="B355:E355"/>
    <mergeCell ref="B356:E356"/>
    <mergeCell ref="B357:E357"/>
    <mergeCell ref="B334:E334"/>
    <mergeCell ref="B335:E335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31:E331"/>
    <mergeCell ref="B332:E332"/>
    <mergeCell ref="B333:E333"/>
    <mergeCell ref="B310:E310"/>
    <mergeCell ref="B311:E311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07:E307"/>
    <mergeCell ref="B308:E308"/>
    <mergeCell ref="B309:E309"/>
    <mergeCell ref="B286:E286"/>
    <mergeCell ref="B287:E287"/>
    <mergeCell ref="B288:E288"/>
    <mergeCell ref="B289:E289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283:E283"/>
    <mergeCell ref="B284:E284"/>
    <mergeCell ref="B285:E285"/>
    <mergeCell ref="B262:E262"/>
    <mergeCell ref="B263:E263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81:E281"/>
    <mergeCell ref="B282:E282"/>
    <mergeCell ref="B259:E259"/>
    <mergeCell ref="B260:E260"/>
    <mergeCell ref="B261:E261"/>
    <mergeCell ref="B238:E238"/>
    <mergeCell ref="B239:E239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56:E256"/>
    <mergeCell ref="B257:E257"/>
    <mergeCell ref="B258:E258"/>
    <mergeCell ref="B235:E235"/>
    <mergeCell ref="B236:E236"/>
    <mergeCell ref="B237:E237"/>
    <mergeCell ref="B214:E214"/>
    <mergeCell ref="B215:E215"/>
    <mergeCell ref="B216:E216"/>
    <mergeCell ref="B217:E217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11:E211"/>
    <mergeCell ref="B212:E212"/>
    <mergeCell ref="B213:E213"/>
    <mergeCell ref="B190:E190"/>
    <mergeCell ref="B191:E191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10:E210"/>
    <mergeCell ref="B187:E187"/>
    <mergeCell ref="B188:E188"/>
    <mergeCell ref="B189:E189"/>
    <mergeCell ref="B166:E166"/>
    <mergeCell ref="B167:E167"/>
    <mergeCell ref="B168:E168"/>
    <mergeCell ref="B169:E169"/>
    <mergeCell ref="B170:E170"/>
    <mergeCell ref="B171:E171"/>
    <mergeCell ref="B172:E172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184:E184"/>
    <mergeCell ref="B185:E185"/>
    <mergeCell ref="B186:E186"/>
    <mergeCell ref="B163:E163"/>
    <mergeCell ref="B164:E164"/>
    <mergeCell ref="B165:E165"/>
    <mergeCell ref="B142:E142"/>
    <mergeCell ref="B143:E143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39:E139"/>
    <mergeCell ref="B140:E140"/>
    <mergeCell ref="B141:E141"/>
    <mergeCell ref="B118:E118"/>
    <mergeCell ref="B119:E119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15:E115"/>
    <mergeCell ref="B116:E116"/>
    <mergeCell ref="B117:E117"/>
    <mergeCell ref="B94:E94"/>
    <mergeCell ref="B95:E95"/>
    <mergeCell ref="B96:E96"/>
    <mergeCell ref="B97:E97"/>
    <mergeCell ref="B98:E98"/>
    <mergeCell ref="B99:E99"/>
    <mergeCell ref="B100:E100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12:E112"/>
    <mergeCell ref="B113:E113"/>
    <mergeCell ref="B114:E114"/>
    <mergeCell ref="B91:E91"/>
    <mergeCell ref="B92:E92"/>
    <mergeCell ref="B93:E93"/>
    <mergeCell ref="B70:E70"/>
    <mergeCell ref="B71:E71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67:E67"/>
    <mergeCell ref="B68:E68"/>
    <mergeCell ref="B69:E69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43:E43"/>
    <mergeCell ref="B44:E44"/>
    <mergeCell ref="B45:E45"/>
    <mergeCell ref="B2:H2"/>
    <mergeCell ref="B3:H3"/>
    <mergeCell ref="B4:H4"/>
    <mergeCell ref="B10:G10"/>
    <mergeCell ref="B27:E27"/>
    <mergeCell ref="B26:E26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41:E41"/>
    <mergeCell ref="B42:E42"/>
  </mergeCells>
  <conditionalFormatting sqref="C8">
    <cfRule type="cellIs" dxfId="25" priority="8" operator="equal">
      <formula>"Erro"</formula>
    </cfRule>
  </conditionalFormatting>
  <conditionalFormatting sqref="H10">
    <cfRule type="cellIs" dxfId="24" priority="7" operator="equal">
      <formula>"Erro"</formula>
    </cfRule>
  </conditionalFormatting>
  <conditionalFormatting sqref="F13:F23">
    <cfRule type="cellIs" dxfId="23" priority="3" operator="greaterThanOrEqual">
      <formula>1</formula>
    </cfRule>
    <cfRule type="cellIs" dxfId="22" priority="4" operator="lessThan">
      <formula>0.795</formula>
    </cfRule>
    <cfRule type="cellIs" dxfId="21" priority="6" operator="greaterThanOrEqual">
      <formula>0.795</formula>
    </cfRule>
  </conditionalFormatting>
  <conditionalFormatting sqref="B501:E501 B27:B500 F27:H501">
    <cfRule type="cellIs" dxfId="20" priority="5" operator="equal">
      <formula>""""""</formula>
    </cfRule>
  </conditionalFormatting>
  <conditionalFormatting sqref="G13:G23">
    <cfRule type="cellIs" dxfId="19" priority="1" operator="equal">
      <formula>"Sim"</formula>
    </cfRule>
    <cfRule type="cellIs" dxfId="18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sheetPr codeName="Planilha5"/>
  <dimension ref="B1:M921"/>
  <sheetViews>
    <sheetView showGridLines="0" topLeftCell="A58" workbookViewId="0">
      <selection activeCell="H76" sqref="A1:H76"/>
    </sheetView>
  </sheetViews>
  <sheetFormatPr defaultRowHeight="15" x14ac:dyDescent="0.25"/>
  <cols>
    <col min="1" max="1" width="2.28515625" customWidth="1"/>
    <col min="2" max="2" width="20" style="34" customWidth="1"/>
    <col min="3" max="3" width="32.28515625" style="4" customWidth="1"/>
    <col min="4" max="4" width="22.28515625" style="4" customWidth="1"/>
    <col min="5" max="5" width="16.8554687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31.7109375" bestFit="1" customWidth="1"/>
    <col min="12" max="12" width="9" bestFit="1" customWidth="1"/>
    <col min="13" max="13" width="7.710937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2020</v>
      </c>
    </row>
    <row r="2" spans="2:13" x14ac:dyDescent="0.25">
      <c r="B2" s="89" t="s">
        <v>435</v>
      </c>
      <c r="C2" s="89"/>
      <c r="D2" s="89"/>
      <c r="E2" s="89"/>
      <c r="F2" s="89"/>
      <c r="G2" s="89"/>
      <c r="H2" s="89"/>
      <c r="J2" s="15" t="s">
        <v>1</v>
      </c>
      <c r="K2" s="16">
        <v>11</v>
      </c>
    </row>
    <row r="3" spans="2:13" x14ac:dyDescent="0.25">
      <c r="B3" s="89" t="s">
        <v>583</v>
      </c>
      <c r="C3" s="89"/>
      <c r="D3" s="89"/>
      <c r="E3" s="89"/>
      <c r="F3" s="89"/>
      <c r="G3" s="89"/>
      <c r="H3" s="89"/>
      <c r="J3" s="15" t="s">
        <v>5</v>
      </c>
      <c r="K3" t="s">
        <v>10</v>
      </c>
    </row>
    <row r="4" spans="2:13" ht="23.25" x14ac:dyDescent="0.25">
      <c r="B4" s="90" t="s">
        <v>519</v>
      </c>
      <c r="C4" s="90"/>
      <c r="D4" s="90"/>
      <c r="E4" s="90"/>
      <c r="F4" s="90"/>
      <c r="G4" s="90"/>
      <c r="H4" s="90"/>
    </row>
    <row r="5" spans="2:13" x14ac:dyDescent="0.25">
      <c r="B5" s="7" t="s">
        <v>436</v>
      </c>
      <c r="C5" s="25" t="s">
        <v>551</v>
      </c>
      <c r="J5" s="15" t="s">
        <v>447</v>
      </c>
      <c r="K5" s="15" t="s">
        <v>520</v>
      </c>
    </row>
    <row r="6" spans="2:13" ht="15.75" x14ac:dyDescent="0.25">
      <c r="B6" s="7" t="s">
        <v>437</v>
      </c>
      <c r="C6" s="3" t="str">
        <f>VLOOKUP($C$7,GERENTES_IV[],2,0)</f>
        <v>RAFAEL ESTEVES (RJ/SPI/SUL)</v>
      </c>
      <c r="E6" s="3"/>
      <c r="F6" s="3"/>
      <c r="G6" s="3"/>
      <c r="H6" s="3"/>
      <c r="J6" s="15" t="s">
        <v>449</v>
      </c>
      <c r="K6" t="s">
        <v>27</v>
      </c>
      <c r="L6" t="s">
        <v>26</v>
      </c>
      <c r="M6" t="s">
        <v>8</v>
      </c>
    </row>
    <row r="7" spans="2:13" x14ac:dyDescent="0.25">
      <c r="B7" s="7" t="s">
        <v>438</v>
      </c>
      <c r="C7" s="4" t="str">
        <f>$K$3</f>
        <v>rafael.esteves@cslbehring.com</v>
      </c>
      <c r="J7" s="16" t="s">
        <v>199</v>
      </c>
      <c r="K7" s="1"/>
      <c r="L7" s="1">
        <v>4</v>
      </c>
      <c r="M7" s="1"/>
    </row>
    <row r="8" spans="2:13" x14ac:dyDescent="0.25">
      <c r="B8" s="7"/>
      <c r="J8" s="16" t="s">
        <v>182</v>
      </c>
      <c r="K8" s="1"/>
      <c r="L8" s="1">
        <v>9</v>
      </c>
      <c r="M8" s="1">
        <v>4</v>
      </c>
    </row>
    <row r="9" spans="2:13" x14ac:dyDescent="0.25">
      <c r="J9" s="16" t="s">
        <v>246</v>
      </c>
      <c r="K9" s="1">
        <v>8</v>
      </c>
      <c r="L9" s="1"/>
      <c r="M9" s="1"/>
    </row>
    <row r="10" spans="2:13" ht="15.75" x14ac:dyDescent="0.25">
      <c r="B10" s="91" t="s">
        <v>440</v>
      </c>
      <c r="C10" s="91"/>
      <c r="D10" s="91"/>
      <c r="E10" s="91"/>
      <c r="F10" s="91"/>
      <c r="G10" s="91"/>
      <c r="H10" s="8">
        <f>SUM(H13:H24)</f>
        <v>6939.2800000000007</v>
      </c>
      <c r="J10" s="16" t="s">
        <v>255</v>
      </c>
      <c r="K10" s="1"/>
      <c r="L10" s="1"/>
      <c r="M10" s="1">
        <v>46</v>
      </c>
    </row>
    <row r="11" spans="2:13" x14ac:dyDescent="0.25">
      <c r="J11" s="16" t="s">
        <v>228</v>
      </c>
      <c r="K11" s="1"/>
      <c r="L11" s="1">
        <v>2</v>
      </c>
      <c r="M11" s="1"/>
    </row>
    <row r="12" spans="2:13" x14ac:dyDescent="0.25">
      <c r="B12" s="20" t="s">
        <v>450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16" t="s">
        <v>155</v>
      </c>
      <c r="K12" s="1"/>
      <c r="L12" s="1">
        <v>6</v>
      </c>
      <c r="M12" s="1">
        <v>5</v>
      </c>
    </row>
    <row r="13" spans="2:13" x14ac:dyDescent="0.25">
      <c r="B13" s="11">
        <v>0.1</v>
      </c>
      <c r="C13" s="10" t="s">
        <v>429</v>
      </c>
      <c r="D13" s="23">
        <f>SUMIFS(PREMIO_IV_GERENTES[COTA],PREMIO_IV_GERENTES[ANO],Gerente!$K$1,PREMIO_IV_GERENTES[MES],Gerente!$K$2,PREMIO_IV_GERENTES[EMAIL_GERENTE],Gerente!$K$3,PREMIO_IV_GERENTES[TIPO],Gerente!C13)</f>
        <v>364</v>
      </c>
      <c r="E13" s="23">
        <f>SUMIFS(PREMIO_IV_GERENTES[REALIZADO],PREMIO_IV_GERENTES[ANO],Gerente!$K$1,PREMIO_IV_GERENTES[MES],Gerente!$K$2,PREMIO_IV_GERENTES[EMAIL_GERENTE],Gerente!$K$3,PREMIO_IV_GERENTES[TIPO],Gerente!C13)</f>
        <v>350</v>
      </c>
      <c r="F13" s="11">
        <f>SUMIFS(PREMIO_IV_GERENTES[COBERTURA],PREMIO_IV_GERENTES[ANO],Gerente!$K$1,PREMIO_IV_GERENTES[MES],Gerente!$K$2,PREMIO_IV_GERENTES[EMAIL_GERENTE],Gerente!$K$3,PREMIO_IV_GERENTES[TIPO],Gerente!C13)</f>
        <v>0.96199999999999997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407.02</v>
      </c>
      <c r="J13" s="16" t="s">
        <v>145</v>
      </c>
      <c r="K13" s="1"/>
      <c r="L13" s="1"/>
      <c r="M13" s="1">
        <v>33</v>
      </c>
    </row>
    <row r="14" spans="2:13" x14ac:dyDescent="0.25">
      <c r="B14" s="11">
        <v>0.05</v>
      </c>
      <c r="C14" s="10" t="s">
        <v>430</v>
      </c>
      <c r="D14" s="23">
        <f>SUMIFS(PREMIO_IV_GERENTES[COTA],PREMIO_IV_GERENTES[ANO],Gerente!$K$1,PREMIO_IV_GERENTES[MES],Gerente!$K$2,PREMIO_IV_GERENTES[EMAIL_GERENTE],Gerente!$K$3,PREMIO_IV_GERENTES[TIPO],Gerente!C14)</f>
        <v>375</v>
      </c>
      <c r="E14" s="23">
        <f>SUMIFS(PREMIO_IV_GERENTES[REALIZADO],PREMIO_IV_GERENTES[ANO],Gerente!$K$1,PREMIO_IV_GERENTES[MES],Gerente!$K$2,PREMIO_IV_GERENTES[EMAIL_GERENTE],Gerente!$K$3,PREMIO_IV_GERENTES[TIPO],Gerente!C14)</f>
        <v>51</v>
      </c>
      <c r="F14" s="11">
        <f>SUMIFS(PREMIO_IV_GERENTES[COBERTURA],PREMIO_IV_GERENTES[ANO],Gerente!$K$1,PREMIO_IV_GERENTES[MES],Gerente!$K$2,PREMIO_IV_GERENTES[EMAIL_GERENTE],Gerente!$K$3,PREMIO_IV_GERENTES[TIPO],Gerente!C14)</f>
        <v>0.13600000000000001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0</v>
      </c>
      <c r="J14" s="16" t="s">
        <v>477</v>
      </c>
      <c r="K14" s="1"/>
      <c r="L14" s="1">
        <v>35</v>
      </c>
      <c r="M14" s="1"/>
    </row>
    <row r="15" spans="2:13" x14ac:dyDescent="0.25">
      <c r="B15" s="11">
        <v>0.1</v>
      </c>
      <c r="C15" s="10" t="s">
        <v>428</v>
      </c>
      <c r="D15" s="23">
        <f>SUMIFS(PREMIO_IV_GERENTES[COTA],PREMIO_IV_GERENTES[ANO],Gerente!$K$1,PREMIO_IV_GERENTES[MES],Gerente!$K$2,PREMIO_IV_GERENTES[EMAIL_GERENTE],Gerente!$K$3,PREMIO_IV_GERENTES[TIPO],Gerente!C15)</f>
        <v>350</v>
      </c>
      <c r="E15" s="23">
        <f>SUMIFS(PREMIO_IV_GERENTES[REALIZADO],PREMIO_IV_GERENTES[ANO],Gerente!$K$1,PREMIO_IV_GERENTES[MES],Gerente!$K$2,PREMIO_IV_GERENTES[EMAIL_GERENTE],Gerente!$K$3,PREMIO_IV_GERENTES[TIPO],Gerente!C15)</f>
        <v>376</v>
      </c>
      <c r="F15" s="11">
        <f>SUMIFS(PREMIO_IV_GERENTES[COBERTURA],PREMIO_IV_GERENTES[ANO],Gerente!$K$1,PREMIO_IV_GERENTES[MES],Gerente!$K$2,PREMIO_IV_GERENTES[EMAIL_GERENTE],Gerente!$K$3,PREMIO_IV_GERENTES[TIPO],Gerente!C15)</f>
        <v>1.0740000000000001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732.41</v>
      </c>
      <c r="J15" s="16" t="s">
        <v>215</v>
      </c>
      <c r="K15" s="1"/>
      <c r="L15" s="1">
        <v>10</v>
      </c>
      <c r="M15" s="1"/>
    </row>
    <row r="16" spans="2:13" x14ac:dyDescent="0.25">
      <c r="B16" s="11">
        <v>0.1</v>
      </c>
      <c r="C16" s="10" t="s">
        <v>434</v>
      </c>
      <c r="D16" s="23">
        <f>SUMIFS(PREMIO_IV_GERENTES[COTA],PREMIO_IV_GERENTES[ANO],Gerente!$K$1,PREMIO_IV_GERENTES[MES],Gerente!$K$2,PREMIO_IV_GERENTES[EMAIL_GERENTE],Gerente!$K$3,PREMIO_IV_GERENTES[TIPO],Gerente!C16)</f>
        <v>3982457.2</v>
      </c>
      <c r="E16" s="23">
        <f>SUMIFS(PREMIO_IV_GERENTES[REALIZADO],PREMIO_IV_GERENTES[ANO],Gerente!$K$1,PREMIO_IV_GERENTES[MES],Gerente!$K$2,PREMIO_IV_GERENTES[EMAIL_GERENTE],Gerente!$K$3,PREMIO_IV_GERENTES[TIPO],Gerente!C16)</f>
        <v>3427515.25</v>
      </c>
      <c r="F16" s="11">
        <f>SUMIFS(PREMIO_IV_GERENTES[COBERTURA],PREMIO_IV_GERENTES[ANO],Gerente!$K$1,PREMIO_IV_GERENTES[MES],Gerente!$K$2,PREMIO_IV_GERENTES[EMAIL_GERENTE],Gerente!$K$3,PREMIO_IV_GERENTES[TIPO],Gerente!C16)</f>
        <v>0.86099999999999999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242.86</v>
      </c>
      <c r="J16" s="16" t="s">
        <v>472</v>
      </c>
      <c r="K16" s="1"/>
      <c r="L16" s="1">
        <v>4</v>
      </c>
      <c r="M16" s="1">
        <v>7</v>
      </c>
    </row>
    <row r="17" spans="2:13" x14ac:dyDescent="0.25">
      <c r="B17" s="11">
        <v>0.05</v>
      </c>
      <c r="C17" s="10" t="s">
        <v>432</v>
      </c>
      <c r="D17" s="23">
        <f>SUMIFS(PREMIO_IV_GERENTES[COTA],PREMIO_IV_GERENTES[ANO],Gerente!$K$1,PREMIO_IV_GERENTES[MES],Gerente!$K$2,PREMIO_IV_GERENTES[EMAIL_GERENTE],Gerente!$K$3,PREMIO_IV_GERENTES[TIPO],Gerente!C17)</f>
        <v>2355351.0699999998</v>
      </c>
      <c r="E17" s="23">
        <f>SUMIFS(PREMIO_IV_GERENTES[REALIZADO],PREMIO_IV_GERENTES[ANO],Gerente!$K$1,PREMIO_IV_GERENTES[MES],Gerente!$K$2,PREMIO_IV_GERENTES[EMAIL_GERENTE],Gerente!$K$3,PREMIO_IV_GERENTES[TIPO],Gerente!C17)</f>
        <v>3298284.97</v>
      </c>
      <c r="F17" s="11">
        <f>SUMIFS(PREMIO_IV_GERENTES[COBERTURA],PREMIO_IV_GERENTES[ANO],Gerente!$K$1,PREMIO_IV_GERENTES[MES],Gerente!$K$2,PREMIO_IV_GERENTES[EMAIL_GERENTE],Gerente!$K$3,PREMIO_IV_GERENTES[TIPO],Gerente!C17)</f>
        <v>1.4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999.48</v>
      </c>
      <c r="J17" s="16" t="s">
        <v>194</v>
      </c>
      <c r="K17" s="1"/>
      <c r="L17" s="1"/>
      <c r="M17" s="1">
        <v>1</v>
      </c>
    </row>
    <row r="18" spans="2:13" x14ac:dyDescent="0.25">
      <c r="B18" s="11">
        <v>0.1</v>
      </c>
      <c r="C18" s="10" t="s">
        <v>433</v>
      </c>
      <c r="D18" s="23">
        <f>SUMIFS(PREMIO_IV_GERENTES[COTA],PREMIO_IV_GERENTES[ANO],Gerente!$K$1,PREMIO_IV_GERENTES[MES],Gerente!$K$2,PREMIO_IV_GERENTES[EMAIL_GERENTE],Gerente!$K$3,PREMIO_IV_GERENTES[TIPO],Gerente!C18)</f>
        <v>14251512.4</v>
      </c>
      <c r="E18" s="23">
        <f>SUMIFS(PREMIO_IV_GERENTES[REALIZADO],PREMIO_IV_GERENTES[ANO],Gerente!$K$1,PREMIO_IV_GERENTES[MES],Gerente!$K$2,PREMIO_IV_GERENTES[EMAIL_GERENTE],Gerente!$K$3,PREMIO_IV_GERENTES[TIPO],Gerente!C18)</f>
        <v>17623946.649999999</v>
      </c>
      <c r="F18" s="11">
        <f>SUMIFS(PREMIO_IV_GERENTES[COBERTURA],PREMIO_IV_GERENTES[ANO],Gerente!$K$1,PREMIO_IV_GERENTES[MES],Gerente!$K$2,PREMIO_IV_GERENTES[EMAIL_GERENTE],Gerente!$K$3,PREMIO_IV_GERENTES[TIPO],Gerente!C18)</f>
        <v>1.2370000000000001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1619.82</v>
      </c>
      <c r="J18" s="16" t="s">
        <v>165</v>
      </c>
      <c r="K18" s="1"/>
      <c r="L18" s="1"/>
      <c r="M18" s="1">
        <v>4</v>
      </c>
    </row>
    <row r="19" spans="2:13" x14ac:dyDescent="0.25">
      <c r="B19" s="11">
        <v>0.1</v>
      </c>
      <c r="C19" s="10" t="s">
        <v>284</v>
      </c>
      <c r="D19" s="23">
        <f>SUMIFS(PREMIO_IV_GERENTES[COTA],PREMIO_IV_GERENTES[ANO],Gerente!$K$1,PREMIO_IV_GERENTES[MES],Gerente!$K$2,PREMIO_IV_GERENTES[EMAIL_GERENTE],Gerente!$K$3,PREMIO_IV_GERENTES[TIPO],Gerente!C19)</f>
        <v>532</v>
      </c>
      <c r="E19" s="23">
        <f>SUMIFS(PREMIO_IV_GERENTES[REALIZADO],PREMIO_IV_GERENTES[ANO],Gerente!$K$1,PREMIO_IV_GERENTES[MES],Gerente!$K$2,PREMIO_IV_GERENTES[EMAIL_GERENTE],Gerente!$K$3,PREMIO_IV_GERENTES[TIPO],Gerente!C19)</f>
        <v>614</v>
      </c>
      <c r="F19" s="11">
        <f>SUMIFS(PREMIO_IV_GERENTES[COBERTURA],PREMIO_IV_GERENTES[ANO],Gerente!$K$1,PREMIO_IV_GERENTES[MES],Gerente!$K$2,PREMIO_IV_GERENTES[EMAIL_GERENTE],Gerente!$K$3,PREMIO_IV_GERENTES[TIPO],Gerente!C19)</f>
        <v>1.1539999999999999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150</v>
      </c>
      <c r="K19" s="1"/>
      <c r="L19" s="1"/>
      <c r="M19" s="1">
        <v>39</v>
      </c>
    </row>
    <row r="20" spans="2:13" x14ac:dyDescent="0.25">
      <c r="B20" s="11">
        <v>0.05</v>
      </c>
      <c r="C20" s="10" t="s">
        <v>483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0.97899999999999998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207.1</v>
      </c>
      <c r="J20" s="16" t="s">
        <v>211</v>
      </c>
      <c r="K20" s="1"/>
      <c r="L20" s="1">
        <v>12</v>
      </c>
      <c r="M20" s="1">
        <v>2</v>
      </c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210</v>
      </c>
      <c r="K21" s="1"/>
      <c r="L21" s="1"/>
      <c r="M21" s="1">
        <v>4</v>
      </c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1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282.06</v>
      </c>
      <c r="J22" s="16" t="s">
        <v>122</v>
      </c>
      <c r="K22" s="1"/>
      <c r="L22" s="1">
        <v>10</v>
      </c>
      <c r="M22" s="1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263</v>
      </c>
      <c r="K23" s="1"/>
      <c r="L23" s="1">
        <v>30</v>
      </c>
      <c r="M23" s="1"/>
    </row>
    <row r="24" spans="2:13" x14ac:dyDescent="0.25">
      <c r="B24" s="100" t="s">
        <v>582</v>
      </c>
      <c r="C24" s="100"/>
      <c r="D24" s="100"/>
      <c r="E24" s="100"/>
      <c r="F24" s="100"/>
      <c r="G24" s="100"/>
      <c r="H24" s="80">
        <v>192.04</v>
      </c>
      <c r="J24" s="16" t="s">
        <v>242</v>
      </c>
      <c r="K24" s="1"/>
      <c r="L24" s="1">
        <v>3</v>
      </c>
      <c r="M24" s="1">
        <v>31</v>
      </c>
    </row>
    <row r="25" spans="2:13" x14ac:dyDescent="0.25">
      <c r="J25" s="16" t="s">
        <v>258</v>
      </c>
      <c r="K25" s="1"/>
      <c r="L25" s="1">
        <v>50</v>
      </c>
      <c r="M25" s="1">
        <v>52</v>
      </c>
    </row>
    <row r="26" spans="2:13" x14ac:dyDescent="0.25">
      <c r="J26" s="16" t="s">
        <v>239</v>
      </c>
      <c r="K26" s="1"/>
      <c r="L26" s="1"/>
      <c r="M26" s="1">
        <v>3</v>
      </c>
    </row>
    <row r="27" spans="2:13" ht="15.75" x14ac:dyDescent="0.25">
      <c r="B27" s="82" t="s">
        <v>452</v>
      </c>
      <c r="C27" s="81"/>
      <c r="D27" s="81"/>
      <c r="E27" s="83"/>
      <c r="F27" s="26">
        <f>SUM(F29:F503)</f>
        <v>51</v>
      </c>
      <c r="G27" s="26">
        <f t="shared" ref="G27" si="0">SUM(G29:G503)</f>
        <v>350</v>
      </c>
      <c r="H27" s="26">
        <f>SUM(H29:H503)</f>
        <v>376</v>
      </c>
      <c r="J27" s="16" t="s">
        <v>202</v>
      </c>
      <c r="K27" s="1"/>
      <c r="L27" s="1">
        <v>14</v>
      </c>
      <c r="M27" s="1">
        <v>7</v>
      </c>
    </row>
    <row r="28" spans="2:13" x14ac:dyDescent="0.25">
      <c r="B28" s="92" t="s">
        <v>451</v>
      </c>
      <c r="C28" s="93"/>
      <c r="D28" s="93"/>
      <c r="E28" s="94"/>
      <c r="F28" s="20" t="s">
        <v>27</v>
      </c>
      <c r="G28" s="20" t="s">
        <v>26</v>
      </c>
      <c r="H28" s="20" t="s">
        <v>8</v>
      </c>
      <c r="J28" s="16" t="s">
        <v>178</v>
      </c>
      <c r="K28" s="1"/>
      <c r="L28" s="1">
        <v>10</v>
      </c>
      <c r="M28" s="1">
        <v>2</v>
      </c>
    </row>
    <row r="29" spans="2:13" x14ac:dyDescent="0.25">
      <c r="B29" s="74" t="str">
        <f t="shared" ref="B29:B92" si="1">IF(J7="","",J7)</f>
        <v>ASSOCIACAO HOSPITALAR MOINHOS DE VENTO - PORTO ALEGRE-RS (92.685.833/0001-51)</v>
      </c>
      <c r="C29" s="75"/>
      <c r="D29" s="75"/>
      <c r="E29" s="76"/>
      <c r="F29" s="18" t="str">
        <f t="shared" ref="F29:F92" si="2">IF(K7="","",K7)</f>
        <v/>
      </c>
      <c r="G29" s="18">
        <f t="shared" ref="G29:G92" si="3">IF(L7="","",L7)</f>
        <v>4</v>
      </c>
      <c r="H29" s="18" t="str">
        <f t="shared" ref="H29:H92" si="4">IF(M7="","",M7)</f>
        <v/>
      </c>
      <c r="J29" s="16" t="s">
        <v>473</v>
      </c>
      <c r="K29" s="1"/>
      <c r="L29" s="1">
        <v>5</v>
      </c>
      <c r="M29" s="1">
        <v>2</v>
      </c>
    </row>
    <row r="30" spans="2:13" x14ac:dyDescent="0.25">
      <c r="B30" s="74" t="str">
        <f t="shared" si="1"/>
        <v>CASA DE SAUDE SAO JOSE - RIO DE JANEIRO-RJ (60.922.168/0003-48)</v>
      </c>
      <c r="C30" s="75"/>
      <c r="D30" s="75"/>
      <c r="E30" s="76"/>
      <c r="F30" s="18" t="str">
        <f t="shared" si="2"/>
        <v/>
      </c>
      <c r="G30" s="18">
        <f t="shared" si="3"/>
        <v>9</v>
      </c>
      <c r="H30" s="18">
        <f t="shared" si="4"/>
        <v>4</v>
      </c>
      <c r="J30" s="16" t="s">
        <v>216</v>
      </c>
      <c r="K30" s="1"/>
      <c r="L30" s="1">
        <v>1</v>
      </c>
      <c r="M30" s="1"/>
    </row>
    <row r="31" spans="2:13" x14ac:dyDescent="0.25">
      <c r="B31" s="74" t="str">
        <f t="shared" si="1"/>
        <v>CENTRO MEDICO UNIMED - TUBARÃO-SC (85.241.339/0008-09)</v>
      </c>
      <c r="C31" s="75"/>
      <c r="D31" s="75"/>
      <c r="E31" s="76"/>
      <c r="F31" s="18">
        <f t="shared" si="2"/>
        <v>8</v>
      </c>
      <c r="G31" s="18" t="str">
        <f t="shared" si="3"/>
        <v/>
      </c>
      <c r="H31" s="18" t="str">
        <f t="shared" si="4"/>
        <v/>
      </c>
      <c r="J31" s="16" t="s">
        <v>118</v>
      </c>
      <c r="K31" s="1"/>
      <c r="L31" s="1">
        <v>24</v>
      </c>
      <c r="M31" s="1">
        <v>18</v>
      </c>
    </row>
    <row r="32" spans="2:13" x14ac:dyDescent="0.25">
      <c r="B32" s="74" t="str">
        <f t="shared" si="1"/>
        <v>EBSERH - HOSPITAL UNIVERSITARIO DE SANTA MARIA - SANTA MARIA-RS (15.126.437/0019-72)</v>
      </c>
      <c r="C32" s="75"/>
      <c r="D32" s="75"/>
      <c r="E32" s="76"/>
      <c r="F32" s="18" t="str">
        <f t="shared" si="2"/>
        <v/>
      </c>
      <c r="G32" s="18" t="str">
        <f t="shared" si="3"/>
        <v/>
      </c>
      <c r="H32" s="18">
        <f t="shared" si="4"/>
        <v>46</v>
      </c>
      <c r="J32" s="16" t="s">
        <v>227</v>
      </c>
      <c r="K32" s="1"/>
      <c r="L32" s="1">
        <v>4</v>
      </c>
      <c r="M32" s="1"/>
    </row>
    <row r="33" spans="2:13" x14ac:dyDescent="0.25">
      <c r="B33" s="74" t="str">
        <f t="shared" si="1"/>
        <v>ESHO - CASA DE SAUDE SANTA LUCIA - RIO DE JANEIRO-RJ (29.435.005/0052-79)</v>
      </c>
      <c r="C33" s="75"/>
      <c r="D33" s="75"/>
      <c r="E33" s="76"/>
      <c r="F33" s="18" t="str">
        <f t="shared" si="2"/>
        <v/>
      </c>
      <c r="G33" s="18">
        <f t="shared" si="3"/>
        <v>2</v>
      </c>
      <c r="H33" s="18" t="str">
        <f t="shared" si="4"/>
        <v/>
      </c>
      <c r="J33" s="16" t="s">
        <v>124</v>
      </c>
      <c r="K33" s="1"/>
      <c r="L33" s="1">
        <v>5</v>
      </c>
      <c r="M33" s="1"/>
    </row>
    <row r="34" spans="2:13" x14ac:dyDescent="0.25">
      <c r="B34" s="74" t="str">
        <f t="shared" si="1"/>
        <v>ESHO - HOSPITAL PRO-CARDIACO - RIO DE JANEIRO-RJ (29.435.005/0051-98)</v>
      </c>
      <c r="C34" s="75"/>
      <c r="D34" s="75"/>
      <c r="E34" s="76"/>
      <c r="F34" s="18" t="str">
        <f t="shared" si="2"/>
        <v/>
      </c>
      <c r="G34" s="18">
        <f t="shared" si="3"/>
        <v>6</v>
      </c>
      <c r="H34" s="18">
        <f t="shared" si="4"/>
        <v>5</v>
      </c>
      <c r="J34" s="16" t="s">
        <v>180</v>
      </c>
      <c r="K34" s="1"/>
      <c r="L34" s="1">
        <v>20</v>
      </c>
      <c r="M34" s="1">
        <v>5</v>
      </c>
    </row>
    <row r="35" spans="2:13" x14ac:dyDescent="0.25">
      <c r="B35" s="74" t="str">
        <f t="shared" si="1"/>
        <v>FUNDACAO FELICE ROSSO - BELO HORIZONTE-MG (17.214.149/0001-76)</v>
      </c>
      <c r="C35" s="75"/>
      <c r="D35" s="75"/>
      <c r="E35" s="76"/>
      <c r="F35" s="18" t="str">
        <f t="shared" si="2"/>
        <v/>
      </c>
      <c r="G35" s="18" t="str">
        <f t="shared" si="3"/>
        <v/>
      </c>
      <c r="H35" s="18">
        <f t="shared" si="4"/>
        <v>33</v>
      </c>
      <c r="J35" s="16" t="s">
        <v>203</v>
      </c>
      <c r="K35" s="1"/>
      <c r="L35" s="1"/>
      <c r="M35" s="1">
        <v>29</v>
      </c>
    </row>
    <row r="36" spans="2:13" x14ac:dyDescent="0.25">
      <c r="B36" s="74" t="str">
        <f t="shared" si="1"/>
        <v>FUNDACAO SAUDE DO ESTADO DO RIO DE JANEIRO - RIO DE JANEIRO-RJ (10.834.118/0001-79)</v>
      </c>
      <c r="C36" s="75"/>
      <c r="D36" s="75"/>
      <c r="E36" s="76"/>
      <c r="F36" s="18" t="str">
        <f t="shared" si="2"/>
        <v/>
      </c>
      <c r="G36" s="18">
        <f t="shared" si="3"/>
        <v>35</v>
      </c>
      <c r="H36" s="18" t="str">
        <f t="shared" si="4"/>
        <v/>
      </c>
      <c r="J36" s="16" t="s">
        <v>163</v>
      </c>
      <c r="K36" s="1"/>
      <c r="L36" s="1"/>
      <c r="M36" s="1">
        <v>7</v>
      </c>
    </row>
    <row r="37" spans="2:13" x14ac:dyDescent="0.25">
      <c r="B37" s="74" t="str">
        <f t="shared" si="1"/>
        <v>H S COR - DUQUE DE CAXIAS-RJ (08.562.523/0001-33)</v>
      </c>
      <c r="C37" s="75"/>
      <c r="D37" s="75"/>
      <c r="E37" s="76"/>
      <c r="F37" s="18" t="str">
        <f t="shared" si="2"/>
        <v/>
      </c>
      <c r="G37" s="18">
        <f t="shared" si="3"/>
        <v>10</v>
      </c>
      <c r="H37" s="18" t="str">
        <f t="shared" si="4"/>
        <v/>
      </c>
      <c r="J37" s="16" t="s">
        <v>126</v>
      </c>
      <c r="K37" s="1"/>
      <c r="L37" s="1">
        <v>25</v>
      </c>
      <c r="M37" s="1">
        <v>11</v>
      </c>
    </row>
    <row r="38" spans="2:13" x14ac:dyDescent="0.25">
      <c r="B38" s="74" t="str">
        <f t="shared" si="1"/>
        <v>HOSPITAIS INTEGRADOS DA GAVEA S/A - RIO DE JANEIRO-RJ (31.635.857/0002-92)</v>
      </c>
      <c r="C38" s="75"/>
      <c r="D38" s="75"/>
      <c r="E38" s="76"/>
      <c r="F38" s="18" t="str">
        <f t="shared" si="2"/>
        <v/>
      </c>
      <c r="G38" s="18">
        <f t="shared" si="3"/>
        <v>4</v>
      </c>
      <c r="H38" s="18">
        <f t="shared" si="4"/>
        <v>7</v>
      </c>
      <c r="J38" s="16" t="s">
        <v>530</v>
      </c>
      <c r="K38" s="1"/>
      <c r="L38" s="1">
        <v>19</v>
      </c>
      <c r="M38" s="1"/>
    </row>
    <row r="39" spans="2:13" x14ac:dyDescent="0.25">
      <c r="B39" s="74" t="str">
        <f t="shared" si="1"/>
        <v>HOSPITAL ADVENTISTA SILVESTRE - RIO DE JANEIRO-RJ (73.696.718/0002-19)</v>
      </c>
      <c r="C39" s="75"/>
      <c r="D39" s="75"/>
      <c r="E39" s="76"/>
      <c r="F39" s="18" t="str">
        <f t="shared" si="2"/>
        <v/>
      </c>
      <c r="G39" s="18" t="str">
        <f t="shared" si="3"/>
        <v/>
      </c>
      <c r="H39" s="18">
        <f t="shared" si="4"/>
        <v>1</v>
      </c>
      <c r="J39" s="16" t="s">
        <v>532</v>
      </c>
      <c r="K39" s="1"/>
      <c r="L39" s="1">
        <v>15</v>
      </c>
      <c r="M39" s="1">
        <v>27</v>
      </c>
    </row>
    <row r="40" spans="2:13" x14ac:dyDescent="0.25">
      <c r="B40" s="74" t="str">
        <f t="shared" si="1"/>
        <v>HOSPITAL BALBINO - RIO DE JANEIRO-RJ (42.297.507/0001-07)</v>
      </c>
      <c r="C40" s="75"/>
      <c r="D40" s="75"/>
      <c r="E40" s="76"/>
      <c r="F40" s="18" t="str">
        <f t="shared" si="2"/>
        <v/>
      </c>
      <c r="G40" s="18" t="str">
        <f t="shared" si="3"/>
        <v/>
      </c>
      <c r="H40" s="18">
        <f t="shared" si="4"/>
        <v>4</v>
      </c>
      <c r="J40" s="16" t="s">
        <v>533</v>
      </c>
      <c r="K40" s="1"/>
      <c r="L40" s="1">
        <v>2</v>
      </c>
      <c r="M40" s="1"/>
    </row>
    <row r="41" spans="2:13" x14ac:dyDescent="0.25">
      <c r="B41" s="74" t="str">
        <f t="shared" si="1"/>
        <v>HOSPITAL CASA ARRENDATARIA SERVICOS MEDICOS HOSPITALARES E INVESTIMENTOS LTDA - RIO DE JANEIRO-RJ (24.217.779/0001-60)</v>
      </c>
      <c r="C41" s="75"/>
      <c r="D41" s="75"/>
      <c r="E41" s="76"/>
      <c r="F41" s="18" t="str">
        <f t="shared" si="2"/>
        <v/>
      </c>
      <c r="G41" s="18" t="str">
        <f t="shared" si="3"/>
        <v/>
      </c>
      <c r="H41" s="18">
        <f t="shared" si="4"/>
        <v>39</v>
      </c>
      <c r="J41" s="16" t="s">
        <v>534</v>
      </c>
      <c r="K41" s="1"/>
      <c r="L41" s="1">
        <v>6</v>
      </c>
      <c r="M41" s="1"/>
    </row>
    <row r="42" spans="2:13" x14ac:dyDescent="0.25">
      <c r="B42" s="74" t="str">
        <f t="shared" si="1"/>
        <v>HOSPITAL CAXIAS DOR  (REDE DOR) - DUQUE DE CAXIAS-RJ (06.047.087/0013-72)</v>
      </c>
      <c r="C42" s="75"/>
      <c r="D42" s="75"/>
      <c r="E42" s="76"/>
      <c r="F42" s="18" t="str">
        <f t="shared" si="2"/>
        <v/>
      </c>
      <c r="G42" s="18">
        <f t="shared" si="3"/>
        <v>12</v>
      </c>
      <c r="H42" s="18">
        <f t="shared" si="4"/>
        <v>2</v>
      </c>
      <c r="J42" s="16" t="s">
        <v>538</v>
      </c>
      <c r="K42" s="1"/>
      <c r="L42" s="1"/>
      <c r="M42" s="1">
        <v>4</v>
      </c>
    </row>
    <row r="43" spans="2:13" x14ac:dyDescent="0.25">
      <c r="B43" s="74" t="str">
        <f t="shared" si="1"/>
        <v>HOSPITAL COPA DOR (REDE DOR) - RIO DE JANEIRO-RJ (06.047.087/0009-96)</v>
      </c>
      <c r="C43" s="75"/>
      <c r="D43" s="75"/>
      <c r="E43" s="76"/>
      <c r="F43" s="18" t="str">
        <f t="shared" si="2"/>
        <v/>
      </c>
      <c r="G43" s="18" t="str">
        <f t="shared" si="3"/>
        <v/>
      </c>
      <c r="H43" s="18">
        <f t="shared" si="4"/>
        <v>4</v>
      </c>
      <c r="J43" s="16" t="s">
        <v>541</v>
      </c>
      <c r="K43" s="1"/>
      <c r="L43" s="1">
        <v>8</v>
      </c>
      <c r="M43" s="1"/>
    </row>
    <row r="44" spans="2:13" x14ac:dyDescent="0.25">
      <c r="B44" s="74" t="str">
        <f t="shared" si="1"/>
        <v>HOSPITAL COPA DOR STAR (REDE DOR) - RIO DE JANEIRO-RJ (06.047.087/0026-97)</v>
      </c>
      <c r="C44" s="75"/>
      <c r="D44" s="75"/>
      <c r="E44" s="76"/>
      <c r="F44" s="18" t="str">
        <f t="shared" si="2"/>
        <v/>
      </c>
      <c r="G44" s="18">
        <f t="shared" si="3"/>
        <v>10</v>
      </c>
      <c r="H44" s="18" t="str">
        <f t="shared" si="4"/>
        <v/>
      </c>
      <c r="J44" s="16" t="s">
        <v>543</v>
      </c>
      <c r="K44" s="1"/>
      <c r="L44" s="1"/>
      <c r="M44" s="1">
        <v>9</v>
      </c>
    </row>
    <row r="45" spans="2:13" x14ac:dyDescent="0.25">
      <c r="B45" s="74" t="str">
        <f t="shared" si="1"/>
        <v>HOSPITAL CRISTO REDENTOR - PORTO ALEGRE-RS (92.787.118/0003-91)</v>
      </c>
      <c r="C45" s="75"/>
      <c r="D45" s="75"/>
      <c r="E45" s="76"/>
      <c r="F45" s="18" t="str">
        <f t="shared" si="2"/>
        <v/>
      </c>
      <c r="G45" s="18">
        <f t="shared" si="3"/>
        <v>30</v>
      </c>
      <c r="H45" s="18" t="str">
        <f t="shared" si="4"/>
        <v/>
      </c>
      <c r="J45" s="16" t="s">
        <v>550</v>
      </c>
      <c r="K45" s="1"/>
      <c r="L45" s="1"/>
      <c r="M45" s="1">
        <v>18</v>
      </c>
    </row>
    <row r="46" spans="2:13" x14ac:dyDescent="0.25">
      <c r="B46" s="74" t="str">
        <f t="shared" si="1"/>
        <v>HOSPITAL DE CARIDADE DR ASTROGILDO DE AZEVEDO - SANTA MARIA-RS (95.610.887/0001-46)</v>
      </c>
      <c r="C46" s="75"/>
      <c r="D46" s="75"/>
      <c r="E46" s="76"/>
      <c r="F46" s="18" t="str">
        <f t="shared" si="2"/>
        <v/>
      </c>
      <c r="G46" s="18">
        <f t="shared" si="3"/>
        <v>3</v>
      </c>
      <c r="H46" s="18">
        <f t="shared" si="4"/>
        <v>31</v>
      </c>
      <c r="J46" s="16" t="s">
        <v>563</v>
      </c>
      <c r="K46" s="1"/>
      <c r="L46" s="1">
        <v>4</v>
      </c>
      <c r="M46" s="1">
        <v>3</v>
      </c>
    </row>
    <row r="47" spans="2:13" x14ac:dyDescent="0.25">
      <c r="B47" s="74" t="str">
        <f t="shared" si="1"/>
        <v>HOSPITAL DE CLINICAS - PORTO ALEGRE-RS (87.020.517/0001-20)</v>
      </c>
      <c r="C47" s="75"/>
      <c r="D47" s="75"/>
      <c r="E47" s="76"/>
      <c r="F47" s="18" t="str">
        <f t="shared" si="2"/>
        <v/>
      </c>
      <c r="G47" s="18">
        <f t="shared" si="3"/>
        <v>50</v>
      </c>
      <c r="H47" s="18">
        <f t="shared" si="4"/>
        <v>52</v>
      </c>
      <c r="J47" s="16" t="s">
        <v>564</v>
      </c>
      <c r="K47" s="1"/>
      <c r="L47" s="1">
        <v>4</v>
      </c>
      <c r="M47" s="1"/>
    </row>
    <row r="48" spans="2:13" x14ac:dyDescent="0.25">
      <c r="B48" s="74" t="str">
        <f t="shared" si="1"/>
        <v>HOSPITAL DIVINA PROVIDENCIA - PORTO ALEGRE-RS (87.317.764/0010-84)</v>
      </c>
      <c r="C48" s="75"/>
      <c r="D48" s="75"/>
      <c r="E48" s="76"/>
      <c r="F48" s="18" t="str">
        <f t="shared" si="2"/>
        <v/>
      </c>
      <c r="G48" s="18" t="str">
        <f t="shared" si="3"/>
        <v/>
      </c>
      <c r="H48" s="18">
        <f t="shared" si="4"/>
        <v>3</v>
      </c>
      <c r="J48" s="16" t="s">
        <v>566</v>
      </c>
      <c r="K48" s="1"/>
      <c r="L48" s="1">
        <v>3</v>
      </c>
      <c r="M48" s="1"/>
    </row>
    <row r="49" spans="2:13" x14ac:dyDescent="0.25">
      <c r="B49" s="74" t="str">
        <f t="shared" si="1"/>
        <v>HOSPITAL ERNESTO DORNELLES - PORTO ALEGRE-RS (92.741.016/0002-54)</v>
      </c>
      <c r="C49" s="75"/>
      <c r="D49" s="75"/>
      <c r="E49" s="76"/>
      <c r="F49" s="18" t="str">
        <f t="shared" si="2"/>
        <v/>
      </c>
      <c r="G49" s="18">
        <f t="shared" si="3"/>
        <v>14</v>
      </c>
      <c r="H49" s="18">
        <f t="shared" si="4"/>
        <v>7</v>
      </c>
      <c r="J49" s="16" t="s">
        <v>568</v>
      </c>
      <c r="K49" s="1"/>
      <c r="L49" s="1"/>
      <c r="M49" s="1">
        <v>2</v>
      </c>
    </row>
    <row r="50" spans="2:13" x14ac:dyDescent="0.25">
      <c r="B50" s="74" t="str">
        <f t="shared" si="1"/>
        <v>HOSPITAL HCN - NITERÓI-RJ (60.884.855/0012-07)</v>
      </c>
      <c r="C50" s="75"/>
      <c r="D50" s="75"/>
      <c r="E50" s="76"/>
      <c r="F50" s="18" t="str">
        <f t="shared" si="2"/>
        <v/>
      </c>
      <c r="G50" s="18">
        <f t="shared" si="3"/>
        <v>10</v>
      </c>
      <c r="H50" s="18">
        <f t="shared" si="4"/>
        <v>2</v>
      </c>
      <c r="J50" s="16" t="s">
        <v>569</v>
      </c>
      <c r="K50" s="1"/>
      <c r="L50" s="1">
        <v>6</v>
      </c>
      <c r="M50" s="1"/>
    </row>
    <row r="51" spans="2:13" x14ac:dyDescent="0.25">
      <c r="B51" s="74" t="str">
        <f t="shared" si="1"/>
        <v>HOSPITAL MAE DE DEUS - PORTO ALEGRE-RS (88.625.686/0024-43)</v>
      </c>
      <c r="C51" s="75"/>
      <c r="D51" s="75"/>
      <c r="E51" s="76"/>
      <c r="F51" s="18" t="str">
        <f t="shared" si="2"/>
        <v/>
      </c>
      <c r="G51" s="18">
        <f t="shared" si="3"/>
        <v>5</v>
      </c>
      <c r="H51" s="18">
        <f t="shared" si="4"/>
        <v>2</v>
      </c>
      <c r="J51" s="16" t="s">
        <v>570</v>
      </c>
      <c r="K51" s="1"/>
      <c r="L51" s="1"/>
      <c r="M51" s="1">
        <v>1</v>
      </c>
    </row>
    <row r="52" spans="2:13" x14ac:dyDescent="0.25">
      <c r="B52" s="74" t="str">
        <f t="shared" si="1"/>
        <v>HOSPITAL NORTE DOR DE CASCADURA S.A (REDE DOR) - RIO DE JANEIRO-RJ (09.578.217/0001-58)</v>
      </c>
      <c r="C52" s="75"/>
      <c r="D52" s="75"/>
      <c r="E52" s="76"/>
      <c r="F52" s="18" t="str">
        <f t="shared" si="2"/>
        <v/>
      </c>
      <c r="G52" s="18">
        <f t="shared" si="3"/>
        <v>1</v>
      </c>
      <c r="H52" s="18" t="str">
        <f t="shared" si="4"/>
        <v/>
      </c>
      <c r="J52" s="16" t="s">
        <v>576</v>
      </c>
      <c r="K52" s="1">
        <v>3</v>
      </c>
      <c r="L52" s="1"/>
      <c r="M52" s="1"/>
    </row>
    <row r="53" spans="2:13" x14ac:dyDescent="0.25">
      <c r="B53" s="74" t="str">
        <f t="shared" si="1"/>
        <v>HOSPITAL QUINTA DOR (REDE DOR) - RIO DE JANEIRO-RJ (06.047.087/0010-20)</v>
      </c>
      <c r="C53" s="75"/>
      <c r="D53" s="75"/>
      <c r="E53" s="76"/>
      <c r="F53" s="18" t="str">
        <f t="shared" si="2"/>
        <v/>
      </c>
      <c r="G53" s="18">
        <f t="shared" si="3"/>
        <v>24</v>
      </c>
      <c r="H53" s="18">
        <f t="shared" si="4"/>
        <v>18</v>
      </c>
      <c r="J53" s="16" t="s">
        <v>577</v>
      </c>
      <c r="K53" s="1">
        <v>40</v>
      </c>
      <c r="L53" s="1"/>
      <c r="M53" s="1"/>
    </row>
    <row r="54" spans="2:13" x14ac:dyDescent="0.25">
      <c r="B54" s="77" t="str">
        <f t="shared" si="1"/>
        <v>HOSPITAL RIOS DOR (REDE DOR) - RIO DE JANEIRO-RJ (29.259.736/0004-03)</v>
      </c>
      <c r="C54" s="78"/>
      <c r="D54" s="78"/>
      <c r="E54" s="79"/>
      <c r="F54" s="18" t="str">
        <f t="shared" si="2"/>
        <v/>
      </c>
      <c r="G54" s="18">
        <f t="shared" si="3"/>
        <v>4</v>
      </c>
      <c r="H54" s="18" t="str">
        <f t="shared" si="4"/>
        <v/>
      </c>
    </row>
    <row r="55" spans="2:13" x14ac:dyDescent="0.25">
      <c r="B55" s="74" t="str">
        <f t="shared" si="1"/>
        <v>HOSPITAL SAMARITANO - RIO DE JANEIRO-RJ (08.100.676/0021-02)</v>
      </c>
      <c r="C55" s="75"/>
      <c r="D55" s="75"/>
      <c r="E55" s="76"/>
      <c r="F55" s="18" t="str">
        <f t="shared" si="2"/>
        <v/>
      </c>
      <c r="G55" s="18">
        <f t="shared" si="3"/>
        <v>5</v>
      </c>
      <c r="H55" s="18" t="str">
        <f t="shared" si="4"/>
        <v/>
      </c>
    </row>
    <row r="56" spans="2:13" x14ac:dyDescent="0.25">
      <c r="B56" s="74" t="str">
        <f t="shared" si="1"/>
        <v>HOSPITAL SAO LUCAS - RIO DE JANEIRO-RJ (60.884.855/0016-30)</v>
      </c>
      <c r="C56" s="75"/>
      <c r="D56" s="75"/>
      <c r="E56" s="76"/>
      <c r="F56" s="18" t="str">
        <f t="shared" si="2"/>
        <v/>
      </c>
      <c r="G56" s="18">
        <f t="shared" si="3"/>
        <v>20</v>
      </c>
      <c r="H56" s="18">
        <f t="shared" si="4"/>
        <v>5</v>
      </c>
    </row>
    <row r="57" spans="2:13" x14ac:dyDescent="0.25">
      <c r="B57" s="74" t="str">
        <f t="shared" si="1"/>
        <v>IRMANDADE DA SANTA CASA DE MISERICORDIA DE PORTO ALEGRE - PORTO ALEGRE-RS (92.815.000/0001-68)</v>
      </c>
      <c r="C57" s="75"/>
      <c r="D57" s="75"/>
      <c r="E57" s="76"/>
      <c r="F57" s="18" t="str">
        <f t="shared" si="2"/>
        <v/>
      </c>
      <c r="G57" s="18" t="str">
        <f t="shared" si="3"/>
        <v/>
      </c>
      <c r="H57" s="18">
        <f t="shared" si="4"/>
        <v>29</v>
      </c>
    </row>
    <row r="58" spans="2:13" x14ac:dyDescent="0.25">
      <c r="B58" s="74" t="str">
        <f t="shared" si="1"/>
        <v>LARANJEIRAS CLINICA PERINATAL - RIO DE JANEIRO-RJ (33.419.482/0002-59)</v>
      </c>
      <c r="C58" s="75"/>
      <c r="D58" s="75"/>
      <c r="E58" s="76"/>
      <c r="F58" s="18" t="str">
        <f t="shared" si="2"/>
        <v/>
      </c>
      <c r="G58" s="18" t="str">
        <f t="shared" si="3"/>
        <v/>
      </c>
      <c r="H58" s="18">
        <f t="shared" si="4"/>
        <v>7</v>
      </c>
    </row>
    <row r="59" spans="2:13" x14ac:dyDescent="0.25">
      <c r="B59" s="74" t="str">
        <f t="shared" si="1"/>
        <v>UNIMED-RIO EMPREENDIMENTOS MEDICOS E HOSPITALARES - RIO DE JANEIRO-RJ (09.219.138/0005-84)</v>
      </c>
      <c r="C59" s="75"/>
      <c r="D59" s="75"/>
      <c r="E59" s="76"/>
      <c r="F59" s="18" t="str">
        <f t="shared" si="2"/>
        <v/>
      </c>
      <c r="G59" s="18">
        <f t="shared" si="3"/>
        <v>25</v>
      </c>
      <c r="H59" s="18">
        <f t="shared" si="4"/>
        <v>11</v>
      </c>
    </row>
    <row r="60" spans="2:13" x14ac:dyDescent="0.25">
      <c r="B60" s="74" t="str">
        <f t="shared" si="1"/>
        <v>SAMER HOSPITAL - RESENDE-RJ (29.072.642/0001-88)</v>
      </c>
      <c r="C60" s="75"/>
      <c r="D60" s="75"/>
      <c r="E60" s="76"/>
      <c r="F60" s="18" t="str">
        <f t="shared" si="2"/>
        <v/>
      </c>
      <c r="G60" s="18">
        <f t="shared" si="3"/>
        <v>19</v>
      </c>
      <c r="H60" s="18" t="str">
        <f t="shared" si="4"/>
        <v/>
      </c>
    </row>
    <row r="61" spans="2:13" x14ac:dyDescent="0.25">
      <c r="B61" s="74" t="str">
        <f t="shared" si="1"/>
        <v>HOSPITAL BARRA DOR (REDE DOR) - RIO DE JANEIRO-RJ (02.284.062/0005-21)</v>
      </c>
      <c r="C61" s="75"/>
      <c r="D61" s="75"/>
      <c r="E61" s="76"/>
      <c r="F61" s="18" t="str">
        <f t="shared" si="2"/>
        <v/>
      </c>
      <c r="G61" s="18">
        <f t="shared" si="3"/>
        <v>15</v>
      </c>
      <c r="H61" s="18">
        <f t="shared" si="4"/>
        <v>27</v>
      </c>
    </row>
    <row r="62" spans="2:13" x14ac:dyDescent="0.25">
      <c r="B62" s="74" t="str">
        <f t="shared" si="1"/>
        <v>HOSPITAL OESTE DOR (REDE DOR) - RIO DE JANEIRO-RJ (06.047.087/0033-16)</v>
      </c>
      <c r="C62" s="75"/>
      <c r="D62" s="75"/>
      <c r="E62" s="76"/>
      <c r="F62" s="18" t="str">
        <f t="shared" si="2"/>
        <v/>
      </c>
      <c r="G62" s="18">
        <f t="shared" si="3"/>
        <v>2</v>
      </c>
      <c r="H62" s="18" t="str">
        <f t="shared" si="4"/>
        <v/>
      </c>
    </row>
    <row r="63" spans="2:13" x14ac:dyDescent="0.25">
      <c r="B63" s="74" t="str">
        <f t="shared" si="1"/>
        <v>INSTITUTO DOR DE GESTAO DE SAUDE PUBLICA (REDE DOR) - RIO DE JANEIRO-RJ (08.850.962/0002-22)</v>
      </c>
      <c r="C63" s="75"/>
      <c r="D63" s="75"/>
      <c r="E63" s="76"/>
      <c r="F63" s="18" t="str">
        <f t="shared" si="2"/>
        <v/>
      </c>
      <c r="G63" s="18">
        <f t="shared" si="3"/>
        <v>6</v>
      </c>
      <c r="H63" s="18" t="str">
        <f t="shared" si="4"/>
        <v/>
      </c>
    </row>
    <row r="64" spans="2:13" x14ac:dyDescent="0.25">
      <c r="B64" s="74" t="str">
        <f t="shared" si="1"/>
        <v>HOSPITAL DE CLINICAS DE JACAREPAGUA LTDA - RIO DE JANEIRO-RJ (34.058.123/0001-03)</v>
      </c>
      <c r="C64" s="75"/>
      <c r="D64" s="75"/>
      <c r="E64" s="76"/>
      <c r="F64" s="18" t="str">
        <f t="shared" si="2"/>
        <v/>
      </c>
      <c r="G64" s="18" t="str">
        <f t="shared" si="3"/>
        <v/>
      </c>
      <c r="H64" s="18">
        <f t="shared" si="4"/>
        <v>4</v>
      </c>
    </row>
    <row r="65" spans="2:8" x14ac:dyDescent="0.25">
      <c r="B65" s="74" t="str">
        <f t="shared" si="1"/>
        <v>HOSPITAL REGINA - NOVO HAMBURGO-RS (91.681.361/0003-68)</v>
      </c>
      <c r="C65" s="75"/>
      <c r="D65" s="75"/>
      <c r="E65" s="76"/>
      <c r="F65" s="18" t="str">
        <f t="shared" si="2"/>
        <v/>
      </c>
      <c r="G65" s="18">
        <f t="shared" si="3"/>
        <v>8</v>
      </c>
      <c r="H65" s="18" t="str">
        <f t="shared" si="4"/>
        <v/>
      </c>
    </row>
    <row r="66" spans="2:8" x14ac:dyDescent="0.25">
      <c r="B66" s="74" t="str">
        <f t="shared" si="1"/>
        <v>HOSPITAL SAO LUCAS DA PUCRS - PORTO ALEGRE-RS (88.630.413/0007-96)</v>
      </c>
      <c r="C66" s="75"/>
      <c r="D66" s="75"/>
      <c r="E66" s="76"/>
      <c r="F66" s="18" t="str">
        <f t="shared" si="2"/>
        <v/>
      </c>
      <c r="G66" s="18" t="str">
        <f t="shared" si="3"/>
        <v/>
      </c>
      <c r="H66" s="18">
        <f t="shared" si="4"/>
        <v>9</v>
      </c>
    </row>
    <row r="67" spans="2:8" x14ac:dyDescent="0.25">
      <c r="B67" s="74" t="str">
        <f t="shared" si="1"/>
        <v>HOSPITAL SERVIDORES DO ESTADO/RJ - RIO DE JANEIRO-RJ (00.394.544/0211-82)</v>
      </c>
      <c r="C67" s="75"/>
      <c r="D67" s="75"/>
      <c r="E67" s="76"/>
      <c r="F67" s="18" t="str">
        <f t="shared" si="2"/>
        <v/>
      </c>
      <c r="G67" s="18" t="str">
        <f t="shared" si="3"/>
        <v/>
      </c>
      <c r="H67" s="18">
        <f t="shared" si="4"/>
        <v>18</v>
      </c>
    </row>
    <row r="68" spans="2:8" x14ac:dyDescent="0.25">
      <c r="B68" s="74" t="str">
        <f t="shared" si="1"/>
        <v>CASA DE SAUDE E MATERNIDADE SANTA MARTHA SA - NITERÓI-RJ (30.079.461/0001-62)</v>
      </c>
      <c r="C68" s="75"/>
      <c r="D68" s="75"/>
      <c r="E68" s="76"/>
      <c r="F68" s="18" t="str">
        <f t="shared" si="2"/>
        <v/>
      </c>
      <c r="G68" s="18">
        <f t="shared" si="3"/>
        <v>4</v>
      </c>
      <c r="H68" s="18">
        <f t="shared" si="4"/>
        <v>3</v>
      </c>
    </row>
    <row r="69" spans="2:8" x14ac:dyDescent="0.25">
      <c r="B69" s="74" t="str">
        <f t="shared" si="1"/>
        <v>HOSPITAL E CLINICA SAO GONCALO - SÃO GONÇALO-RJ (31.671.480/0001-46)</v>
      </c>
      <c r="C69" s="75"/>
      <c r="D69" s="75"/>
      <c r="E69" s="76"/>
      <c r="F69" s="18" t="str">
        <f t="shared" si="2"/>
        <v/>
      </c>
      <c r="G69" s="18">
        <f t="shared" si="3"/>
        <v>4</v>
      </c>
      <c r="H69" s="18" t="str">
        <f t="shared" si="4"/>
        <v/>
      </c>
    </row>
    <row r="70" spans="2:8" x14ac:dyDescent="0.25">
      <c r="B70" s="74" t="str">
        <f t="shared" si="1"/>
        <v>UNIMED GRANDE FLORIANOPOLIS - COOPERATIVA DE TRABALHO MEDICO - SÃO JOSÉ-SC (77.858.611/0014-14)</v>
      </c>
      <c r="C70" s="75"/>
      <c r="D70" s="75"/>
      <c r="E70" s="76"/>
      <c r="F70" s="18" t="str">
        <f t="shared" si="2"/>
        <v/>
      </c>
      <c r="G70" s="18">
        <f t="shared" si="3"/>
        <v>3</v>
      </c>
      <c r="H70" s="18" t="str">
        <f t="shared" si="4"/>
        <v/>
      </c>
    </row>
    <row r="71" spans="2:8" x14ac:dyDescent="0.25">
      <c r="B71" s="74" t="str">
        <f t="shared" si="1"/>
        <v>HOSPITAL INFANTIL PEQUENO PRINCIPE - CURITIBA-PR (76.591.569/0001-30)</v>
      </c>
      <c r="C71" s="75"/>
      <c r="D71" s="75"/>
      <c r="E71" s="76"/>
      <c r="F71" s="18" t="str">
        <f t="shared" si="2"/>
        <v/>
      </c>
      <c r="G71" s="18" t="str">
        <f t="shared" si="3"/>
        <v/>
      </c>
      <c r="H71" s="18">
        <f t="shared" si="4"/>
        <v>2</v>
      </c>
    </row>
    <row r="72" spans="2:8" x14ac:dyDescent="0.25">
      <c r="B72" s="74" t="str">
        <f t="shared" si="1"/>
        <v>CONCEITO DISTRIBUIDORA DE MEDICAMENTOS E MATERIAIS CIRURGICOS LTDA - BELO HORIZONTE-MG (32.384.285/0001-06)</v>
      </c>
      <c r="C72" s="75"/>
      <c r="D72" s="75"/>
      <c r="E72" s="76"/>
      <c r="F72" s="18" t="str">
        <f t="shared" si="2"/>
        <v/>
      </c>
      <c r="G72" s="18">
        <f t="shared" si="3"/>
        <v>6</v>
      </c>
      <c r="H72" s="18" t="str">
        <f t="shared" si="4"/>
        <v/>
      </c>
    </row>
    <row r="73" spans="2:8" x14ac:dyDescent="0.25">
      <c r="B73" s="74" t="str">
        <f t="shared" si="1"/>
        <v>HOSPITAL E MATERNIDADE SANTA CLARA LTDA - UBERLÂNDIA-MG (25.761.040/0001-87)</v>
      </c>
      <c r="C73" s="75"/>
      <c r="D73" s="75"/>
      <c r="E73" s="76"/>
      <c r="F73" s="18" t="str">
        <f t="shared" si="2"/>
        <v/>
      </c>
      <c r="G73" s="18" t="str">
        <f t="shared" si="3"/>
        <v/>
      </c>
      <c r="H73" s="18">
        <f t="shared" si="4"/>
        <v>1</v>
      </c>
    </row>
    <row r="74" spans="2:8" x14ac:dyDescent="0.25">
      <c r="B74" s="74" t="str">
        <f t="shared" si="1"/>
        <v>HOSPITAL UNIVERSITARIO ANTONIO PEDRO - NITERÓI-RJ (15.126.437/0036-73)</v>
      </c>
      <c r="C74" s="75"/>
      <c r="D74" s="75"/>
      <c r="E74" s="76"/>
      <c r="F74" s="18">
        <f t="shared" si="2"/>
        <v>3</v>
      </c>
      <c r="G74" s="18" t="str">
        <f t="shared" si="3"/>
        <v/>
      </c>
      <c r="H74" s="18" t="str">
        <f t="shared" si="4"/>
        <v/>
      </c>
    </row>
    <row r="75" spans="2:8" x14ac:dyDescent="0.25">
      <c r="B75" s="74" t="str">
        <f t="shared" si="1"/>
        <v>YURI SOUZA DE LIMA - PORTO ALEGRE-RS (043.264.450-41)</v>
      </c>
      <c r="C75" s="75"/>
      <c r="D75" s="75"/>
      <c r="E75" s="76"/>
      <c r="F75" s="18">
        <f t="shared" si="2"/>
        <v>40</v>
      </c>
      <c r="G75" s="18" t="str">
        <f t="shared" si="3"/>
        <v/>
      </c>
      <c r="H75" s="18" t="str">
        <f t="shared" si="4"/>
        <v/>
      </c>
    </row>
    <row r="76" spans="2:8" x14ac:dyDescent="0.25">
      <c r="B76" s="74" t="str">
        <f t="shared" si="1"/>
        <v/>
      </c>
      <c r="C76" s="75"/>
      <c r="D76" s="75"/>
      <c r="E76" s="76"/>
      <c r="F76" s="18" t="str">
        <f t="shared" si="2"/>
        <v/>
      </c>
      <c r="G76" s="18" t="str">
        <f t="shared" si="3"/>
        <v/>
      </c>
      <c r="H76" s="18" t="str">
        <f t="shared" si="4"/>
        <v/>
      </c>
    </row>
    <row r="77" spans="2:8" x14ac:dyDescent="0.25">
      <c r="B77" s="74" t="str">
        <f t="shared" si="1"/>
        <v/>
      </c>
      <c r="C77" s="75"/>
      <c r="D77" s="75"/>
      <c r="E77" s="76"/>
      <c r="F77" s="18" t="str">
        <f t="shared" si="2"/>
        <v/>
      </c>
      <c r="G77" s="18" t="str">
        <f t="shared" si="3"/>
        <v/>
      </c>
      <c r="H77" s="18" t="str">
        <f t="shared" si="4"/>
        <v/>
      </c>
    </row>
    <row r="78" spans="2:8" x14ac:dyDescent="0.25">
      <c r="B78" s="74" t="str">
        <f t="shared" si="1"/>
        <v/>
      </c>
      <c r="C78" s="75"/>
      <c r="D78" s="75"/>
      <c r="E78" s="76"/>
      <c r="F78" s="18" t="str">
        <f t="shared" si="2"/>
        <v/>
      </c>
      <c r="G78" s="18" t="str">
        <f t="shared" si="3"/>
        <v/>
      </c>
      <c r="H78" s="18" t="str">
        <f t="shared" si="4"/>
        <v/>
      </c>
    </row>
    <row r="79" spans="2:8" x14ac:dyDescent="0.25">
      <c r="B79" s="74" t="str">
        <f t="shared" si="1"/>
        <v/>
      </c>
      <c r="C79" s="75"/>
      <c r="D79" s="75"/>
      <c r="E79" s="76"/>
      <c r="F79" s="18" t="str">
        <f t="shared" si="2"/>
        <v/>
      </c>
      <c r="G79" s="18" t="str">
        <f t="shared" si="3"/>
        <v/>
      </c>
      <c r="H79" s="18" t="str">
        <f t="shared" si="4"/>
        <v/>
      </c>
    </row>
    <row r="80" spans="2:8" x14ac:dyDescent="0.25">
      <c r="B80" s="74" t="str">
        <f t="shared" si="1"/>
        <v/>
      </c>
      <c r="C80" s="75"/>
      <c r="D80" s="75"/>
      <c r="E80" s="76"/>
      <c r="F80" s="18" t="str">
        <f t="shared" si="2"/>
        <v/>
      </c>
      <c r="G80" s="18" t="str">
        <f t="shared" si="3"/>
        <v/>
      </c>
      <c r="H80" s="18" t="str">
        <f t="shared" si="4"/>
        <v/>
      </c>
    </row>
    <row r="81" spans="2:8" x14ac:dyDescent="0.25">
      <c r="B81" s="74" t="str">
        <f t="shared" si="1"/>
        <v/>
      </c>
      <c r="C81" s="75"/>
      <c r="D81" s="75"/>
      <c r="E81" s="76"/>
      <c r="F81" s="18" t="str">
        <f t="shared" si="2"/>
        <v/>
      </c>
      <c r="G81" s="18" t="str">
        <f t="shared" si="3"/>
        <v/>
      </c>
      <c r="H81" s="18" t="str">
        <f t="shared" si="4"/>
        <v/>
      </c>
    </row>
    <row r="82" spans="2:8" x14ac:dyDescent="0.25">
      <c r="B82" s="74" t="str">
        <f t="shared" si="1"/>
        <v/>
      </c>
      <c r="C82" s="75"/>
      <c r="D82" s="75"/>
      <c r="E82" s="76"/>
      <c r="F82" s="18" t="str">
        <f t="shared" si="2"/>
        <v/>
      </c>
      <c r="G82" s="18" t="str">
        <f t="shared" si="3"/>
        <v/>
      </c>
      <c r="H82" s="18" t="str">
        <f t="shared" si="4"/>
        <v/>
      </c>
    </row>
    <row r="83" spans="2:8" x14ac:dyDescent="0.25">
      <c r="B83" s="74" t="str">
        <f t="shared" si="1"/>
        <v/>
      </c>
      <c r="C83" s="75"/>
      <c r="D83" s="75"/>
      <c r="E83" s="76"/>
      <c r="F83" s="18" t="str">
        <f t="shared" si="2"/>
        <v/>
      </c>
      <c r="G83" s="18" t="str">
        <f t="shared" si="3"/>
        <v/>
      </c>
      <c r="H83" s="18" t="str">
        <f t="shared" si="4"/>
        <v/>
      </c>
    </row>
    <row r="84" spans="2:8" x14ac:dyDescent="0.25">
      <c r="B84" s="74" t="str">
        <f t="shared" si="1"/>
        <v/>
      </c>
      <c r="C84" s="75"/>
      <c r="D84" s="75"/>
      <c r="E84" s="76"/>
      <c r="F84" s="18" t="str">
        <f t="shared" si="2"/>
        <v/>
      </c>
      <c r="G84" s="18" t="str">
        <f t="shared" si="3"/>
        <v/>
      </c>
      <c r="H84" s="18" t="str">
        <f t="shared" si="4"/>
        <v/>
      </c>
    </row>
    <row r="85" spans="2:8" x14ac:dyDescent="0.25">
      <c r="B85" s="74" t="str">
        <f t="shared" si="1"/>
        <v/>
      </c>
      <c r="C85" s="75"/>
      <c r="D85" s="75"/>
      <c r="E85" s="76"/>
      <c r="F85" s="18" t="str">
        <f t="shared" si="2"/>
        <v/>
      </c>
      <c r="G85" s="18" t="str">
        <f t="shared" si="3"/>
        <v/>
      </c>
      <c r="H85" s="18" t="str">
        <f t="shared" si="4"/>
        <v/>
      </c>
    </row>
    <row r="86" spans="2:8" x14ac:dyDescent="0.25">
      <c r="B86" s="74" t="str">
        <f t="shared" si="1"/>
        <v/>
      </c>
      <c r="C86" s="75"/>
      <c r="D86" s="75"/>
      <c r="E86" s="76"/>
      <c r="F86" s="18" t="str">
        <f t="shared" si="2"/>
        <v/>
      </c>
      <c r="G86" s="18" t="str">
        <f t="shared" si="3"/>
        <v/>
      </c>
      <c r="H86" s="18" t="str">
        <f t="shared" si="4"/>
        <v/>
      </c>
    </row>
    <row r="87" spans="2:8" x14ac:dyDescent="0.25">
      <c r="B87" s="74" t="str">
        <f t="shared" si="1"/>
        <v/>
      </c>
      <c r="C87" s="75"/>
      <c r="D87" s="75"/>
      <c r="E87" s="76"/>
      <c r="F87" s="18" t="str">
        <f t="shared" si="2"/>
        <v/>
      </c>
      <c r="G87" s="18" t="str">
        <f t="shared" si="3"/>
        <v/>
      </c>
      <c r="H87" s="18" t="str">
        <f t="shared" si="4"/>
        <v/>
      </c>
    </row>
    <row r="88" spans="2:8" x14ac:dyDescent="0.25">
      <c r="B88" s="74" t="str">
        <f t="shared" si="1"/>
        <v/>
      </c>
      <c r="C88" s="75"/>
      <c r="D88" s="75"/>
      <c r="E88" s="76"/>
      <c r="F88" s="18" t="str">
        <f t="shared" si="2"/>
        <v/>
      </c>
      <c r="G88" s="18" t="str">
        <f t="shared" si="3"/>
        <v/>
      </c>
      <c r="H88" s="18" t="str">
        <f t="shared" si="4"/>
        <v/>
      </c>
    </row>
    <row r="89" spans="2:8" x14ac:dyDescent="0.25">
      <c r="B89" s="74" t="str">
        <f t="shared" si="1"/>
        <v/>
      </c>
      <c r="C89" s="75"/>
      <c r="D89" s="75"/>
      <c r="E89" s="76"/>
      <c r="F89" s="18" t="str">
        <f t="shared" si="2"/>
        <v/>
      </c>
      <c r="G89" s="18" t="str">
        <f t="shared" si="3"/>
        <v/>
      </c>
      <c r="H89" s="18" t="str">
        <f t="shared" si="4"/>
        <v/>
      </c>
    </row>
    <row r="90" spans="2:8" x14ac:dyDescent="0.25">
      <c r="B90" s="74" t="str">
        <f t="shared" si="1"/>
        <v/>
      </c>
      <c r="C90" s="75"/>
      <c r="D90" s="75"/>
      <c r="E90" s="76"/>
      <c r="F90" s="18" t="str">
        <f t="shared" si="2"/>
        <v/>
      </c>
      <c r="G90" s="18" t="str">
        <f t="shared" si="3"/>
        <v/>
      </c>
      <c r="H90" s="18" t="str">
        <f t="shared" si="4"/>
        <v/>
      </c>
    </row>
    <row r="91" spans="2:8" x14ac:dyDescent="0.25">
      <c r="B91" s="74" t="str">
        <f t="shared" si="1"/>
        <v/>
      </c>
      <c r="C91" s="75"/>
      <c r="D91" s="75"/>
      <c r="E91" s="76"/>
      <c r="F91" s="18" t="str">
        <f t="shared" si="2"/>
        <v/>
      </c>
      <c r="G91" s="18" t="str">
        <f t="shared" si="3"/>
        <v/>
      </c>
      <c r="H91" s="18" t="str">
        <f t="shared" si="4"/>
        <v/>
      </c>
    </row>
    <row r="92" spans="2:8" x14ac:dyDescent="0.25">
      <c r="B92" s="74" t="str">
        <f t="shared" si="1"/>
        <v/>
      </c>
      <c r="C92" s="75"/>
      <c r="D92" s="75"/>
      <c r="E92" s="76"/>
      <c r="F92" s="18" t="str">
        <f t="shared" si="2"/>
        <v/>
      </c>
      <c r="G92" s="18" t="str">
        <f t="shared" si="3"/>
        <v/>
      </c>
      <c r="H92" s="18" t="str">
        <f t="shared" si="4"/>
        <v/>
      </c>
    </row>
    <row r="93" spans="2:8" x14ac:dyDescent="0.25">
      <c r="B93" s="74" t="str">
        <f t="shared" ref="B93:B156" si="5">IF(J71="","",J71)</f>
        <v/>
      </c>
      <c r="C93" s="75"/>
      <c r="D93" s="75"/>
      <c r="E93" s="76"/>
      <c r="F93" s="18" t="str">
        <f t="shared" ref="F93:F156" si="6">IF(K71="","",K71)</f>
        <v/>
      </c>
      <c r="G93" s="18" t="str">
        <f t="shared" ref="G93:G156" si="7">IF(L71="","",L71)</f>
        <v/>
      </c>
      <c r="H93" s="18" t="str">
        <f t="shared" ref="H93:H156" si="8">IF(M71="","",M71)</f>
        <v/>
      </c>
    </row>
    <row r="94" spans="2:8" x14ac:dyDescent="0.25">
      <c r="B94" s="74" t="str">
        <f t="shared" si="5"/>
        <v/>
      </c>
      <c r="C94" s="75"/>
      <c r="D94" s="75"/>
      <c r="E94" s="76"/>
      <c r="F94" s="18" t="str">
        <f t="shared" si="6"/>
        <v/>
      </c>
      <c r="G94" s="18" t="str">
        <f t="shared" si="7"/>
        <v/>
      </c>
      <c r="H94" s="18" t="str">
        <f t="shared" si="8"/>
        <v/>
      </c>
    </row>
    <row r="95" spans="2:8" x14ac:dyDescent="0.25">
      <c r="B95" s="74" t="str">
        <f t="shared" si="5"/>
        <v/>
      </c>
      <c r="C95" s="75"/>
      <c r="D95" s="75"/>
      <c r="E95" s="76"/>
      <c r="F95" s="18" t="str">
        <f t="shared" si="6"/>
        <v/>
      </c>
      <c r="G95" s="18" t="str">
        <f t="shared" si="7"/>
        <v/>
      </c>
      <c r="H95" s="18" t="str">
        <f t="shared" si="8"/>
        <v/>
      </c>
    </row>
    <row r="96" spans="2:8" x14ac:dyDescent="0.25">
      <c r="B96" s="74" t="str">
        <f t="shared" si="5"/>
        <v/>
      </c>
      <c r="C96" s="75"/>
      <c r="D96" s="75"/>
      <c r="E96" s="76"/>
      <c r="F96" s="18" t="str">
        <f t="shared" si="6"/>
        <v/>
      </c>
      <c r="G96" s="18" t="str">
        <f t="shared" si="7"/>
        <v/>
      </c>
      <c r="H96" s="18" t="str">
        <f t="shared" si="8"/>
        <v/>
      </c>
    </row>
    <row r="97" spans="2:8" x14ac:dyDescent="0.25">
      <c r="B97" s="74" t="str">
        <f t="shared" si="5"/>
        <v/>
      </c>
      <c r="C97" s="75"/>
      <c r="D97" s="75"/>
      <c r="E97" s="76"/>
      <c r="F97" s="18" t="str">
        <f t="shared" si="6"/>
        <v/>
      </c>
      <c r="G97" s="18" t="str">
        <f t="shared" si="7"/>
        <v/>
      </c>
      <c r="H97" s="18" t="str">
        <f t="shared" si="8"/>
        <v/>
      </c>
    </row>
    <row r="98" spans="2:8" x14ac:dyDescent="0.25">
      <c r="B98" s="74" t="str">
        <f t="shared" si="5"/>
        <v/>
      </c>
      <c r="C98" s="75"/>
      <c r="D98" s="75"/>
      <c r="E98" s="76"/>
      <c r="F98" s="18" t="str">
        <f t="shared" si="6"/>
        <v/>
      </c>
      <c r="G98" s="18" t="str">
        <f t="shared" si="7"/>
        <v/>
      </c>
      <c r="H98" s="18" t="str">
        <f t="shared" si="8"/>
        <v/>
      </c>
    </row>
    <row r="99" spans="2:8" x14ac:dyDescent="0.25">
      <c r="B99" s="74" t="str">
        <f t="shared" si="5"/>
        <v/>
      </c>
      <c r="C99" s="75"/>
      <c r="D99" s="75"/>
      <c r="E99" s="76"/>
      <c r="F99" s="18" t="str">
        <f t="shared" si="6"/>
        <v/>
      </c>
      <c r="G99" s="18" t="str">
        <f t="shared" si="7"/>
        <v/>
      </c>
      <c r="H99" s="18" t="str">
        <f t="shared" si="8"/>
        <v/>
      </c>
    </row>
    <row r="100" spans="2:8" x14ac:dyDescent="0.25">
      <c r="B100" s="74" t="str">
        <f t="shared" si="5"/>
        <v/>
      </c>
      <c r="C100" s="75"/>
      <c r="D100" s="75"/>
      <c r="E100" s="76"/>
      <c r="F100" s="18" t="str">
        <f t="shared" si="6"/>
        <v/>
      </c>
      <c r="G100" s="18" t="str">
        <f t="shared" si="7"/>
        <v/>
      </c>
      <c r="H100" s="18" t="str">
        <f t="shared" si="8"/>
        <v/>
      </c>
    </row>
    <row r="101" spans="2:8" x14ac:dyDescent="0.25">
      <c r="B101" s="74" t="str">
        <f t="shared" si="5"/>
        <v/>
      </c>
      <c r="C101" s="75"/>
      <c r="D101" s="75"/>
      <c r="E101" s="76"/>
      <c r="F101" s="18" t="str">
        <f t="shared" si="6"/>
        <v/>
      </c>
      <c r="G101" s="18" t="str">
        <f t="shared" si="7"/>
        <v/>
      </c>
      <c r="H101" s="18" t="str">
        <f t="shared" si="8"/>
        <v/>
      </c>
    </row>
    <row r="102" spans="2:8" x14ac:dyDescent="0.25">
      <c r="B102" s="74" t="str">
        <f t="shared" si="5"/>
        <v/>
      </c>
      <c r="C102" s="75"/>
      <c r="D102" s="75"/>
      <c r="E102" s="76"/>
      <c r="F102" s="18" t="str">
        <f t="shared" si="6"/>
        <v/>
      </c>
      <c r="G102" s="18" t="str">
        <f t="shared" si="7"/>
        <v/>
      </c>
      <c r="H102" s="18" t="str">
        <f t="shared" si="8"/>
        <v/>
      </c>
    </row>
    <row r="103" spans="2:8" x14ac:dyDescent="0.25">
      <c r="B103" s="74" t="str">
        <f t="shared" si="5"/>
        <v/>
      </c>
      <c r="C103" s="75"/>
      <c r="D103" s="75"/>
      <c r="E103" s="76"/>
      <c r="F103" s="18" t="str">
        <f t="shared" si="6"/>
        <v/>
      </c>
      <c r="G103" s="18" t="str">
        <f t="shared" si="7"/>
        <v/>
      </c>
      <c r="H103" s="18" t="str">
        <f t="shared" si="8"/>
        <v/>
      </c>
    </row>
    <row r="104" spans="2:8" x14ac:dyDescent="0.25">
      <c r="B104" s="74" t="str">
        <f t="shared" si="5"/>
        <v/>
      </c>
      <c r="C104" s="75"/>
      <c r="D104" s="75"/>
      <c r="E104" s="76"/>
      <c r="F104" s="18" t="str">
        <f t="shared" si="6"/>
        <v/>
      </c>
      <c r="G104" s="18" t="str">
        <f t="shared" si="7"/>
        <v/>
      </c>
      <c r="H104" s="18" t="str">
        <f t="shared" si="8"/>
        <v/>
      </c>
    </row>
    <row r="105" spans="2:8" x14ac:dyDescent="0.25">
      <c r="B105" s="74" t="str">
        <f t="shared" si="5"/>
        <v/>
      </c>
      <c r="C105" s="75"/>
      <c r="D105" s="75"/>
      <c r="E105" s="76"/>
      <c r="F105" s="18" t="str">
        <f t="shared" si="6"/>
        <v/>
      </c>
      <c r="G105" s="18" t="str">
        <f t="shared" si="7"/>
        <v/>
      </c>
      <c r="H105" s="18" t="str">
        <f t="shared" si="8"/>
        <v/>
      </c>
    </row>
    <row r="106" spans="2:8" x14ac:dyDescent="0.25">
      <c r="B106" s="74" t="str">
        <f t="shared" si="5"/>
        <v/>
      </c>
      <c r="C106" s="75"/>
      <c r="D106" s="75"/>
      <c r="E106" s="76"/>
      <c r="F106" s="18" t="str">
        <f t="shared" si="6"/>
        <v/>
      </c>
      <c r="G106" s="18" t="str">
        <f t="shared" si="7"/>
        <v/>
      </c>
      <c r="H106" s="18" t="str">
        <f t="shared" si="8"/>
        <v/>
      </c>
    </row>
    <row r="107" spans="2:8" x14ac:dyDescent="0.25">
      <c r="B107" s="74" t="str">
        <f t="shared" si="5"/>
        <v/>
      </c>
      <c r="C107" s="75"/>
      <c r="D107" s="75"/>
      <c r="E107" s="76"/>
      <c r="F107" s="18" t="str">
        <f t="shared" si="6"/>
        <v/>
      </c>
      <c r="G107" s="18" t="str">
        <f t="shared" si="7"/>
        <v/>
      </c>
      <c r="H107" s="18" t="str">
        <f t="shared" si="8"/>
        <v/>
      </c>
    </row>
    <row r="108" spans="2:8" x14ac:dyDescent="0.25">
      <c r="B108" s="74" t="str">
        <f t="shared" si="5"/>
        <v/>
      </c>
      <c r="C108" s="75"/>
      <c r="D108" s="75"/>
      <c r="E108" s="76"/>
      <c r="F108" s="18" t="str">
        <f t="shared" si="6"/>
        <v/>
      </c>
      <c r="G108" s="18" t="str">
        <f t="shared" si="7"/>
        <v/>
      </c>
      <c r="H108" s="18" t="str">
        <f t="shared" si="8"/>
        <v/>
      </c>
    </row>
    <row r="109" spans="2:8" x14ac:dyDescent="0.25">
      <c r="B109" s="74" t="str">
        <f t="shared" si="5"/>
        <v/>
      </c>
      <c r="C109" s="75"/>
      <c r="D109" s="75"/>
      <c r="E109" s="76"/>
      <c r="F109" s="18" t="str">
        <f t="shared" si="6"/>
        <v/>
      </c>
      <c r="G109" s="18" t="str">
        <f t="shared" si="7"/>
        <v/>
      </c>
      <c r="H109" s="18" t="str">
        <f t="shared" si="8"/>
        <v/>
      </c>
    </row>
    <row r="110" spans="2:8" x14ac:dyDescent="0.25">
      <c r="B110" s="74" t="str">
        <f t="shared" si="5"/>
        <v/>
      </c>
      <c r="C110" s="75"/>
      <c r="D110" s="75"/>
      <c r="E110" s="76"/>
      <c r="F110" s="18" t="str">
        <f t="shared" si="6"/>
        <v/>
      </c>
      <c r="G110" s="18" t="str">
        <f t="shared" si="7"/>
        <v/>
      </c>
      <c r="H110" s="18" t="str">
        <f t="shared" si="8"/>
        <v/>
      </c>
    </row>
    <row r="111" spans="2:8" x14ac:dyDescent="0.25">
      <c r="B111" s="74" t="str">
        <f t="shared" si="5"/>
        <v/>
      </c>
      <c r="C111" s="75"/>
      <c r="D111" s="75"/>
      <c r="E111" s="76"/>
      <c r="F111" s="18" t="str">
        <f t="shared" si="6"/>
        <v/>
      </c>
      <c r="G111" s="18" t="str">
        <f t="shared" si="7"/>
        <v/>
      </c>
      <c r="H111" s="18" t="str">
        <f t="shared" si="8"/>
        <v/>
      </c>
    </row>
    <row r="112" spans="2:8" x14ac:dyDescent="0.25">
      <c r="B112" s="74" t="str">
        <f t="shared" si="5"/>
        <v/>
      </c>
      <c r="C112" s="75"/>
      <c r="D112" s="75"/>
      <c r="E112" s="76"/>
      <c r="F112" s="18" t="str">
        <f t="shared" si="6"/>
        <v/>
      </c>
      <c r="G112" s="18" t="str">
        <f t="shared" si="7"/>
        <v/>
      </c>
      <c r="H112" s="18" t="str">
        <f t="shared" si="8"/>
        <v/>
      </c>
    </row>
    <row r="113" spans="2:8" x14ac:dyDescent="0.25">
      <c r="B113" s="74" t="str">
        <f t="shared" si="5"/>
        <v/>
      </c>
      <c r="C113" s="75"/>
      <c r="D113" s="75"/>
      <c r="E113" s="76"/>
      <c r="F113" s="18" t="str">
        <f t="shared" si="6"/>
        <v/>
      </c>
      <c r="G113" s="18" t="str">
        <f t="shared" si="7"/>
        <v/>
      </c>
      <c r="H113" s="18" t="str">
        <f t="shared" si="8"/>
        <v/>
      </c>
    </row>
    <row r="114" spans="2:8" x14ac:dyDescent="0.25">
      <c r="B114" s="74" t="str">
        <f t="shared" si="5"/>
        <v/>
      </c>
      <c r="C114" s="75"/>
      <c r="D114" s="75"/>
      <c r="E114" s="76"/>
      <c r="F114" s="18" t="str">
        <f t="shared" si="6"/>
        <v/>
      </c>
      <c r="G114" s="18" t="str">
        <f t="shared" si="7"/>
        <v/>
      </c>
      <c r="H114" s="18" t="str">
        <f t="shared" si="8"/>
        <v/>
      </c>
    </row>
    <row r="115" spans="2:8" x14ac:dyDescent="0.25">
      <c r="B115" s="74" t="str">
        <f t="shared" si="5"/>
        <v/>
      </c>
      <c r="C115" s="75"/>
      <c r="D115" s="75"/>
      <c r="E115" s="76"/>
      <c r="F115" s="18" t="str">
        <f t="shared" si="6"/>
        <v/>
      </c>
      <c r="G115" s="18" t="str">
        <f t="shared" si="7"/>
        <v/>
      </c>
      <c r="H115" s="18" t="str">
        <f t="shared" si="8"/>
        <v/>
      </c>
    </row>
    <row r="116" spans="2:8" x14ac:dyDescent="0.25">
      <c r="B116" s="74" t="str">
        <f t="shared" si="5"/>
        <v/>
      </c>
      <c r="C116" s="75"/>
      <c r="D116" s="75"/>
      <c r="E116" s="76"/>
      <c r="F116" s="18" t="str">
        <f t="shared" si="6"/>
        <v/>
      </c>
      <c r="G116" s="18" t="str">
        <f t="shared" si="7"/>
        <v/>
      </c>
      <c r="H116" s="18" t="str">
        <f t="shared" si="8"/>
        <v/>
      </c>
    </row>
    <row r="117" spans="2:8" x14ac:dyDescent="0.25">
      <c r="B117" s="74" t="str">
        <f t="shared" si="5"/>
        <v/>
      </c>
      <c r="C117" s="75"/>
      <c r="D117" s="75"/>
      <c r="E117" s="76"/>
      <c r="F117" s="18" t="str">
        <f t="shared" si="6"/>
        <v/>
      </c>
      <c r="G117" s="18" t="str">
        <f t="shared" si="7"/>
        <v/>
      </c>
      <c r="H117" s="18" t="str">
        <f t="shared" si="8"/>
        <v/>
      </c>
    </row>
    <row r="118" spans="2:8" x14ac:dyDescent="0.25">
      <c r="B118" s="74" t="str">
        <f t="shared" si="5"/>
        <v/>
      </c>
      <c r="C118" s="75"/>
      <c r="D118" s="75"/>
      <c r="E118" s="76"/>
      <c r="F118" s="18" t="str">
        <f t="shared" si="6"/>
        <v/>
      </c>
      <c r="G118" s="18" t="str">
        <f t="shared" si="7"/>
        <v/>
      </c>
      <c r="H118" s="18" t="str">
        <f t="shared" si="8"/>
        <v/>
      </c>
    </row>
    <row r="119" spans="2:8" x14ac:dyDescent="0.25">
      <c r="B119" s="74" t="str">
        <f t="shared" si="5"/>
        <v/>
      </c>
      <c r="C119" s="75"/>
      <c r="D119" s="75"/>
      <c r="E119" s="76"/>
      <c r="F119" s="18" t="str">
        <f t="shared" si="6"/>
        <v/>
      </c>
      <c r="G119" s="18" t="str">
        <f t="shared" si="7"/>
        <v/>
      </c>
      <c r="H119" s="18" t="str">
        <f t="shared" si="8"/>
        <v/>
      </c>
    </row>
    <row r="120" spans="2:8" x14ac:dyDescent="0.25">
      <c r="B120" s="74" t="str">
        <f t="shared" si="5"/>
        <v/>
      </c>
      <c r="C120" s="75"/>
      <c r="D120" s="75"/>
      <c r="E120" s="76"/>
      <c r="F120" s="18" t="str">
        <f t="shared" si="6"/>
        <v/>
      </c>
      <c r="G120" s="18" t="str">
        <f t="shared" si="7"/>
        <v/>
      </c>
      <c r="H120" s="18" t="str">
        <f t="shared" si="8"/>
        <v/>
      </c>
    </row>
    <row r="121" spans="2:8" x14ac:dyDescent="0.25">
      <c r="B121" s="74" t="str">
        <f t="shared" si="5"/>
        <v/>
      </c>
      <c r="C121" s="75"/>
      <c r="D121" s="75"/>
      <c r="E121" s="76"/>
      <c r="F121" s="18" t="str">
        <f t="shared" si="6"/>
        <v/>
      </c>
      <c r="G121" s="18" t="str">
        <f t="shared" si="7"/>
        <v/>
      </c>
      <c r="H121" s="18" t="str">
        <f t="shared" si="8"/>
        <v/>
      </c>
    </row>
    <row r="122" spans="2:8" x14ac:dyDescent="0.25">
      <c r="B122" s="74" t="str">
        <f t="shared" si="5"/>
        <v/>
      </c>
      <c r="C122" s="75"/>
      <c r="D122" s="75"/>
      <c r="E122" s="76"/>
      <c r="F122" s="18" t="str">
        <f t="shared" si="6"/>
        <v/>
      </c>
      <c r="G122" s="18" t="str">
        <f t="shared" si="7"/>
        <v/>
      </c>
      <c r="H122" s="18" t="str">
        <f t="shared" si="8"/>
        <v/>
      </c>
    </row>
    <row r="123" spans="2:8" x14ac:dyDescent="0.25">
      <c r="B123" s="74" t="str">
        <f t="shared" si="5"/>
        <v/>
      </c>
      <c r="C123" s="75"/>
      <c r="D123" s="75"/>
      <c r="E123" s="76"/>
      <c r="F123" s="18" t="str">
        <f t="shared" si="6"/>
        <v/>
      </c>
      <c r="G123" s="18" t="str">
        <f t="shared" si="7"/>
        <v/>
      </c>
      <c r="H123" s="18" t="str">
        <f t="shared" si="8"/>
        <v/>
      </c>
    </row>
    <row r="124" spans="2:8" x14ac:dyDescent="0.25">
      <c r="B124" s="74" t="str">
        <f t="shared" si="5"/>
        <v/>
      </c>
      <c r="C124" s="75"/>
      <c r="D124" s="75"/>
      <c r="E124" s="76"/>
      <c r="F124" s="18" t="str">
        <f t="shared" si="6"/>
        <v/>
      </c>
      <c r="G124" s="18" t="str">
        <f t="shared" si="7"/>
        <v/>
      </c>
      <c r="H124" s="18" t="str">
        <f t="shared" si="8"/>
        <v/>
      </c>
    </row>
    <row r="125" spans="2:8" x14ac:dyDescent="0.25">
      <c r="B125" s="74" t="str">
        <f t="shared" si="5"/>
        <v/>
      </c>
      <c r="C125" s="75"/>
      <c r="D125" s="75"/>
      <c r="E125" s="76"/>
      <c r="F125" s="18" t="str">
        <f t="shared" si="6"/>
        <v/>
      </c>
      <c r="G125" s="18" t="str">
        <f t="shared" si="7"/>
        <v/>
      </c>
      <c r="H125" s="18" t="str">
        <f t="shared" si="8"/>
        <v/>
      </c>
    </row>
    <row r="126" spans="2:8" x14ac:dyDescent="0.25">
      <c r="B126" s="74" t="str">
        <f t="shared" si="5"/>
        <v/>
      </c>
      <c r="C126" s="75"/>
      <c r="D126" s="75"/>
      <c r="E126" s="76"/>
      <c r="F126" s="18" t="str">
        <f t="shared" si="6"/>
        <v/>
      </c>
      <c r="G126" s="18" t="str">
        <f t="shared" si="7"/>
        <v/>
      </c>
      <c r="H126" s="18" t="str">
        <f t="shared" si="8"/>
        <v/>
      </c>
    </row>
    <row r="127" spans="2:8" x14ac:dyDescent="0.25">
      <c r="B127" s="74" t="str">
        <f t="shared" si="5"/>
        <v/>
      </c>
      <c r="C127" s="75"/>
      <c r="D127" s="75"/>
      <c r="E127" s="76"/>
      <c r="F127" s="18" t="str">
        <f t="shared" si="6"/>
        <v/>
      </c>
      <c r="G127" s="18" t="str">
        <f t="shared" si="7"/>
        <v/>
      </c>
      <c r="H127" s="18" t="str">
        <f t="shared" si="8"/>
        <v/>
      </c>
    </row>
    <row r="128" spans="2:8" x14ac:dyDescent="0.25">
      <c r="B128" s="74" t="str">
        <f t="shared" si="5"/>
        <v/>
      </c>
      <c r="C128" s="75"/>
      <c r="D128" s="75"/>
      <c r="E128" s="76"/>
      <c r="F128" s="18" t="str">
        <f t="shared" si="6"/>
        <v/>
      </c>
      <c r="G128" s="18" t="str">
        <f t="shared" si="7"/>
        <v/>
      </c>
      <c r="H128" s="18" t="str">
        <f t="shared" si="8"/>
        <v/>
      </c>
    </row>
    <row r="129" spans="2:8" x14ac:dyDescent="0.25">
      <c r="B129" s="74" t="str">
        <f t="shared" si="5"/>
        <v/>
      </c>
      <c r="C129" s="75"/>
      <c r="D129" s="75"/>
      <c r="E129" s="76"/>
      <c r="F129" s="18" t="str">
        <f t="shared" si="6"/>
        <v/>
      </c>
      <c r="G129" s="18" t="str">
        <f t="shared" si="7"/>
        <v/>
      </c>
      <c r="H129" s="18" t="str">
        <f t="shared" si="8"/>
        <v/>
      </c>
    </row>
    <row r="130" spans="2:8" x14ac:dyDescent="0.25">
      <c r="B130" s="74" t="str">
        <f t="shared" si="5"/>
        <v/>
      </c>
      <c r="C130" s="75"/>
      <c r="D130" s="75"/>
      <c r="E130" s="76"/>
      <c r="F130" s="18" t="str">
        <f t="shared" si="6"/>
        <v/>
      </c>
      <c r="G130" s="18" t="str">
        <f t="shared" si="7"/>
        <v/>
      </c>
      <c r="H130" s="18" t="str">
        <f t="shared" si="8"/>
        <v/>
      </c>
    </row>
    <row r="131" spans="2:8" x14ac:dyDescent="0.25">
      <c r="B131" s="74" t="str">
        <f t="shared" si="5"/>
        <v/>
      </c>
      <c r="C131" s="75"/>
      <c r="D131" s="75"/>
      <c r="E131" s="76"/>
      <c r="F131" s="18" t="str">
        <f t="shared" si="6"/>
        <v/>
      </c>
      <c r="G131" s="18" t="str">
        <f t="shared" si="7"/>
        <v/>
      </c>
      <c r="H131" s="18" t="str">
        <f t="shared" si="8"/>
        <v/>
      </c>
    </row>
    <row r="132" spans="2:8" x14ac:dyDescent="0.25">
      <c r="B132" s="74" t="str">
        <f t="shared" si="5"/>
        <v/>
      </c>
      <c r="C132" s="75"/>
      <c r="D132" s="75"/>
      <c r="E132" s="76"/>
      <c r="F132" s="18" t="str">
        <f t="shared" si="6"/>
        <v/>
      </c>
      <c r="G132" s="18" t="str">
        <f t="shared" si="7"/>
        <v/>
      </c>
      <c r="H132" s="18" t="str">
        <f t="shared" si="8"/>
        <v/>
      </c>
    </row>
    <row r="133" spans="2:8" x14ac:dyDescent="0.25">
      <c r="B133" s="74" t="str">
        <f t="shared" si="5"/>
        <v/>
      </c>
      <c r="C133" s="75"/>
      <c r="D133" s="75"/>
      <c r="E133" s="76"/>
      <c r="F133" s="18" t="str">
        <f t="shared" si="6"/>
        <v/>
      </c>
      <c r="G133" s="18" t="str">
        <f t="shared" si="7"/>
        <v/>
      </c>
      <c r="H133" s="18" t="str">
        <f t="shared" si="8"/>
        <v/>
      </c>
    </row>
    <row r="134" spans="2:8" x14ac:dyDescent="0.25">
      <c r="B134" s="74" t="str">
        <f t="shared" si="5"/>
        <v/>
      </c>
      <c r="C134" s="75"/>
      <c r="D134" s="75"/>
      <c r="E134" s="76"/>
      <c r="F134" s="18" t="str">
        <f t="shared" si="6"/>
        <v/>
      </c>
      <c r="G134" s="18" t="str">
        <f t="shared" si="7"/>
        <v/>
      </c>
      <c r="H134" s="18" t="str">
        <f t="shared" si="8"/>
        <v/>
      </c>
    </row>
    <row r="135" spans="2:8" x14ac:dyDescent="0.25">
      <c r="B135" s="74" t="str">
        <f t="shared" si="5"/>
        <v/>
      </c>
      <c r="C135" s="75"/>
      <c r="D135" s="75"/>
      <c r="E135" s="76"/>
      <c r="F135" s="18" t="str">
        <f t="shared" si="6"/>
        <v/>
      </c>
      <c r="G135" s="18" t="str">
        <f t="shared" si="7"/>
        <v/>
      </c>
      <c r="H135" s="18" t="str">
        <f t="shared" si="8"/>
        <v/>
      </c>
    </row>
    <row r="136" spans="2:8" x14ac:dyDescent="0.25">
      <c r="B136" s="74" t="str">
        <f t="shared" si="5"/>
        <v/>
      </c>
      <c r="C136" s="75"/>
      <c r="D136" s="75"/>
      <c r="E136" s="76"/>
      <c r="F136" s="18" t="str">
        <f t="shared" si="6"/>
        <v/>
      </c>
      <c r="G136" s="18" t="str">
        <f t="shared" si="7"/>
        <v/>
      </c>
      <c r="H136" s="18" t="str">
        <f t="shared" si="8"/>
        <v/>
      </c>
    </row>
    <row r="137" spans="2:8" x14ac:dyDescent="0.25">
      <c r="B137" s="74" t="str">
        <f t="shared" si="5"/>
        <v/>
      </c>
      <c r="C137" s="75"/>
      <c r="D137" s="75"/>
      <c r="E137" s="76"/>
      <c r="F137" s="18" t="str">
        <f t="shared" si="6"/>
        <v/>
      </c>
      <c r="G137" s="18" t="str">
        <f t="shared" si="7"/>
        <v/>
      </c>
      <c r="H137" s="18" t="str">
        <f t="shared" si="8"/>
        <v/>
      </c>
    </row>
    <row r="138" spans="2:8" x14ac:dyDescent="0.25">
      <c r="B138" s="74" t="str">
        <f t="shared" si="5"/>
        <v/>
      </c>
      <c r="C138" s="75"/>
      <c r="D138" s="75"/>
      <c r="E138" s="76"/>
      <c r="F138" s="18" t="str">
        <f t="shared" si="6"/>
        <v/>
      </c>
      <c r="G138" s="18" t="str">
        <f t="shared" si="7"/>
        <v/>
      </c>
      <c r="H138" s="18" t="str">
        <f t="shared" si="8"/>
        <v/>
      </c>
    </row>
    <row r="139" spans="2:8" x14ac:dyDescent="0.25">
      <c r="B139" s="74" t="str">
        <f t="shared" si="5"/>
        <v/>
      </c>
      <c r="C139" s="75"/>
      <c r="D139" s="75"/>
      <c r="E139" s="76"/>
      <c r="F139" s="18" t="str">
        <f t="shared" si="6"/>
        <v/>
      </c>
      <c r="G139" s="18" t="str">
        <f t="shared" si="7"/>
        <v/>
      </c>
      <c r="H139" s="18" t="str">
        <f t="shared" si="8"/>
        <v/>
      </c>
    </row>
    <row r="140" spans="2:8" x14ac:dyDescent="0.25">
      <c r="B140" s="74" t="str">
        <f t="shared" si="5"/>
        <v/>
      </c>
      <c r="C140" s="75"/>
      <c r="D140" s="75"/>
      <c r="E140" s="76"/>
      <c r="F140" s="18" t="str">
        <f t="shared" si="6"/>
        <v/>
      </c>
      <c r="G140" s="18" t="str">
        <f t="shared" si="7"/>
        <v/>
      </c>
      <c r="H140" s="18" t="str">
        <f t="shared" si="8"/>
        <v/>
      </c>
    </row>
    <row r="141" spans="2:8" x14ac:dyDescent="0.25">
      <c r="B141" s="74" t="str">
        <f t="shared" si="5"/>
        <v/>
      </c>
      <c r="C141" s="75"/>
      <c r="D141" s="75"/>
      <c r="E141" s="76"/>
      <c r="F141" s="18" t="str">
        <f t="shared" si="6"/>
        <v/>
      </c>
      <c r="G141" s="18" t="str">
        <f t="shared" si="7"/>
        <v/>
      </c>
      <c r="H141" s="18" t="str">
        <f t="shared" si="8"/>
        <v/>
      </c>
    </row>
    <row r="142" spans="2:8" x14ac:dyDescent="0.25">
      <c r="B142" s="74" t="str">
        <f t="shared" si="5"/>
        <v/>
      </c>
      <c r="C142" s="75"/>
      <c r="D142" s="75"/>
      <c r="E142" s="76"/>
      <c r="F142" s="18" t="str">
        <f t="shared" si="6"/>
        <v/>
      </c>
      <c r="G142" s="18" t="str">
        <f t="shared" si="7"/>
        <v/>
      </c>
      <c r="H142" s="18" t="str">
        <f t="shared" si="8"/>
        <v/>
      </c>
    </row>
    <row r="143" spans="2:8" x14ac:dyDescent="0.25">
      <c r="B143" s="74" t="str">
        <f t="shared" si="5"/>
        <v/>
      </c>
      <c r="C143" s="75"/>
      <c r="D143" s="75"/>
      <c r="E143" s="76"/>
      <c r="F143" s="18" t="str">
        <f t="shared" si="6"/>
        <v/>
      </c>
      <c r="G143" s="18" t="str">
        <f t="shared" si="7"/>
        <v/>
      </c>
      <c r="H143" s="18" t="str">
        <f t="shared" si="8"/>
        <v/>
      </c>
    </row>
    <row r="144" spans="2:8" x14ac:dyDescent="0.25">
      <c r="B144" s="74" t="str">
        <f t="shared" si="5"/>
        <v/>
      </c>
      <c r="C144" s="75"/>
      <c r="D144" s="75"/>
      <c r="E144" s="76"/>
      <c r="F144" s="18" t="str">
        <f t="shared" si="6"/>
        <v/>
      </c>
      <c r="G144" s="18" t="str">
        <f t="shared" si="7"/>
        <v/>
      </c>
      <c r="H144" s="18" t="str">
        <f t="shared" si="8"/>
        <v/>
      </c>
    </row>
    <row r="145" spans="2:8" x14ac:dyDescent="0.25">
      <c r="B145" s="74" t="str">
        <f t="shared" si="5"/>
        <v/>
      </c>
      <c r="C145" s="75"/>
      <c r="D145" s="75"/>
      <c r="E145" s="76"/>
      <c r="F145" s="18" t="str">
        <f t="shared" si="6"/>
        <v/>
      </c>
      <c r="G145" s="18" t="str">
        <f t="shared" si="7"/>
        <v/>
      </c>
      <c r="H145" s="18" t="str">
        <f t="shared" si="8"/>
        <v/>
      </c>
    </row>
    <row r="146" spans="2:8" x14ac:dyDescent="0.25">
      <c r="B146" s="74" t="str">
        <f t="shared" si="5"/>
        <v/>
      </c>
      <c r="C146" s="75"/>
      <c r="D146" s="75"/>
      <c r="E146" s="76"/>
      <c r="F146" s="18" t="str">
        <f t="shared" si="6"/>
        <v/>
      </c>
      <c r="G146" s="18" t="str">
        <f t="shared" si="7"/>
        <v/>
      </c>
      <c r="H146" s="18" t="str">
        <f t="shared" si="8"/>
        <v/>
      </c>
    </row>
    <row r="147" spans="2:8" x14ac:dyDescent="0.25">
      <c r="B147" s="74" t="str">
        <f t="shared" si="5"/>
        <v/>
      </c>
      <c r="C147" s="75"/>
      <c r="D147" s="75"/>
      <c r="E147" s="76"/>
      <c r="F147" s="18" t="str">
        <f t="shared" si="6"/>
        <v/>
      </c>
      <c r="G147" s="18" t="str">
        <f t="shared" si="7"/>
        <v/>
      </c>
      <c r="H147" s="18" t="str">
        <f t="shared" si="8"/>
        <v/>
      </c>
    </row>
    <row r="148" spans="2:8" x14ac:dyDescent="0.25">
      <c r="B148" s="74" t="str">
        <f t="shared" si="5"/>
        <v/>
      </c>
      <c r="C148" s="75"/>
      <c r="D148" s="75"/>
      <c r="E148" s="76"/>
      <c r="F148" s="18" t="str">
        <f t="shared" si="6"/>
        <v/>
      </c>
      <c r="G148" s="18" t="str">
        <f t="shared" si="7"/>
        <v/>
      </c>
      <c r="H148" s="18" t="str">
        <f t="shared" si="8"/>
        <v/>
      </c>
    </row>
    <row r="149" spans="2:8" x14ac:dyDescent="0.25">
      <c r="B149" s="74" t="str">
        <f t="shared" si="5"/>
        <v/>
      </c>
      <c r="C149" s="75"/>
      <c r="D149" s="75"/>
      <c r="E149" s="76"/>
      <c r="F149" s="18" t="str">
        <f t="shared" si="6"/>
        <v/>
      </c>
      <c r="G149" s="18" t="str">
        <f t="shared" si="7"/>
        <v/>
      </c>
      <c r="H149" s="18" t="str">
        <f t="shared" si="8"/>
        <v/>
      </c>
    </row>
    <row r="150" spans="2:8" x14ac:dyDescent="0.25">
      <c r="B150" s="74" t="str">
        <f t="shared" si="5"/>
        <v/>
      </c>
      <c r="C150" s="75"/>
      <c r="D150" s="75"/>
      <c r="E150" s="76"/>
      <c r="F150" s="18" t="str">
        <f t="shared" si="6"/>
        <v/>
      </c>
      <c r="G150" s="18" t="str">
        <f t="shared" si="7"/>
        <v/>
      </c>
      <c r="H150" s="18" t="str">
        <f t="shared" si="8"/>
        <v/>
      </c>
    </row>
    <row r="151" spans="2:8" x14ac:dyDescent="0.25">
      <c r="B151" s="74" t="str">
        <f t="shared" si="5"/>
        <v/>
      </c>
      <c r="C151" s="75"/>
      <c r="D151" s="75"/>
      <c r="E151" s="76"/>
      <c r="F151" s="18" t="str">
        <f t="shared" si="6"/>
        <v/>
      </c>
      <c r="G151" s="18" t="str">
        <f t="shared" si="7"/>
        <v/>
      </c>
      <c r="H151" s="18" t="str">
        <f t="shared" si="8"/>
        <v/>
      </c>
    </row>
    <row r="152" spans="2:8" x14ac:dyDescent="0.25">
      <c r="B152" s="74" t="str">
        <f t="shared" si="5"/>
        <v/>
      </c>
      <c r="C152" s="75"/>
      <c r="D152" s="75"/>
      <c r="E152" s="76"/>
      <c r="F152" s="18" t="str">
        <f t="shared" si="6"/>
        <v/>
      </c>
      <c r="G152" s="18" t="str">
        <f t="shared" si="7"/>
        <v/>
      </c>
      <c r="H152" s="18" t="str">
        <f t="shared" si="8"/>
        <v/>
      </c>
    </row>
    <row r="153" spans="2:8" x14ac:dyDescent="0.25">
      <c r="B153" s="74" t="str">
        <f t="shared" si="5"/>
        <v/>
      </c>
      <c r="C153" s="75"/>
      <c r="D153" s="75"/>
      <c r="E153" s="76"/>
      <c r="F153" s="18" t="str">
        <f t="shared" si="6"/>
        <v/>
      </c>
      <c r="G153" s="18" t="str">
        <f t="shared" si="7"/>
        <v/>
      </c>
      <c r="H153" s="18" t="str">
        <f t="shared" si="8"/>
        <v/>
      </c>
    </row>
    <row r="154" spans="2:8" x14ac:dyDescent="0.25">
      <c r="B154" s="74" t="str">
        <f t="shared" si="5"/>
        <v/>
      </c>
      <c r="C154" s="75"/>
      <c r="D154" s="75"/>
      <c r="E154" s="76"/>
      <c r="F154" s="18" t="str">
        <f t="shared" si="6"/>
        <v/>
      </c>
      <c r="G154" s="18" t="str">
        <f t="shared" si="7"/>
        <v/>
      </c>
      <c r="H154" s="18" t="str">
        <f t="shared" si="8"/>
        <v/>
      </c>
    </row>
    <row r="155" spans="2:8" x14ac:dyDescent="0.25">
      <c r="B155" s="74" t="str">
        <f t="shared" si="5"/>
        <v/>
      </c>
      <c r="C155" s="75"/>
      <c r="D155" s="75"/>
      <c r="E155" s="76"/>
      <c r="F155" s="18" t="str">
        <f t="shared" si="6"/>
        <v/>
      </c>
      <c r="G155" s="18" t="str">
        <f t="shared" si="7"/>
        <v/>
      </c>
      <c r="H155" s="18" t="str">
        <f t="shared" si="8"/>
        <v/>
      </c>
    </row>
    <row r="156" spans="2:8" x14ac:dyDescent="0.25">
      <c r="B156" s="74" t="str">
        <f t="shared" si="5"/>
        <v/>
      </c>
      <c r="C156" s="75"/>
      <c r="D156" s="75"/>
      <c r="E156" s="76"/>
      <c r="F156" s="18" t="str">
        <f t="shared" si="6"/>
        <v/>
      </c>
      <c r="G156" s="18" t="str">
        <f t="shared" si="7"/>
        <v/>
      </c>
      <c r="H156" s="18" t="str">
        <f t="shared" si="8"/>
        <v/>
      </c>
    </row>
    <row r="157" spans="2:8" x14ac:dyDescent="0.25">
      <c r="B157" s="74" t="str">
        <f t="shared" ref="B157:B220" si="9">IF(J135="","",J135)</f>
        <v/>
      </c>
      <c r="C157" s="75"/>
      <c r="D157" s="75"/>
      <c r="E157" s="76"/>
      <c r="F157" s="18" t="str">
        <f t="shared" ref="F157:F220" si="10">IF(K135="","",K135)</f>
        <v/>
      </c>
      <c r="G157" s="18" t="str">
        <f t="shared" ref="G157:G220" si="11">IF(L135="","",L135)</f>
        <v/>
      </c>
      <c r="H157" s="18" t="str">
        <f t="shared" ref="H157:H220" si="12">IF(M135="","",M135)</f>
        <v/>
      </c>
    </row>
    <row r="158" spans="2:8" x14ac:dyDescent="0.25">
      <c r="B158" s="74" t="str">
        <f t="shared" si="9"/>
        <v/>
      </c>
      <c r="C158" s="75"/>
      <c r="D158" s="75"/>
      <c r="E158" s="76"/>
      <c r="F158" s="18" t="str">
        <f t="shared" si="10"/>
        <v/>
      </c>
      <c r="G158" s="18" t="str">
        <f t="shared" si="11"/>
        <v/>
      </c>
      <c r="H158" s="18" t="str">
        <f t="shared" si="12"/>
        <v/>
      </c>
    </row>
    <row r="159" spans="2:8" x14ac:dyDescent="0.25">
      <c r="B159" s="74" t="str">
        <f t="shared" si="9"/>
        <v/>
      </c>
      <c r="C159" s="75"/>
      <c r="D159" s="75"/>
      <c r="E159" s="76"/>
      <c r="F159" s="18" t="str">
        <f t="shared" si="10"/>
        <v/>
      </c>
      <c r="G159" s="18" t="str">
        <f t="shared" si="11"/>
        <v/>
      </c>
      <c r="H159" s="18" t="str">
        <f t="shared" si="12"/>
        <v/>
      </c>
    </row>
    <row r="160" spans="2:8" x14ac:dyDescent="0.25">
      <c r="B160" s="74" t="str">
        <f t="shared" si="9"/>
        <v/>
      </c>
      <c r="C160" s="75"/>
      <c r="D160" s="75"/>
      <c r="E160" s="76"/>
      <c r="F160" s="18" t="str">
        <f t="shared" si="10"/>
        <v/>
      </c>
      <c r="G160" s="18" t="str">
        <f t="shared" si="11"/>
        <v/>
      </c>
      <c r="H160" s="18" t="str">
        <f t="shared" si="12"/>
        <v/>
      </c>
    </row>
    <row r="161" spans="2:8" x14ac:dyDescent="0.25">
      <c r="B161" s="74" t="str">
        <f t="shared" si="9"/>
        <v/>
      </c>
      <c r="C161" s="75"/>
      <c r="D161" s="75"/>
      <c r="E161" s="76"/>
      <c r="F161" s="18" t="str">
        <f t="shared" si="10"/>
        <v/>
      </c>
      <c r="G161" s="18" t="str">
        <f t="shared" si="11"/>
        <v/>
      </c>
      <c r="H161" s="18" t="str">
        <f t="shared" si="12"/>
        <v/>
      </c>
    </row>
    <row r="162" spans="2:8" x14ac:dyDescent="0.25">
      <c r="B162" s="74" t="str">
        <f t="shared" si="9"/>
        <v/>
      </c>
      <c r="C162" s="75"/>
      <c r="D162" s="75"/>
      <c r="E162" s="76"/>
      <c r="F162" s="18" t="str">
        <f t="shared" si="10"/>
        <v/>
      </c>
      <c r="G162" s="18" t="str">
        <f t="shared" si="11"/>
        <v/>
      </c>
      <c r="H162" s="18" t="str">
        <f t="shared" si="12"/>
        <v/>
      </c>
    </row>
    <row r="163" spans="2:8" x14ac:dyDescent="0.25">
      <c r="B163" s="74" t="str">
        <f t="shared" si="9"/>
        <v/>
      </c>
      <c r="C163" s="75"/>
      <c r="D163" s="75"/>
      <c r="E163" s="76"/>
      <c r="F163" s="18" t="str">
        <f t="shared" si="10"/>
        <v/>
      </c>
      <c r="G163" s="18" t="str">
        <f t="shared" si="11"/>
        <v/>
      </c>
      <c r="H163" s="18" t="str">
        <f t="shared" si="12"/>
        <v/>
      </c>
    </row>
    <row r="164" spans="2:8" x14ac:dyDescent="0.25">
      <c r="B164" s="74" t="str">
        <f t="shared" si="9"/>
        <v/>
      </c>
      <c r="C164" s="75"/>
      <c r="D164" s="75"/>
      <c r="E164" s="76"/>
      <c r="F164" s="18" t="str">
        <f t="shared" si="10"/>
        <v/>
      </c>
      <c r="G164" s="18" t="str">
        <f t="shared" si="11"/>
        <v/>
      </c>
      <c r="H164" s="18" t="str">
        <f t="shared" si="12"/>
        <v/>
      </c>
    </row>
    <row r="165" spans="2:8" x14ac:dyDescent="0.25">
      <c r="B165" s="74" t="str">
        <f t="shared" si="9"/>
        <v/>
      </c>
      <c r="C165" s="75"/>
      <c r="D165" s="75"/>
      <c r="E165" s="76"/>
      <c r="F165" s="18" t="str">
        <f t="shared" si="10"/>
        <v/>
      </c>
      <c r="G165" s="18" t="str">
        <f t="shared" si="11"/>
        <v/>
      </c>
      <c r="H165" s="18" t="str">
        <f t="shared" si="12"/>
        <v/>
      </c>
    </row>
    <row r="166" spans="2:8" x14ac:dyDescent="0.25">
      <c r="B166" s="74" t="str">
        <f t="shared" si="9"/>
        <v/>
      </c>
      <c r="C166" s="75"/>
      <c r="D166" s="75"/>
      <c r="E166" s="76"/>
      <c r="F166" s="18" t="str">
        <f t="shared" si="10"/>
        <v/>
      </c>
      <c r="G166" s="18" t="str">
        <f t="shared" si="11"/>
        <v/>
      </c>
      <c r="H166" s="18" t="str">
        <f t="shared" si="12"/>
        <v/>
      </c>
    </row>
    <row r="167" spans="2:8" x14ac:dyDescent="0.25">
      <c r="B167" s="74" t="str">
        <f t="shared" si="9"/>
        <v/>
      </c>
      <c r="C167" s="75"/>
      <c r="D167" s="75"/>
      <c r="E167" s="76"/>
      <c r="F167" s="18" t="str">
        <f t="shared" si="10"/>
        <v/>
      </c>
      <c r="G167" s="18" t="str">
        <f t="shared" si="11"/>
        <v/>
      </c>
      <c r="H167" s="18" t="str">
        <f t="shared" si="12"/>
        <v/>
      </c>
    </row>
    <row r="168" spans="2:8" x14ac:dyDescent="0.25">
      <c r="B168" s="74" t="str">
        <f t="shared" si="9"/>
        <v/>
      </c>
      <c r="C168" s="75"/>
      <c r="D168" s="75"/>
      <c r="E168" s="76"/>
      <c r="F168" s="18" t="str">
        <f t="shared" si="10"/>
        <v/>
      </c>
      <c r="G168" s="18" t="str">
        <f t="shared" si="11"/>
        <v/>
      </c>
      <c r="H168" s="18" t="str">
        <f t="shared" si="12"/>
        <v/>
      </c>
    </row>
    <row r="169" spans="2:8" x14ac:dyDescent="0.25">
      <c r="B169" s="74" t="str">
        <f t="shared" si="9"/>
        <v/>
      </c>
      <c r="C169" s="75"/>
      <c r="D169" s="75"/>
      <c r="E169" s="76"/>
      <c r="F169" s="18" t="str">
        <f t="shared" si="10"/>
        <v/>
      </c>
      <c r="G169" s="18" t="str">
        <f t="shared" si="11"/>
        <v/>
      </c>
      <c r="H169" s="18" t="str">
        <f t="shared" si="12"/>
        <v/>
      </c>
    </row>
    <row r="170" spans="2:8" x14ac:dyDescent="0.25">
      <c r="B170" s="74" t="str">
        <f t="shared" si="9"/>
        <v/>
      </c>
      <c r="C170" s="75"/>
      <c r="D170" s="75"/>
      <c r="E170" s="76"/>
      <c r="F170" s="18" t="str">
        <f t="shared" si="10"/>
        <v/>
      </c>
      <c r="G170" s="18" t="str">
        <f t="shared" si="11"/>
        <v/>
      </c>
      <c r="H170" s="18" t="str">
        <f t="shared" si="12"/>
        <v/>
      </c>
    </row>
    <row r="171" spans="2:8" x14ac:dyDescent="0.25">
      <c r="B171" s="74" t="str">
        <f t="shared" si="9"/>
        <v/>
      </c>
      <c r="C171" s="75"/>
      <c r="D171" s="75"/>
      <c r="E171" s="76"/>
      <c r="F171" s="18" t="str">
        <f t="shared" si="10"/>
        <v/>
      </c>
      <c r="G171" s="18" t="str">
        <f t="shared" si="11"/>
        <v/>
      </c>
      <c r="H171" s="18" t="str">
        <f t="shared" si="12"/>
        <v/>
      </c>
    </row>
    <row r="172" spans="2:8" x14ac:dyDescent="0.25">
      <c r="B172" s="74" t="str">
        <f t="shared" si="9"/>
        <v/>
      </c>
      <c r="C172" s="75"/>
      <c r="D172" s="75"/>
      <c r="E172" s="76"/>
      <c r="F172" s="18" t="str">
        <f t="shared" si="10"/>
        <v/>
      </c>
      <c r="G172" s="18" t="str">
        <f t="shared" si="11"/>
        <v/>
      </c>
      <c r="H172" s="18" t="str">
        <f t="shared" si="12"/>
        <v/>
      </c>
    </row>
    <row r="173" spans="2:8" x14ac:dyDescent="0.25">
      <c r="B173" s="74" t="str">
        <f t="shared" si="9"/>
        <v/>
      </c>
      <c r="C173" s="75"/>
      <c r="D173" s="75"/>
      <c r="E173" s="76"/>
      <c r="F173" s="18" t="str">
        <f t="shared" si="10"/>
        <v/>
      </c>
      <c r="G173" s="18" t="str">
        <f t="shared" si="11"/>
        <v/>
      </c>
      <c r="H173" s="18" t="str">
        <f t="shared" si="12"/>
        <v/>
      </c>
    </row>
    <row r="174" spans="2:8" x14ac:dyDescent="0.25">
      <c r="B174" s="74" t="str">
        <f t="shared" si="9"/>
        <v/>
      </c>
      <c r="C174" s="75"/>
      <c r="D174" s="75"/>
      <c r="E174" s="76"/>
      <c r="F174" s="18" t="str">
        <f t="shared" si="10"/>
        <v/>
      </c>
      <c r="G174" s="18" t="str">
        <f t="shared" si="11"/>
        <v/>
      </c>
      <c r="H174" s="18" t="str">
        <f t="shared" si="12"/>
        <v/>
      </c>
    </row>
    <row r="175" spans="2:8" x14ac:dyDescent="0.25">
      <c r="B175" s="74" t="str">
        <f t="shared" si="9"/>
        <v/>
      </c>
      <c r="C175" s="75"/>
      <c r="D175" s="75"/>
      <c r="E175" s="76"/>
      <c r="F175" s="18" t="str">
        <f t="shared" si="10"/>
        <v/>
      </c>
      <c r="G175" s="18" t="str">
        <f t="shared" si="11"/>
        <v/>
      </c>
      <c r="H175" s="18" t="str">
        <f t="shared" si="12"/>
        <v/>
      </c>
    </row>
    <row r="176" spans="2:8" x14ac:dyDescent="0.25">
      <c r="B176" s="74" t="str">
        <f t="shared" si="9"/>
        <v/>
      </c>
      <c r="C176" s="75"/>
      <c r="D176" s="75"/>
      <c r="E176" s="76"/>
      <c r="F176" s="18" t="str">
        <f t="shared" si="10"/>
        <v/>
      </c>
      <c r="G176" s="18" t="str">
        <f t="shared" si="11"/>
        <v/>
      </c>
      <c r="H176" s="18" t="str">
        <f t="shared" si="12"/>
        <v/>
      </c>
    </row>
    <row r="177" spans="2:8" x14ac:dyDescent="0.25">
      <c r="B177" s="74" t="str">
        <f t="shared" si="9"/>
        <v/>
      </c>
      <c r="C177" s="75"/>
      <c r="D177" s="75"/>
      <c r="E177" s="76"/>
      <c r="F177" s="18" t="str">
        <f t="shared" si="10"/>
        <v/>
      </c>
      <c r="G177" s="18" t="str">
        <f t="shared" si="11"/>
        <v/>
      </c>
      <c r="H177" s="18" t="str">
        <f t="shared" si="12"/>
        <v/>
      </c>
    </row>
    <row r="178" spans="2:8" x14ac:dyDescent="0.25">
      <c r="B178" s="74" t="str">
        <f t="shared" si="9"/>
        <v/>
      </c>
      <c r="C178" s="75"/>
      <c r="D178" s="75"/>
      <c r="E178" s="76"/>
      <c r="F178" s="18" t="str">
        <f t="shared" si="10"/>
        <v/>
      </c>
      <c r="G178" s="18" t="str">
        <f t="shared" si="11"/>
        <v/>
      </c>
      <c r="H178" s="18" t="str">
        <f t="shared" si="12"/>
        <v/>
      </c>
    </row>
    <row r="179" spans="2:8" x14ac:dyDescent="0.25">
      <c r="B179" s="74" t="str">
        <f t="shared" si="9"/>
        <v/>
      </c>
      <c r="C179" s="75"/>
      <c r="D179" s="75"/>
      <c r="E179" s="76"/>
      <c r="F179" s="18" t="str">
        <f t="shared" si="10"/>
        <v/>
      </c>
      <c r="G179" s="18" t="str">
        <f t="shared" si="11"/>
        <v/>
      </c>
      <c r="H179" s="18" t="str">
        <f t="shared" si="12"/>
        <v/>
      </c>
    </row>
    <row r="180" spans="2:8" x14ac:dyDescent="0.25">
      <c r="B180" s="74" t="str">
        <f t="shared" si="9"/>
        <v/>
      </c>
      <c r="C180" s="75"/>
      <c r="D180" s="75"/>
      <c r="E180" s="76"/>
      <c r="F180" s="18" t="str">
        <f t="shared" si="10"/>
        <v/>
      </c>
      <c r="G180" s="18" t="str">
        <f t="shared" si="11"/>
        <v/>
      </c>
      <c r="H180" s="18" t="str">
        <f t="shared" si="12"/>
        <v/>
      </c>
    </row>
    <row r="181" spans="2:8" x14ac:dyDescent="0.25">
      <c r="B181" s="74" t="str">
        <f t="shared" si="9"/>
        <v/>
      </c>
      <c r="C181" s="75"/>
      <c r="D181" s="75"/>
      <c r="E181" s="76"/>
      <c r="F181" s="18" t="str">
        <f t="shared" si="10"/>
        <v/>
      </c>
      <c r="G181" s="18" t="str">
        <f t="shared" si="11"/>
        <v/>
      </c>
      <c r="H181" s="18" t="str">
        <f t="shared" si="12"/>
        <v/>
      </c>
    </row>
    <row r="182" spans="2:8" x14ac:dyDescent="0.25">
      <c r="B182" s="74" t="str">
        <f t="shared" si="9"/>
        <v/>
      </c>
      <c r="C182" s="75"/>
      <c r="D182" s="75"/>
      <c r="E182" s="76"/>
      <c r="F182" s="18" t="str">
        <f t="shared" si="10"/>
        <v/>
      </c>
      <c r="G182" s="18" t="str">
        <f t="shared" si="11"/>
        <v/>
      </c>
      <c r="H182" s="18" t="str">
        <f t="shared" si="12"/>
        <v/>
      </c>
    </row>
    <row r="183" spans="2:8" x14ac:dyDescent="0.25">
      <c r="B183" s="74" t="str">
        <f t="shared" si="9"/>
        <v/>
      </c>
      <c r="C183" s="75"/>
      <c r="D183" s="75"/>
      <c r="E183" s="76"/>
      <c r="F183" s="18" t="str">
        <f t="shared" si="10"/>
        <v/>
      </c>
      <c r="G183" s="18" t="str">
        <f t="shared" si="11"/>
        <v/>
      </c>
      <c r="H183" s="18" t="str">
        <f t="shared" si="12"/>
        <v/>
      </c>
    </row>
    <row r="184" spans="2:8" x14ac:dyDescent="0.25">
      <c r="B184" s="74" t="str">
        <f t="shared" si="9"/>
        <v/>
      </c>
      <c r="C184" s="75"/>
      <c r="D184" s="75"/>
      <c r="E184" s="76"/>
      <c r="F184" s="18" t="str">
        <f t="shared" si="10"/>
        <v/>
      </c>
      <c r="G184" s="18" t="str">
        <f t="shared" si="11"/>
        <v/>
      </c>
      <c r="H184" s="18" t="str">
        <f t="shared" si="12"/>
        <v/>
      </c>
    </row>
    <row r="185" spans="2:8" x14ac:dyDescent="0.25">
      <c r="B185" s="74" t="str">
        <f t="shared" si="9"/>
        <v/>
      </c>
      <c r="C185" s="75"/>
      <c r="D185" s="75"/>
      <c r="E185" s="76"/>
      <c r="F185" s="18" t="str">
        <f t="shared" si="10"/>
        <v/>
      </c>
      <c r="G185" s="18" t="str">
        <f t="shared" si="11"/>
        <v/>
      </c>
      <c r="H185" s="18" t="str">
        <f t="shared" si="12"/>
        <v/>
      </c>
    </row>
    <row r="186" spans="2:8" x14ac:dyDescent="0.25">
      <c r="B186" s="74" t="str">
        <f t="shared" si="9"/>
        <v/>
      </c>
      <c r="C186" s="75"/>
      <c r="D186" s="75"/>
      <c r="E186" s="76"/>
      <c r="F186" s="18" t="str">
        <f t="shared" si="10"/>
        <v/>
      </c>
      <c r="G186" s="18" t="str">
        <f t="shared" si="11"/>
        <v/>
      </c>
      <c r="H186" s="18" t="str">
        <f t="shared" si="12"/>
        <v/>
      </c>
    </row>
    <row r="187" spans="2:8" x14ac:dyDescent="0.25">
      <c r="B187" s="74" t="str">
        <f t="shared" si="9"/>
        <v/>
      </c>
      <c r="C187" s="75"/>
      <c r="D187" s="75"/>
      <c r="E187" s="76"/>
      <c r="F187" s="18" t="str">
        <f t="shared" si="10"/>
        <v/>
      </c>
      <c r="G187" s="18" t="str">
        <f t="shared" si="11"/>
        <v/>
      </c>
      <c r="H187" s="18" t="str">
        <f t="shared" si="12"/>
        <v/>
      </c>
    </row>
    <row r="188" spans="2:8" x14ac:dyDescent="0.25">
      <c r="B188" s="74" t="str">
        <f t="shared" si="9"/>
        <v/>
      </c>
      <c r="C188" s="75"/>
      <c r="D188" s="75"/>
      <c r="E188" s="76"/>
      <c r="F188" s="18" t="str">
        <f t="shared" si="10"/>
        <v/>
      </c>
      <c r="G188" s="18" t="str">
        <f t="shared" si="11"/>
        <v/>
      </c>
      <c r="H188" s="18" t="str">
        <f t="shared" si="12"/>
        <v/>
      </c>
    </row>
    <row r="189" spans="2:8" x14ac:dyDescent="0.25">
      <c r="B189" s="74" t="str">
        <f t="shared" si="9"/>
        <v/>
      </c>
      <c r="C189" s="75"/>
      <c r="D189" s="75"/>
      <c r="E189" s="76"/>
      <c r="F189" s="18" t="str">
        <f t="shared" si="10"/>
        <v/>
      </c>
      <c r="G189" s="18" t="str">
        <f t="shared" si="11"/>
        <v/>
      </c>
      <c r="H189" s="18" t="str">
        <f t="shared" si="12"/>
        <v/>
      </c>
    </row>
    <row r="190" spans="2:8" x14ac:dyDescent="0.25">
      <c r="B190" s="74" t="str">
        <f t="shared" si="9"/>
        <v/>
      </c>
      <c r="C190" s="75"/>
      <c r="D190" s="75"/>
      <c r="E190" s="76"/>
      <c r="F190" s="18" t="str">
        <f t="shared" si="10"/>
        <v/>
      </c>
      <c r="G190" s="18" t="str">
        <f t="shared" si="11"/>
        <v/>
      </c>
      <c r="H190" s="18" t="str">
        <f t="shared" si="12"/>
        <v/>
      </c>
    </row>
    <row r="191" spans="2:8" x14ac:dyDescent="0.25">
      <c r="B191" s="74" t="str">
        <f t="shared" si="9"/>
        <v/>
      </c>
      <c r="C191" s="75"/>
      <c r="D191" s="75"/>
      <c r="E191" s="76"/>
      <c r="F191" s="18" t="str">
        <f t="shared" si="10"/>
        <v/>
      </c>
      <c r="G191" s="18" t="str">
        <f t="shared" si="11"/>
        <v/>
      </c>
      <c r="H191" s="18" t="str">
        <f t="shared" si="12"/>
        <v/>
      </c>
    </row>
    <row r="192" spans="2:8" x14ac:dyDescent="0.25">
      <c r="B192" s="74" t="str">
        <f t="shared" si="9"/>
        <v/>
      </c>
      <c r="C192" s="75"/>
      <c r="D192" s="75"/>
      <c r="E192" s="76"/>
      <c r="F192" s="18" t="str">
        <f t="shared" si="10"/>
        <v/>
      </c>
      <c r="G192" s="18" t="str">
        <f t="shared" si="11"/>
        <v/>
      </c>
      <c r="H192" s="18" t="str">
        <f t="shared" si="12"/>
        <v/>
      </c>
    </row>
    <row r="193" spans="2:8" x14ac:dyDescent="0.25">
      <c r="B193" s="74" t="str">
        <f t="shared" si="9"/>
        <v/>
      </c>
      <c r="C193" s="75"/>
      <c r="D193" s="75"/>
      <c r="E193" s="76"/>
      <c r="F193" s="18" t="str">
        <f t="shared" si="10"/>
        <v/>
      </c>
      <c r="G193" s="18" t="str">
        <f t="shared" si="11"/>
        <v/>
      </c>
      <c r="H193" s="18" t="str">
        <f t="shared" si="12"/>
        <v/>
      </c>
    </row>
    <row r="194" spans="2:8" x14ac:dyDescent="0.25">
      <c r="B194" s="74" t="str">
        <f t="shared" si="9"/>
        <v/>
      </c>
      <c r="C194" s="75"/>
      <c r="D194" s="75"/>
      <c r="E194" s="76"/>
      <c r="F194" s="18" t="str">
        <f t="shared" si="10"/>
        <v/>
      </c>
      <c r="G194" s="18" t="str">
        <f t="shared" si="11"/>
        <v/>
      </c>
      <c r="H194" s="18" t="str">
        <f t="shared" si="12"/>
        <v/>
      </c>
    </row>
    <row r="195" spans="2:8" x14ac:dyDescent="0.25">
      <c r="B195" s="74" t="str">
        <f t="shared" si="9"/>
        <v/>
      </c>
      <c r="C195" s="75"/>
      <c r="D195" s="75"/>
      <c r="E195" s="76"/>
      <c r="F195" s="18" t="str">
        <f t="shared" si="10"/>
        <v/>
      </c>
      <c r="G195" s="18" t="str">
        <f t="shared" si="11"/>
        <v/>
      </c>
      <c r="H195" s="18" t="str">
        <f t="shared" si="12"/>
        <v/>
      </c>
    </row>
    <row r="196" spans="2:8" x14ac:dyDescent="0.25">
      <c r="B196" s="74" t="str">
        <f t="shared" si="9"/>
        <v/>
      </c>
      <c r="C196" s="75"/>
      <c r="D196" s="75"/>
      <c r="E196" s="76"/>
      <c r="F196" s="18" t="str">
        <f t="shared" si="10"/>
        <v/>
      </c>
      <c r="G196" s="18" t="str">
        <f t="shared" si="11"/>
        <v/>
      </c>
      <c r="H196" s="18" t="str">
        <f t="shared" si="12"/>
        <v/>
      </c>
    </row>
    <row r="197" spans="2:8" x14ac:dyDescent="0.25">
      <c r="B197" s="74" t="str">
        <f t="shared" si="9"/>
        <v/>
      </c>
      <c r="C197" s="75"/>
      <c r="D197" s="75"/>
      <c r="E197" s="76"/>
      <c r="F197" s="18" t="str">
        <f t="shared" si="10"/>
        <v/>
      </c>
      <c r="G197" s="18" t="str">
        <f t="shared" si="11"/>
        <v/>
      </c>
      <c r="H197" s="18" t="str">
        <f t="shared" si="12"/>
        <v/>
      </c>
    </row>
    <row r="198" spans="2:8" x14ac:dyDescent="0.25">
      <c r="B198" s="74" t="str">
        <f t="shared" si="9"/>
        <v/>
      </c>
      <c r="C198" s="75"/>
      <c r="D198" s="75"/>
      <c r="E198" s="76"/>
      <c r="F198" s="18" t="str">
        <f t="shared" si="10"/>
        <v/>
      </c>
      <c r="G198" s="18" t="str">
        <f t="shared" si="11"/>
        <v/>
      </c>
      <c r="H198" s="18" t="str">
        <f t="shared" si="12"/>
        <v/>
      </c>
    </row>
    <row r="199" spans="2:8" x14ac:dyDescent="0.25">
      <c r="B199" s="74" t="str">
        <f t="shared" si="9"/>
        <v/>
      </c>
      <c r="C199" s="75"/>
      <c r="D199" s="75"/>
      <c r="E199" s="76"/>
      <c r="F199" s="18" t="str">
        <f t="shared" si="10"/>
        <v/>
      </c>
      <c r="G199" s="18" t="str">
        <f t="shared" si="11"/>
        <v/>
      </c>
      <c r="H199" s="18" t="str">
        <f t="shared" si="12"/>
        <v/>
      </c>
    </row>
    <row r="200" spans="2:8" x14ac:dyDescent="0.25">
      <c r="B200" s="74" t="str">
        <f t="shared" si="9"/>
        <v/>
      </c>
      <c r="C200" s="75"/>
      <c r="D200" s="75"/>
      <c r="E200" s="76"/>
      <c r="F200" s="18" t="str">
        <f t="shared" si="10"/>
        <v/>
      </c>
      <c r="G200" s="18" t="str">
        <f t="shared" si="11"/>
        <v/>
      </c>
      <c r="H200" s="18" t="str">
        <f t="shared" si="12"/>
        <v/>
      </c>
    </row>
    <row r="201" spans="2:8" x14ac:dyDescent="0.25">
      <c r="B201" s="74" t="str">
        <f t="shared" si="9"/>
        <v/>
      </c>
      <c r="C201" s="75"/>
      <c r="D201" s="75"/>
      <c r="E201" s="76"/>
      <c r="F201" s="18" t="str">
        <f t="shared" si="10"/>
        <v/>
      </c>
      <c r="G201" s="18" t="str">
        <f t="shared" si="11"/>
        <v/>
      </c>
      <c r="H201" s="18" t="str">
        <f t="shared" si="12"/>
        <v/>
      </c>
    </row>
    <row r="202" spans="2:8" x14ac:dyDescent="0.25">
      <c r="B202" s="74" t="str">
        <f t="shared" si="9"/>
        <v/>
      </c>
      <c r="C202" s="75"/>
      <c r="D202" s="75"/>
      <c r="E202" s="76"/>
      <c r="F202" s="18" t="str">
        <f t="shared" si="10"/>
        <v/>
      </c>
      <c r="G202" s="18" t="str">
        <f t="shared" si="11"/>
        <v/>
      </c>
      <c r="H202" s="18" t="str">
        <f t="shared" si="12"/>
        <v/>
      </c>
    </row>
    <row r="203" spans="2:8" x14ac:dyDescent="0.25">
      <c r="B203" s="74" t="str">
        <f t="shared" si="9"/>
        <v/>
      </c>
      <c r="C203" s="75"/>
      <c r="D203" s="75"/>
      <c r="E203" s="76"/>
      <c r="F203" s="18" t="str">
        <f t="shared" si="10"/>
        <v/>
      </c>
      <c r="G203" s="18" t="str">
        <f t="shared" si="11"/>
        <v/>
      </c>
      <c r="H203" s="18" t="str">
        <f t="shared" si="12"/>
        <v/>
      </c>
    </row>
    <row r="204" spans="2:8" x14ac:dyDescent="0.25">
      <c r="B204" s="74" t="str">
        <f t="shared" si="9"/>
        <v/>
      </c>
      <c r="C204" s="75"/>
      <c r="D204" s="75"/>
      <c r="E204" s="76"/>
      <c r="F204" s="18" t="str">
        <f t="shared" si="10"/>
        <v/>
      </c>
      <c r="G204" s="18" t="str">
        <f t="shared" si="11"/>
        <v/>
      </c>
      <c r="H204" s="18" t="str">
        <f t="shared" si="12"/>
        <v/>
      </c>
    </row>
    <row r="205" spans="2:8" x14ac:dyDescent="0.25">
      <c r="B205" s="74" t="str">
        <f t="shared" si="9"/>
        <v/>
      </c>
      <c r="C205" s="75"/>
      <c r="D205" s="75"/>
      <c r="E205" s="76"/>
      <c r="F205" s="18" t="str">
        <f t="shared" si="10"/>
        <v/>
      </c>
      <c r="G205" s="18" t="str">
        <f t="shared" si="11"/>
        <v/>
      </c>
      <c r="H205" s="18" t="str">
        <f t="shared" si="12"/>
        <v/>
      </c>
    </row>
    <row r="206" spans="2:8" x14ac:dyDescent="0.25">
      <c r="B206" s="74" t="str">
        <f t="shared" si="9"/>
        <v/>
      </c>
      <c r="C206" s="75"/>
      <c r="D206" s="75"/>
      <c r="E206" s="76"/>
      <c r="F206" s="18" t="str">
        <f t="shared" si="10"/>
        <v/>
      </c>
      <c r="G206" s="18" t="str">
        <f t="shared" si="11"/>
        <v/>
      </c>
      <c r="H206" s="18" t="str">
        <f t="shared" si="12"/>
        <v/>
      </c>
    </row>
    <row r="207" spans="2:8" x14ac:dyDescent="0.25">
      <c r="B207" s="74" t="str">
        <f t="shared" si="9"/>
        <v/>
      </c>
      <c r="C207" s="75"/>
      <c r="D207" s="75"/>
      <c r="E207" s="76"/>
      <c r="F207" s="18" t="str">
        <f t="shared" si="10"/>
        <v/>
      </c>
      <c r="G207" s="18" t="str">
        <f t="shared" si="11"/>
        <v/>
      </c>
      <c r="H207" s="18" t="str">
        <f t="shared" si="12"/>
        <v/>
      </c>
    </row>
    <row r="208" spans="2:8" x14ac:dyDescent="0.25">
      <c r="B208" s="74" t="str">
        <f t="shared" si="9"/>
        <v/>
      </c>
      <c r="C208" s="75"/>
      <c r="D208" s="75"/>
      <c r="E208" s="76"/>
      <c r="F208" s="18" t="str">
        <f t="shared" si="10"/>
        <v/>
      </c>
      <c r="G208" s="18" t="str">
        <f t="shared" si="11"/>
        <v/>
      </c>
      <c r="H208" s="18" t="str">
        <f t="shared" si="12"/>
        <v/>
      </c>
    </row>
    <row r="209" spans="2:8" x14ac:dyDescent="0.25">
      <c r="B209" s="74" t="str">
        <f t="shared" si="9"/>
        <v/>
      </c>
      <c r="C209" s="75"/>
      <c r="D209" s="75"/>
      <c r="E209" s="76"/>
      <c r="F209" s="18" t="str">
        <f t="shared" si="10"/>
        <v/>
      </c>
      <c r="G209" s="18" t="str">
        <f t="shared" si="11"/>
        <v/>
      </c>
      <c r="H209" s="18" t="str">
        <f t="shared" si="12"/>
        <v/>
      </c>
    </row>
    <row r="210" spans="2:8" x14ac:dyDescent="0.25">
      <c r="B210" s="74" t="str">
        <f t="shared" si="9"/>
        <v/>
      </c>
      <c r="C210" s="75"/>
      <c r="D210" s="75"/>
      <c r="E210" s="76"/>
      <c r="F210" s="18" t="str">
        <f t="shared" si="10"/>
        <v/>
      </c>
      <c r="G210" s="18" t="str">
        <f t="shared" si="11"/>
        <v/>
      </c>
      <c r="H210" s="18" t="str">
        <f t="shared" si="12"/>
        <v/>
      </c>
    </row>
    <row r="211" spans="2:8" x14ac:dyDescent="0.25">
      <c r="B211" s="74" t="str">
        <f t="shared" si="9"/>
        <v/>
      </c>
      <c r="C211" s="75"/>
      <c r="D211" s="75"/>
      <c r="E211" s="76"/>
      <c r="F211" s="18" t="str">
        <f t="shared" si="10"/>
        <v/>
      </c>
      <c r="G211" s="18" t="str">
        <f t="shared" si="11"/>
        <v/>
      </c>
      <c r="H211" s="18" t="str">
        <f t="shared" si="12"/>
        <v/>
      </c>
    </row>
    <row r="212" spans="2:8" x14ac:dyDescent="0.25">
      <c r="B212" s="74" t="str">
        <f t="shared" si="9"/>
        <v/>
      </c>
      <c r="C212" s="75"/>
      <c r="D212" s="75"/>
      <c r="E212" s="76"/>
      <c r="F212" s="18" t="str">
        <f t="shared" si="10"/>
        <v/>
      </c>
      <c r="G212" s="18" t="str">
        <f t="shared" si="11"/>
        <v/>
      </c>
      <c r="H212" s="18" t="str">
        <f t="shared" si="12"/>
        <v/>
      </c>
    </row>
    <row r="213" spans="2:8" x14ac:dyDescent="0.25">
      <c r="B213" s="74" t="str">
        <f t="shared" si="9"/>
        <v/>
      </c>
      <c r="C213" s="75"/>
      <c r="D213" s="75"/>
      <c r="E213" s="76"/>
      <c r="F213" s="18" t="str">
        <f t="shared" si="10"/>
        <v/>
      </c>
      <c r="G213" s="18" t="str">
        <f t="shared" si="11"/>
        <v/>
      </c>
      <c r="H213" s="18" t="str">
        <f t="shared" si="12"/>
        <v/>
      </c>
    </row>
    <row r="214" spans="2:8" x14ac:dyDescent="0.25">
      <c r="B214" s="74" t="str">
        <f t="shared" si="9"/>
        <v/>
      </c>
      <c r="C214" s="75"/>
      <c r="D214" s="75"/>
      <c r="E214" s="76"/>
      <c r="F214" s="18" t="str">
        <f t="shared" si="10"/>
        <v/>
      </c>
      <c r="G214" s="18" t="str">
        <f t="shared" si="11"/>
        <v/>
      </c>
      <c r="H214" s="18" t="str">
        <f t="shared" si="12"/>
        <v/>
      </c>
    </row>
    <row r="215" spans="2:8" x14ac:dyDescent="0.25">
      <c r="B215" s="74" t="str">
        <f t="shared" si="9"/>
        <v/>
      </c>
      <c r="C215" s="75"/>
      <c r="D215" s="75"/>
      <c r="E215" s="76"/>
      <c r="F215" s="18" t="str">
        <f t="shared" si="10"/>
        <v/>
      </c>
      <c r="G215" s="18" t="str">
        <f t="shared" si="11"/>
        <v/>
      </c>
      <c r="H215" s="18" t="str">
        <f t="shared" si="12"/>
        <v/>
      </c>
    </row>
    <row r="216" spans="2:8" x14ac:dyDescent="0.25">
      <c r="B216" s="74" t="str">
        <f t="shared" si="9"/>
        <v/>
      </c>
      <c r="C216" s="75"/>
      <c r="D216" s="75"/>
      <c r="E216" s="76"/>
      <c r="F216" s="18" t="str">
        <f t="shared" si="10"/>
        <v/>
      </c>
      <c r="G216" s="18" t="str">
        <f t="shared" si="11"/>
        <v/>
      </c>
      <c r="H216" s="18" t="str">
        <f t="shared" si="12"/>
        <v/>
      </c>
    </row>
    <row r="217" spans="2:8" x14ac:dyDescent="0.25">
      <c r="B217" s="74" t="str">
        <f t="shared" si="9"/>
        <v/>
      </c>
      <c r="C217" s="75"/>
      <c r="D217" s="75"/>
      <c r="E217" s="76"/>
      <c r="F217" s="18" t="str">
        <f t="shared" si="10"/>
        <v/>
      </c>
      <c r="G217" s="18" t="str">
        <f t="shared" si="11"/>
        <v/>
      </c>
      <c r="H217" s="18" t="str">
        <f t="shared" si="12"/>
        <v/>
      </c>
    </row>
    <row r="218" spans="2:8" x14ac:dyDescent="0.25">
      <c r="B218" s="74" t="str">
        <f t="shared" si="9"/>
        <v/>
      </c>
      <c r="C218" s="75"/>
      <c r="D218" s="75"/>
      <c r="E218" s="76"/>
      <c r="F218" s="18" t="str">
        <f t="shared" si="10"/>
        <v/>
      </c>
      <c r="G218" s="18" t="str">
        <f t="shared" si="11"/>
        <v/>
      </c>
      <c r="H218" s="18" t="str">
        <f t="shared" si="12"/>
        <v/>
      </c>
    </row>
    <row r="219" spans="2:8" x14ac:dyDescent="0.25">
      <c r="B219" s="74" t="str">
        <f t="shared" si="9"/>
        <v/>
      </c>
      <c r="C219" s="75"/>
      <c r="D219" s="75"/>
      <c r="E219" s="76"/>
      <c r="F219" s="18" t="str">
        <f t="shared" si="10"/>
        <v/>
      </c>
      <c r="G219" s="18" t="str">
        <f t="shared" si="11"/>
        <v/>
      </c>
      <c r="H219" s="18" t="str">
        <f t="shared" si="12"/>
        <v/>
      </c>
    </row>
    <row r="220" spans="2:8" x14ac:dyDescent="0.25">
      <c r="B220" s="74" t="str">
        <f t="shared" si="9"/>
        <v/>
      </c>
      <c r="C220" s="75"/>
      <c r="D220" s="75"/>
      <c r="E220" s="76"/>
      <c r="F220" s="18" t="str">
        <f t="shared" si="10"/>
        <v/>
      </c>
      <c r="G220" s="18" t="str">
        <f t="shared" si="11"/>
        <v/>
      </c>
      <c r="H220" s="18" t="str">
        <f t="shared" si="12"/>
        <v/>
      </c>
    </row>
    <row r="221" spans="2:8" x14ac:dyDescent="0.25">
      <c r="B221" s="74" t="str">
        <f t="shared" ref="B221:B284" si="13">IF(J199="","",J199)</f>
        <v/>
      </c>
      <c r="C221" s="75"/>
      <c r="D221" s="75"/>
      <c r="E221" s="76"/>
      <c r="F221" s="18" t="str">
        <f t="shared" ref="F221:F284" si="14">IF(K199="","",K199)</f>
        <v/>
      </c>
      <c r="G221" s="18" t="str">
        <f t="shared" ref="G221:G284" si="15">IF(L199="","",L199)</f>
        <v/>
      </c>
      <c r="H221" s="18" t="str">
        <f t="shared" ref="H221:H284" si="16">IF(M199="","",M199)</f>
        <v/>
      </c>
    </row>
    <row r="222" spans="2:8" x14ac:dyDescent="0.25">
      <c r="B222" s="74" t="str">
        <f t="shared" si="13"/>
        <v/>
      </c>
      <c r="C222" s="75"/>
      <c r="D222" s="75"/>
      <c r="E222" s="76"/>
      <c r="F222" s="18" t="str">
        <f t="shared" si="14"/>
        <v/>
      </c>
      <c r="G222" s="18" t="str">
        <f t="shared" si="15"/>
        <v/>
      </c>
      <c r="H222" s="18" t="str">
        <f t="shared" si="16"/>
        <v/>
      </c>
    </row>
    <row r="223" spans="2:8" x14ac:dyDescent="0.25">
      <c r="B223" s="74" t="str">
        <f t="shared" si="13"/>
        <v/>
      </c>
      <c r="C223" s="75"/>
      <c r="D223" s="75"/>
      <c r="E223" s="76"/>
      <c r="F223" s="18" t="str">
        <f t="shared" si="14"/>
        <v/>
      </c>
      <c r="G223" s="18" t="str">
        <f t="shared" si="15"/>
        <v/>
      </c>
      <c r="H223" s="18" t="str">
        <f t="shared" si="16"/>
        <v/>
      </c>
    </row>
    <row r="224" spans="2:8" x14ac:dyDescent="0.25">
      <c r="B224" s="74" t="str">
        <f t="shared" si="13"/>
        <v/>
      </c>
      <c r="C224" s="75"/>
      <c r="D224" s="75"/>
      <c r="E224" s="76"/>
      <c r="F224" s="18" t="str">
        <f t="shared" si="14"/>
        <v/>
      </c>
      <c r="G224" s="18" t="str">
        <f t="shared" si="15"/>
        <v/>
      </c>
      <c r="H224" s="18" t="str">
        <f t="shared" si="16"/>
        <v/>
      </c>
    </row>
    <row r="225" spans="2:8" x14ac:dyDescent="0.25">
      <c r="B225" s="74" t="str">
        <f t="shared" si="13"/>
        <v/>
      </c>
      <c r="C225" s="75"/>
      <c r="D225" s="75"/>
      <c r="E225" s="76"/>
      <c r="F225" s="18" t="str">
        <f t="shared" si="14"/>
        <v/>
      </c>
      <c r="G225" s="18" t="str">
        <f t="shared" si="15"/>
        <v/>
      </c>
      <c r="H225" s="18" t="str">
        <f t="shared" si="16"/>
        <v/>
      </c>
    </row>
    <row r="226" spans="2:8" x14ac:dyDescent="0.25">
      <c r="B226" s="74" t="str">
        <f t="shared" si="13"/>
        <v/>
      </c>
      <c r="C226" s="75"/>
      <c r="D226" s="75"/>
      <c r="E226" s="76"/>
      <c r="F226" s="18" t="str">
        <f t="shared" si="14"/>
        <v/>
      </c>
      <c r="G226" s="18" t="str">
        <f t="shared" si="15"/>
        <v/>
      </c>
      <c r="H226" s="18" t="str">
        <f t="shared" si="16"/>
        <v/>
      </c>
    </row>
    <row r="227" spans="2:8" x14ac:dyDescent="0.25">
      <c r="B227" s="74" t="str">
        <f t="shared" si="13"/>
        <v/>
      </c>
      <c r="C227" s="75"/>
      <c r="D227" s="75"/>
      <c r="E227" s="76"/>
      <c r="F227" s="18" t="str">
        <f t="shared" si="14"/>
        <v/>
      </c>
      <c r="G227" s="18" t="str">
        <f t="shared" si="15"/>
        <v/>
      </c>
      <c r="H227" s="18" t="str">
        <f t="shared" si="16"/>
        <v/>
      </c>
    </row>
    <row r="228" spans="2:8" x14ac:dyDescent="0.25">
      <c r="B228" s="74" t="str">
        <f t="shared" si="13"/>
        <v/>
      </c>
      <c r="C228" s="75"/>
      <c r="D228" s="75"/>
      <c r="E228" s="76"/>
      <c r="F228" s="18" t="str">
        <f t="shared" si="14"/>
        <v/>
      </c>
      <c r="G228" s="18" t="str">
        <f t="shared" si="15"/>
        <v/>
      </c>
      <c r="H228" s="18" t="str">
        <f t="shared" si="16"/>
        <v/>
      </c>
    </row>
    <row r="229" spans="2:8" x14ac:dyDescent="0.25">
      <c r="B229" s="74" t="str">
        <f t="shared" si="13"/>
        <v/>
      </c>
      <c r="C229" s="75"/>
      <c r="D229" s="75"/>
      <c r="E229" s="76"/>
      <c r="F229" s="18" t="str">
        <f t="shared" si="14"/>
        <v/>
      </c>
      <c r="G229" s="18" t="str">
        <f t="shared" si="15"/>
        <v/>
      </c>
      <c r="H229" s="18" t="str">
        <f t="shared" si="16"/>
        <v/>
      </c>
    </row>
    <row r="230" spans="2:8" x14ac:dyDescent="0.25">
      <c r="B230" s="74" t="str">
        <f t="shared" si="13"/>
        <v/>
      </c>
      <c r="C230" s="75"/>
      <c r="D230" s="75"/>
      <c r="E230" s="76"/>
      <c r="F230" s="18" t="str">
        <f t="shared" si="14"/>
        <v/>
      </c>
      <c r="G230" s="18" t="str">
        <f t="shared" si="15"/>
        <v/>
      </c>
      <c r="H230" s="18" t="str">
        <f t="shared" si="16"/>
        <v/>
      </c>
    </row>
    <row r="231" spans="2:8" x14ac:dyDescent="0.25">
      <c r="B231" s="74" t="str">
        <f t="shared" si="13"/>
        <v/>
      </c>
      <c r="C231" s="75"/>
      <c r="D231" s="75"/>
      <c r="E231" s="76"/>
      <c r="F231" s="18" t="str">
        <f t="shared" si="14"/>
        <v/>
      </c>
      <c r="G231" s="18" t="str">
        <f t="shared" si="15"/>
        <v/>
      </c>
      <c r="H231" s="18" t="str">
        <f t="shared" si="16"/>
        <v/>
      </c>
    </row>
    <row r="232" spans="2:8" x14ac:dyDescent="0.25">
      <c r="B232" s="74" t="str">
        <f t="shared" si="13"/>
        <v/>
      </c>
      <c r="C232" s="75"/>
      <c r="D232" s="75"/>
      <c r="E232" s="76"/>
      <c r="F232" s="18" t="str">
        <f t="shared" si="14"/>
        <v/>
      </c>
      <c r="G232" s="18" t="str">
        <f t="shared" si="15"/>
        <v/>
      </c>
      <c r="H232" s="18" t="str">
        <f t="shared" si="16"/>
        <v/>
      </c>
    </row>
    <row r="233" spans="2:8" x14ac:dyDescent="0.25">
      <c r="B233" s="74" t="str">
        <f t="shared" si="13"/>
        <v/>
      </c>
      <c r="C233" s="75"/>
      <c r="D233" s="75"/>
      <c r="E233" s="76"/>
      <c r="F233" s="18" t="str">
        <f t="shared" si="14"/>
        <v/>
      </c>
      <c r="G233" s="18" t="str">
        <f t="shared" si="15"/>
        <v/>
      </c>
      <c r="H233" s="18" t="str">
        <f t="shared" si="16"/>
        <v/>
      </c>
    </row>
    <row r="234" spans="2:8" x14ac:dyDescent="0.25">
      <c r="B234" s="74" t="str">
        <f t="shared" si="13"/>
        <v/>
      </c>
      <c r="C234" s="75"/>
      <c r="D234" s="75"/>
      <c r="E234" s="76"/>
      <c r="F234" s="18" t="str">
        <f t="shared" si="14"/>
        <v/>
      </c>
      <c r="G234" s="18" t="str">
        <f t="shared" si="15"/>
        <v/>
      </c>
      <c r="H234" s="18" t="str">
        <f t="shared" si="16"/>
        <v/>
      </c>
    </row>
    <row r="235" spans="2:8" x14ac:dyDescent="0.25">
      <c r="B235" s="74" t="str">
        <f t="shared" si="13"/>
        <v/>
      </c>
      <c r="C235" s="75"/>
      <c r="D235" s="75"/>
      <c r="E235" s="76"/>
      <c r="F235" s="18" t="str">
        <f t="shared" si="14"/>
        <v/>
      </c>
      <c r="G235" s="18" t="str">
        <f t="shared" si="15"/>
        <v/>
      </c>
      <c r="H235" s="18" t="str">
        <f t="shared" si="16"/>
        <v/>
      </c>
    </row>
    <row r="236" spans="2:8" x14ac:dyDescent="0.25">
      <c r="B236" s="74" t="str">
        <f t="shared" si="13"/>
        <v/>
      </c>
      <c r="C236" s="75"/>
      <c r="D236" s="75"/>
      <c r="E236" s="76"/>
      <c r="F236" s="18" t="str">
        <f t="shared" si="14"/>
        <v/>
      </c>
      <c r="G236" s="18" t="str">
        <f t="shared" si="15"/>
        <v/>
      </c>
      <c r="H236" s="18" t="str">
        <f t="shared" si="16"/>
        <v/>
      </c>
    </row>
    <row r="237" spans="2:8" x14ac:dyDescent="0.25">
      <c r="B237" s="74" t="str">
        <f t="shared" si="13"/>
        <v/>
      </c>
      <c r="C237" s="75"/>
      <c r="D237" s="75"/>
      <c r="E237" s="76"/>
      <c r="F237" s="18" t="str">
        <f t="shared" si="14"/>
        <v/>
      </c>
      <c r="G237" s="18" t="str">
        <f t="shared" si="15"/>
        <v/>
      </c>
      <c r="H237" s="18" t="str">
        <f t="shared" si="16"/>
        <v/>
      </c>
    </row>
    <row r="238" spans="2:8" x14ac:dyDescent="0.25">
      <c r="B238" s="74" t="str">
        <f t="shared" si="13"/>
        <v/>
      </c>
      <c r="C238" s="75"/>
      <c r="D238" s="75"/>
      <c r="E238" s="76"/>
      <c r="F238" s="18" t="str">
        <f t="shared" si="14"/>
        <v/>
      </c>
      <c r="G238" s="18" t="str">
        <f t="shared" si="15"/>
        <v/>
      </c>
      <c r="H238" s="18" t="str">
        <f t="shared" si="16"/>
        <v/>
      </c>
    </row>
    <row r="239" spans="2:8" x14ac:dyDescent="0.25">
      <c r="B239" s="74" t="str">
        <f t="shared" si="13"/>
        <v/>
      </c>
      <c r="C239" s="75"/>
      <c r="D239" s="75"/>
      <c r="E239" s="76"/>
      <c r="F239" s="18" t="str">
        <f t="shared" si="14"/>
        <v/>
      </c>
      <c r="G239" s="18" t="str">
        <f t="shared" si="15"/>
        <v/>
      </c>
      <c r="H239" s="18" t="str">
        <f t="shared" si="16"/>
        <v/>
      </c>
    </row>
    <row r="240" spans="2:8" x14ac:dyDescent="0.25">
      <c r="B240" s="74" t="str">
        <f t="shared" si="13"/>
        <v/>
      </c>
      <c r="C240" s="75"/>
      <c r="D240" s="75"/>
      <c r="E240" s="76"/>
      <c r="F240" s="18" t="str">
        <f t="shared" si="14"/>
        <v/>
      </c>
      <c r="G240" s="18" t="str">
        <f t="shared" si="15"/>
        <v/>
      </c>
      <c r="H240" s="18" t="str">
        <f t="shared" si="16"/>
        <v/>
      </c>
    </row>
    <row r="241" spans="2:8" x14ac:dyDescent="0.25">
      <c r="B241" s="74" t="str">
        <f t="shared" si="13"/>
        <v/>
      </c>
      <c r="C241" s="75"/>
      <c r="D241" s="75"/>
      <c r="E241" s="76"/>
      <c r="F241" s="18" t="str">
        <f t="shared" si="14"/>
        <v/>
      </c>
      <c r="G241" s="18" t="str">
        <f t="shared" si="15"/>
        <v/>
      </c>
      <c r="H241" s="18" t="str">
        <f t="shared" si="16"/>
        <v/>
      </c>
    </row>
    <row r="242" spans="2:8" x14ac:dyDescent="0.25">
      <c r="B242" s="74" t="str">
        <f t="shared" si="13"/>
        <v/>
      </c>
      <c r="C242" s="75"/>
      <c r="D242" s="75"/>
      <c r="E242" s="76"/>
      <c r="F242" s="18" t="str">
        <f t="shared" si="14"/>
        <v/>
      </c>
      <c r="G242" s="18" t="str">
        <f t="shared" si="15"/>
        <v/>
      </c>
      <c r="H242" s="18" t="str">
        <f t="shared" si="16"/>
        <v/>
      </c>
    </row>
    <row r="243" spans="2:8" x14ac:dyDescent="0.25">
      <c r="B243" s="74" t="str">
        <f t="shared" si="13"/>
        <v/>
      </c>
      <c r="C243" s="75"/>
      <c r="D243" s="75"/>
      <c r="E243" s="76"/>
      <c r="F243" s="18" t="str">
        <f t="shared" si="14"/>
        <v/>
      </c>
      <c r="G243" s="18" t="str">
        <f t="shared" si="15"/>
        <v/>
      </c>
      <c r="H243" s="18" t="str">
        <f t="shared" si="16"/>
        <v/>
      </c>
    </row>
    <row r="244" spans="2:8" x14ac:dyDescent="0.25">
      <c r="B244" s="74" t="str">
        <f t="shared" si="13"/>
        <v/>
      </c>
      <c r="C244" s="75"/>
      <c r="D244" s="75"/>
      <c r="E244" s="76"/>
      <c r="F244" s="18" t="str">
        <f t="shared" si="14"/>
        <v/>
      </c>
      <c r="G244" s="18" t="str">
        <f t="shared" si="15"/>
        <v/>
      </c>
      <c r="H244" s="18" t="str">
        <f t="shared" si="16"/>
        <v/>
      </c>
    </row>
    <row r="245" spans="2:8" x14ac:dyDescent="0.25">
      <c r="B245" s="74" t="str">
        <f t="shared" si="13"/>
        <v/>
      </c>
      <c r="C245" s="75"/>
      <c r="D245" s="75"/>
      <c r="E245" s="76"/>
      <c r="F245" s="18" t="str">
        <f t="shared" si="14"/>
        <v/>
      </c>
      <c r="G245" s="18" t="str">
        <f t="shared" si="15"/>
        <v/>
      </c>
      <c r="H245" s="18" t="str">
        <f t="shared" si="16"/>
        <v/>
      </c>
    </row>
    <row r="246" spans="2:8" x14ac:dyDescent="0.25">
      <c r="B246" s="74" t="str">
        <f t="shared" si="13"/>
        <v/>
      </c>
      <c r="C246" s="75"/>
      <c r="D246" s="75"/>
      <c r="E246" s="76"/>
      <c r="F246" s="18" t="str">
        <f t="shared" si="14"/>
        <v/>
      </c>
      <c r="G246" s="18" t="str">
        <f t="shared" si="15"/>
        <v/>
      </c>
      <c r="H246" s="18" t="str">
        <f t="shared" si="16"/>
        <v/>
      </c>
    </row>
    <row r="247" spans="2:8" x14ac:dyDescent="0.25">
      <c r="B247" s="74" t="str">
        <f t="shared" si="13"/>
        <v/>
      </c>
      <c r="C247" s="75"/>
      <c r="D247" s="75"/>
      <c r="E247" s="76"/>
      <c r="F247" s="18" t="str">
        <f t="shared" si="14"/>
        <v/>
      </c>
      <c r="G247" s="18" t="str">
        <f t="shared" si="15"/>
        <v/>
      </c>
      <c r="H247" s="18" t="str">
        <f t="shared" si="16"/>
        <v/>
      </c>
    </row>
    <row r="248" spans="2:8" x14ac:dyDescent="0.25">
      <c r="B248" s="74" t="str">
        <f t="shared" si="13"/>
        <v/>
      </c>
      <c r="C248" s="75"/>
      <c r="D248" s="75"/>
      <c r="E248" s="76"/>
      <c r="F248" s="18" t="str">
        <f t="shared" si="14"/>
        <v/>
      </c>
      <c r="G248" s="18" t="str">
        <f t="shared" si="15"/>
        <v/>
      </c>
      <c r="H248" s="18" t="str">
        <f t="shared" si="16"/>
        <v/>
      </c>
    </row>
    <row r="249" spans="2:8" x14ac:dyDescent="0.25">
      <c r="B249" s="74" t="str">
        <f t="shared" si="13"/>
        <v/>
      </c>
      <c r="C249" s="75"/>
      <c r="D249" s="75"/>
      <c r="E249" s="76"/>
      <c r="F249" s="18" t="str">
        <f t="shared" si="14"/>
        <v/>
      </c>
      <c r="G249" s="18" t="str">
        <f t="shared" si="15"/>
        <v/>
      </c>
      <c r="H249" s="18" t="str">
        <f t="shared" si="16"/>
        <v/>
      </c>
    </row>
    <row r="250" spans="2:8" x14ac:dyDescent="0.25">
      <c r="B250" s="74" t="str">
        <f t="shared" si="13"/>
        <v/>
      </c>
      <c r="C250" s="75"/>
      <c r="D250" s="75"/>
      <c r="E250" s="76"/>
      <c r="F250" s="18" t="str">
        <f t="shared" si="14"/>
        <v/>
      </c>
      <c r="G250" s="18" t="str">
        <f t="shared" si="15"/>
        <v/>
      </c>
      <c r="H250" s="18" t="str">
        <f t="shared" si="16"/>
        <v/>
      </c>
    </row>
    <row r="251" spans="2:8" x14ac:dyDescent="0.25">
      <c r="B251" s="74" t="str">
        <f t="shared" si="13"/>
        <v/>
      </c>
      <c r="C251" s="75"/>
      <c r="D251" s="75"/>
      <c r="E251" s="76"/>
      <c r="F251" s="18" t="str">
        <f t="shared" si="14"/>
        <v/>
      </c>
      <c r="G251" s="18" t="str">
        <f t="shared" si="15"/>
        <v/>
      </c>
      <c r="H251" s="18" t="str">
        <f t="shared" si="16"/>
        <v/>
      </c>
    </row>
    <row r="252" spans="2:8" x14ac:dyDescent="0.25">
      <c r="B252" s="74" t="str">
        <f t="shared" si="13"/>
        <v/>
      </c>
      <c r="C252" s="75"/>
      <c r="D252" s="75"/>
      <c r="E252" s="76"/>
      <c r="F252" s="18" t="str">
        <f t="shared" si="14"/>
        <v/>
      </c>
      <c r="G252" s="18" t="str">
        <f t="shared" si="15"/>
        <v/>
      </c>
      <c r="H252" s="18" t="str">
        <f t="shared" si="16"/>
        <v/>
      </c>
    </row>
    <row r="253" spans="2:8" x14ac:dyDescent="0.25">
      <c r="B253" s="74" t="str">
        <f t="shared" si="13"/>
        <v/>
      </c>
      <c r="C253" s="75"/>
      <c r="D253" s="75"/>
      <c r="E253" s="76"/>
      <c r="F253" s="18" t="str">
        <f t="shared" si="14"/>
        <v/>
      </c>
      <c r="G253" s="18" t="str">
        <f t="shared" si="15"/>
        <v/>
      </c>
      <c r="H253" s="18" t="str">
        <f t="shared" si="16"/>
        <v/>
      </c>
    </row>
    <row r="254" spans="2:8" x14ac:dyDescent="0.25">
      <c r="B254" s="74" t="str">
        <f t="shared" si="13"/>
        <v/>
      </c>
      <c r="C254" s="75"/>
      <c r="D254" s="75"/>
      <c r="E254" s="76"/>
      <c r="F254" s="18" t="str">
        <f t="shared" si="14"/>
        <v/>
      </c>
      <c r="G254" s="18" t="str">
        <f t="shared" si="15"/>
        <v/>
      </c>
      <c r="H254" s="18" t="str">
        <f t="shared" si="16"/>
        <v/>
      </c>
    </row>
    <row r="255" spans="2:8" x14ac:dyDescent="0.25">
      <c r="B255" s="74" t="str">
        <f t="shared" si="13"/>
        <v/>
      </c>
      <c r="C255" s="75"/>
      <c r="D255" s="75"/>
      <c r="E255" s="76"/>
      <c r="F255" s="18" t="str">
        <f t="shared" si="14"/>
        <v/>
      </c>
      <c r="G255" s="18" t="str">
        <f t="shared" si="15"/>
        <v/>
      </c>
      <c r="H255" s="18" t="str">
        <f t="shared" si="16"/>
        <v/>
      </c>
    </row>
    <row r="256" spans="2:8" x14ac:dyDescent="0.25">
      <c r="B256" s="74" t="str">
        <f t="shared" si="13"/>
        <v/>
      </c>
      <c r="C256" s="75"/>
      <c r="D256" s="75"/>
      <c r="E256" s="76"/>
      <c r="F256" s="18" t="str">
        <f t="shared" si="14"/>
        <v/>
      </c>
      <c r="G256" s="18" t="str">
        <f t="shared" si="15"/>
        <v/>
      </c>
      <c r="H256" s="18" t="str">
        <f t="shared" si="16"/>
        <v/>
      </c>
    </row>
    <row r="257" spans="2:8" x14ac:dyDescent="0.25">
      <c r="B257" s="74" t="str">
        <f t="shared" si="13"/>
        <v/>
      </c>
      <c r="C257" s="75"/>
      <c r="D257" s="75"/>
      <c r="E257" s="76"/>
      <c r="F257" s="18" t="str">
        <f t="shared" si="14"/>
        <v/>
      </c>
      <c r="G257" s="18" t="str">
        <f t="shared" si="15"/>
        <v/>
      </c>
      <c r="H257" s="18" t="str">
        <f t="shared" si="16"/>
        <v/>
      </c>
    </row>
    <row r="258" spans="2:8" x14ac:dyDescent="0.25">
      <c r="B258" s="74" t="str">
        <f t="shared" si="13"/>
        <v/>
      </c>
      <c r="C258" s="75"/>
      <c r="D258" s="75"/>
      <c r="E258" s="76"/>
      <c r="F258" s="18" t="str">
        <f t="shared" si="14"/>
        <v/>
      </c>
      <c r="G258" s="18" t="str">
        <f t="shared" si="15"/>
        <v/>
      </c>
      <c r="H258" s="18" t="str">
        <f t="shared" si="16"/>
        <v/>
      </c>
    </row>
    <row r="259" spans="2:8" x14ac:dyDescent="0.25">
      <c r="B259" s="74" t="str">
        <f t="shared" si="13"/>
        <v/>
      </c>
      <c r="C259" s="75"/>
      <c r="D259" s="75"/>
      <c r="E259" s="76"/>
      <c r="F259" s="18" t="str">
        <f t="shared" si="14"/>
        <v/>
      </c>
      <c r="G259" s="18" t="str">
        <f t="shared" si="15"/>
        <v/>
      </c>
      <c r="H259" s="18" t="str">
        <f t="shared" si="16"/>
        <v/>
      </c>
    </row>
    <row r="260" spans="2:8" x14ac:dyDescent="0.25">
      <c r="B260" s="74" t="str">
        <f t="shared" si="13"/>
        <v/>
      </c>
      <c r="C260" s="75"/>
      <c r="D260" s="75"/>
      <c r="E260" s="76"/>
      <c r="F260" s="18" t="str">
        <f t="shared" si="14"/>
        <v/>
      </c>
      <c r="G260" s="18" t="str">
        <f t="shared" si="15"/>
        <v/>
      </c>
      <c r="H260" s="18" t="str">
        <f t="shared" si="16"/>
        <v/>
      </c>
    </row>
    <row r="261" spans="2:8" x14ac:dyDescent="0.25">
      <c r="B261" s="74" t="str">
        <f t="shared" si="13"/>
        <v/>
      </c>
      <c r="C261" s="75"/>
      <c r="D261" s="75"/>
      <c r="E261" s="76"/>
      <c r="F261" s="18" t="str">
        <f t="shared" si="14"/>
        <v/>
      </c>
      <c r="G261" s="18" t="str">
        <f t="shared" si="15"/>
        <v/>
      </c>
      <c r="H261" s="18" t="str">
        <f t="shared" si="16"/>
        <v/>
      </c>
    </row>
    <row r="262" spans="2:8" x14ac:dyDescent="0.25">
      <c r="B262" s="74" t="str">
        <f t="shared" si="13"/>
        <v/>
      </c>
      <c r="C262" s="75"/>
      <c r="D262" s="75"/>
      <c r="E262" s="76"/>
      <c r="F262" s="18" t="str">
        <f t="shared" si="14"/>
        <v/>
      </c>
      <c r="G262" s="18" t="str">
        <f t="shared" si="15"/>
        <v/>
      </c>
      <c r="H262" s="18" t="str">
        <f t="shared" si="16"/>
        <v/>
      </c>
    </row>
    <row r="263" spans="2:8" x14ac:dyDescent="0.25">
      <c r="B263" s="74" t="str">
        <f t="shared" si="13"/>
        <v/>
      </c>
      <c r="C263" s="75"/>
      <c r="D263" s="75"/>
      <c r="E263" s="76"/>
      <c r="F263" s="18" t="str">
        <f t="shared" si="14"/>
        <v/>
      </c>
      <c r="G263" s="18" t="str">
        <f t="shared" si="15"/>
        <v/>
      </c>
      <c r="H263" s="18" t="str">
        <f t="shared" si="16"/>
        <v/>
      </c>
    </row>
    <row r="264" spans="2:8" x14ac:dyDescent="0.25">
      <c r="B264" s="74" t="str">
        <f t="shared" si="13"/>
        <v/>
      </c>
      <c r="C264" s="75"/>
      <c r="D264" s="75"/>
      <c r="E264" s="76"/>
      <c r="F264" s="18" t="str">
        <f t="shared" si="14"/>
        <v/>
      </c>
      <c r="G264" s="18" t="str">
        <f t="shared" si="15"/>
        <v/>
      </c>
      <c r="H264" s="18" t="str">
        <f t="shared" si="16"/>
        <v/>
      </c>
    </row>
    <row r="265" spans="2:8" x14ac:dyDescent="0.25">
      <c r="B265" s="74" t="str">
        <f t="shared" si="13"/>
        <v/>
      </c>
      <c r="C265" s="75"/>
      <c r="D265" s="75"/>
      <c r="E265" s="76"/>
      <c r="F265" s="18" t="str">
        <f t="shared" si="14"/>
        <v/>
      </c>
      <c r="G265" s="18" t="str">
        <f t="shared" si="15"/>
        <v/>
      </c>
      <c r="H265" s="18" t="str">
        <f t="shared" si="16"/>
        <v/>
      </c>
    </row>
    <row r="266" spans="2:8" x14ac:dyDescent="0.25">
      <c r="B266" s="74" t="str">
        <f t="shared" si="13"/>
        <v/>
      </c>
      <c r="C266" s="75"/>
      <c r="D266" s="75"/>
      <c r="E266" s="76"/>
      <c r="F266" s="18" t="str">
        <f t="shared" si="14"/>
        <v/>
      </c>
      <c r="G266" s="18" t="str">
        <f t="shared" si="15"/>
        <v/>
      </c>
      <c r="H266" s="18" t="str">
        <f t="shared" si="16"/>
        <v/>
      </c>
    </row>
    <row r="267" spans="2:8" x14ac:dyDescent="0.25">
      <c r="B267" s="74" t="str">
        <f t="shared" si="13"/>
        <v/>
      </c>
      <c r="C267" s="75"/>
      <c r="D267" s="75"/>
      <c r="E267" s="76"/>
      <c r="F267" s="18" t="str">
        <f t="shared" si="14"/>
        <v/>
      </c>
      <c r="G267" s="18" t="str">
        <f t="shared" si="15"/>
        <v/>
      </c>
      <c r="H267" s="18" t="str">
        <f t="shared" si="16"/>
        <v/>
      </c>
    </row>
    <row r="268" spans="2:8" x14ac:dyDescent="0.25">
      <c r="B268" s="74" t="str">
        <f t="shared" si="13"/>
        <v/>
      </c>
      <c r="C268" s="75"/>
      <c r="D268" s="75"/>
      <c r="E268" s="76"/>
      <c r="F268" s="18" t="str">
        <f t="shared" si="14"/>
        <v/>
      </c>
      <c r="G268" s="18" t="str">
        <f t="shared" si="15"/>
        <v/>
      </c>
      <c r="H268" s="18" t="str">
        <f t="shared" si="16"/>
        <v/>
      </c>
    </row>
    <row r="269" spans="2:8" x14ac:dyDescent="0.25">
      <c r="B269" s="74" t="str">
        <f t="shared" si="13"/>
        <v/>
      </c>
      <c r="C269" s="75"/>
      <c r="D269" s="75"/>
      <c r="E269" s="76"/>
      <c r="F269" s="18" t="str">
        <f t="shared" si="14"/>
        <v/>
      </c>
      <c r="G269" s="18" t="str">
        <f t="shared" si="15"/>
        <v/>
      </c>
      <c r="H269" s="18" t="str">
        <f t="shared" si="16"/>
        <v/>
      </c>
    </row>
    <row r="270" spans="2:8" x14ac:dyDescent="0.25">
      <c r="B270" s="74" t="str">
        <f t="shared" si="13"/>
        <v/>
      </c>
      <c r="C270" s="75"/>
      <c r="D270" s="75"/>
      <c r="E270" s="76"/>
      <c r="F270" s="18" t="str">
        <f t="shared" si="14"/>
        <v/>
      </c>
      <c r="G270" s="18" t="str">
        <f t="shared" si="15"/>
        <v/>
      </c>
      <c r="H270" s="18" t="str">
        <f t="shared" si="16"/>
        <v/>
      </c>
    </row>
    <row r="271" spans="2:8" x14ac:dyDescent="0.25">
      <c r="B271" s="74" t="str">
        <f t="shared" si="13"/>
        <v/>
      </c>
      <c r="C271" s="75"/>
      <c r="D271" s="75"/>
      <c r="E271" s="76"/>
      <c r="F271" s="18" t="str">
        <f t="shared" si="14"/>
        <v/>
      </c>
      <c r="G271" s="18" t="str">
        <f t="shared" si="15"/>
        <v/>
      </c>
      <c r="H271" s="18" t="str">
        <f t="shared" si="16"/>
        <v/>
      </c>
    </row>
    <row r="272" spans="2:8" x14ac:dyDescent="0.25">
      <c r="B272" s="74" t="str">
        <f t="shared" si="13"/>
        <v/>
      </c>
      <c r="C272" s="75"/>
      <c r="D272" s="75"/>
      <c r="E272" s="76"/>
      <c r="F272" s="18" t="str">
        <f t="shared" si="14"/>
        <v/>
      </c>
      <c r="G272" s="18" t="str">
        <f t="shared" si="15"/>
        <v/>
      </c>
      <c r="H272" s="18" t="str">
        <f t="shared" si="16"/>
        <v/>
      </c>
    </row>
    <row r="273" spans="2:8" x14ac:dyDescent="0.25">
      <c r="B273" s="74" t="str">
        <f t="shared" si="13"/>
        <v/>
      </c>
      <c r="C273" s="75"/>
      <c r="D273" s="75"/>
      <c r="E273" s="76"/>
      <c r="F273" s="18" t="str">
        <f t="shared" si="14"/>
        <v/>
      </c>
      <c r="G273" s="18" t="str">
        <f t="shared" si="15"/>
        <v/>
      </c>
      <c r="H273" s="18" t="str">
        <f t="shared" si="16"/>
        <v/>
      </c>
    </row>
    <row r="274" spans="2:8" x14ac:dyDescent="0.25">
      <c r="B274" s="74" t="str">
        <f t="shared" si="13"/>
        <v/>
      </c>
      <c r="C274" s="75"/>
      <c r="D274" s="75"/>
      <c r="E274" s="76"/>
      <c r="F274" s="18" t="str">
        <f t="shared" si="14"/>
        <v/>
      </c>
      <c r="G274" s="18" t="str">
        <f t="shared" si="15"/>
        <v/>
      </c>
      <c r="H274" s="18" t="str">
        <f t="shared" si="16"/>
        <v/>
      </c>
    </row>
    <row r="275" spans="2:8" x14ac:dyDescent="0.25">
      <c r="B275" s="74" t="str">
        <f t="shared" si="13"/>
        <v/>
      </c>
      <c r="C275" s="75"/>
      <c r="D275" s="75"/>
      <c r="E275" s="76"/>
      <c r="F275" s="18" t="str">
        <f t="shared" si="14"/>
        <v/>
      </c>
      <c r="G275" s="18" t="str">
        <f t="shared" si="15"/>
        <v/>
      </c>
      <c r="H275" s="18" t="str">
        <f t="shared" si="16"/>
        <v/>
      </c>
    </row>
    <row r="276" spans="2:8" x14ac:dyDescent="0.25">
      <c r="B276" s="74" t="str">
        <f t="shared" si="13"/>
        <v/>
      </c>
      <c r="C276" s="75"/>
      <c r="D276" s="75"/>
      <c r="E276" s="76"/>
      <c r="F276" s="18" t="str">
        <f t="shared" si="14"/>
        <v/>
      </c>
      <c r="G276" s="18" t="str">
        <f t="shared" si="15"/>
        <v/>
      </c>
      <c r="H276" s="18" t="str">
        <f t="shared" si="16"/>
        <v/>
      </c>
    </row>
    <row r="277" spans="2:8" x14ac:dyDescent="0.25">
      <c r="B277" s="74" t="str">
        <f t="shared" si="13"/>
        <v/>
      </c>
      <c r="C277" s="75"/>
      <c r="D277" s="75"/>
      <c r="E277" s="76"/>
      <c r="F277" s="18" t="str">
        <f t="shared" si="14"/>
        <v/>
      </c>
      <c r="G277" s="18" t="str">
        <f t="shared" si="15"/>
        <v/>
      </c>
      <c r="H277" s="18" t="str">
        <f t="shared" si="16"/>
        <v/>
      </c>
    </row>
    <row r="278" spans="2:8" x14ac:dyDescent="0.25">
      <c r="B278" s="74" t="str">
        <f t="shared" si="13"/>
        <v/>
      </c>
      <c r="C278" s="75"/>
      <c r="D278" s="75"/>
      <c r="E278" s="76"/>
      <c r="F278" s="18" t="str">
        <f t="shared" si="14"/>
        <v/>
      </c>
      <c r="G278" s="18" t="str">
        <f t="shared" si="15"/>
        <v/>
      </c>
      <c r="H278" s="18" t="str">
        <f t="shared" si="16"/>
        <v/>
      </c>
    </row>
    <row r="279" spans="2:8" x14ac:dyDescent="0.25">
      <c r="B279" s="74" t="str">
        <f t="shared" si="13"/>
        <v/>
      </c>
      <c r="C279" s="75"/>
      <c r="D279" s="75"/>
      <c r="E279" s="76"/>
      <c r="F279" s="18" t="str">
        <f t="shared" si="14"/>
        <v/>
      </c>
      <c r="G279" s="18" t="str">
        <f t="shared" si="15"/>
        <v/>
      </c>
      <c r="H279" s="18" t="str">
        <f t="shared" si="16"/>
        <v/>
      </c>
    </row>
    <row r="280" spans="2:8" x14ac:dyDescent="0.25">
      <c r="B280" s="74" t="str">
        <f t="shared" si="13"/>
        <v/>
      </c>
      <c r="C280" s="75"/>
      <c r="D280" s="75"/>
      <c r="E280" s="76"/>
      <c r="F280" s="18" t="str">
        <f t="shared" si="14"/>
        <v/>
      </c>
      <c r="G280" s="18" t="str">
        <f t="shared" si="15"/>
        <v/>
      </c>
      <c r="H280" s="18" t="str">
        <f t="shared" si="16"/>
        <v/>
      </c>
    </row>
    <row r="281" spans="2:8" x14ac:dyDescent="0.25">
      <c r="B281" s="74" t="str">
        <f t="shared" si="13"/>
        <v/>
      </c>
      <c r="C281" s="75"/>
      <c r="D281" s="75"/>
      <c r="E281" s="76"/>
      <c r="F281" s="18" t="str">
        <f t="shared" si="14"/>
        <v/>
      </c>
      <c r="G281" s="18" t="str">
        <f t="shared" si="15"/>
        <v/>
      </c>
      <c r="H281" s="18" t="str">
        <f t="shared" si="16"/>
        <v/>
      </c>
    </row>
    <row r="282" spans="2:8" x14ac:dyDescent="0.25">
      <c r="B282" s="74" t="str">
        <f t="shared" si="13"/>
        <v/>
      </c>
      <c r="C282" s="75"/>
      <c r="D282" s="75"/>
      <c r="E282" s="76"/>
      <c r="F282" s="18" t="str">
        <f t="shared" si="14"/>
        <v/>
      </c>
      <c r="G282" s="18" t="str">
        <f t="shared" si="15"/>
        <v/>
      </c>
      <c r="H282" s="18" t="str">
        <f t="shared" si="16"/>
        <v/>
      </c>
    </row>
    <row r="283" spans="2:8" x14ac:dyDescent="0.25">
      <c r="B283" s="74" t="str">
        <f t="shared" si="13"/>
        <v/>
      </c>
      <c r="C283" s="75"/>
      <c r="D283" s="75"/>
      <c r="E283" s="76"/>
      <c r="F283" s="18" t="str">
        <f t="shared" si="14"/>
        <v/>
      </c>
      <c r="G283" s="18" t="str">
        <f t="shared" si="15"/>
        <v/>
      </c>
      <c r="H283" s="18" t="str">
        <f t="shared" si="16"/>
        <v/>
      </c>
    </row>
    <row r="284" spans="2:8" x14ac:dyDescent="0.25">
      <c r="B284" s="74" t="str">
        <f t="shared" si="13"/>
        <v/>
      </c>
      <c r="C284" s="75"/>
      <c r="D284" s="75"/>
      <c r="E284" s="76"/>
      <c r="F284" s="18" t="str">
        <f t="shared" si="14"/>
        <v/>
      </c>
      <c r="G284" s="18" t="str">
        <f t="shared" si="15"/>
        <v/>
      </c>
      <c r="H284" s="18" t="str">
        <f t="shared" si="16"/>
        <v/>
      </c>
    </row>
    <row r="285" spans="2:8" x14ac:dyDescent="0.25">
      <c r="B285" s="74" t="str">
        <f t="shared" ref="B285:B348" si="17">IF(J263="","",J263)</f>
        <v/>
      </c>
      <c r="C285" s="75"/>
      <c r="D285" s="75"/>
      <c r="E285" s="76"/>
      <c r="F285" s="18" t="str">
        <f t="shared" ref="F285:F348" si="18">IF(K263="","",K263)</f>
        <v/>
      </c>
      <c r="G285" s="18" t="str">
        <f t="shared" ref="G285:G348" si="19">IF(L263="","",L263)</f>
        <v/>
      </c>
      <c r="H285" s="18" t="str">
        <f t="shared" ref="H285:H348" si="20">IF(M263="","",M263)</f>
        <v/>
      </c>
    </row>
    <row r="286" spans="2:8" x14ac:dyDescent="0.25">
      <c r="B286" s="74" t="str">
        <f t="shared" si="17"/>
        <v/>
      </c>
      <c r="C286" s="75"/>
      <c r="D286" s="75"/>
      <c r="E286" s="76"/>
      <c r="F286" s="18" t="str">
        <f t="shared" si="18"/>
        <v/>
      </c>
      <c r="G286" s="18" t="str">
        <f t="shared" si="19"/>
        <v/>
      </c>
      <c r="H286" s="18" t="str">
        <f t="shared" si="20"/>
        <v/>
      </c>
    </row>
    <row r="287" spans="2:8" x14ac:dyDescent="0.25">
      <c r="B287" s="74" t="str">
        <f t="shared" si="17"/>
        <v/>
      </c>
      <c r="C287" s="75"/>
      <c r="D287" s="75"/>
      <c r="E287" s="76"/>
      <c r="F287" s="18" t="str">
        <f t="shared" si="18"/>
        <v/>
      </c>
      <c r="G287" s="18" t="str">
        <f t="shared" si="19"/>
        <v/>
      </c>
      <c r="H287" s="18" t="str">
        <f t="shared" si="20"/>
        <v/>
      </c>
    </row>
    <row r="288" spans="2:8" x14ac:dyDescent="0.25">
      <c r="B288" s="74" t="str">
        <f t="shared" si="17"/>
        <v/>
      </c>
      <c r="C288" s="75"/>
      <c r="D288" s="75"/>
      <c r="E288" s="76"/>
      <c r="F288" s="18" t="str">
        <f t="shared" si="18"/>
        <v/>
      </c>
      <c r="G288" s="18" t="str">
        <f t="shared" si="19"/>
        <v/>
      </c>
      <c r="H288" s="18" t="str">
        <f t="shared" si="20"/>
        <v/>
      </c>
    </row>
    <row r="289" spans="2:8" x14ac:dyDescent="0.25">
      <c r="B289" s="74" t="str">
        <f t="shared" si="17"/>
        <v/>
      </c>
      <c r="C289" s="75"/>
      <c r="D289" s="75"/>
      <c r="E289" s="76"/>
      <c r="F289" s="18" t="str">
        <f t="shared" si="18"/>
        <v/>
      </c>
      <c r="G289" s="18" t="str">
        <f t="shared" si="19"/>
        <v/>
      </c>
      <c r="H289" s="18" t="str">
        <f t="shared" si="20"/>
        <v/>
      </c>
    </row>
    <row r="290" spans="2:8" x14ac:dyDescent="0.25">
      <c r="B290" s="74" t="str">
        <f t="shared" si="17"/>
        <v/>
      </c>
      <c r="C290" s="75"/>
      <c r="D290" s="75"/>
      <c r="E290" s="76"/>
      <c r="F290" s="18" t="str">
        <f t="shared" si="18"/>
        <v/>
      </c>
      <c r="G290" s="18" t="str">
        <f t="shared" si="19"/>
        <v/>
      </c>
      <c r="H290" s="18" t="str">
        <f t="shared" si="20"/>
        <v/>
      </c>
    </row>
    <row r="291" spans="2:8" x14ac:dyDescent="0.25">
      <c r="B291" s="74" t="str">
        <f t="shared" si="17"/>
        <v/>
      </c>
      <c r="C291" s="75"/>
      <c r="D291" s="75"/>
      <c r="E291" s="76"/>
      <c r="F291" s="18" t="str">
        <f t="shared" si="18"/>
        <v/>
      </c>
      <c r="G291" s="18" t="str">
        <f t="shared" si="19"/>
        <v/>
      </c>
      <c r="H291" s="18" t="str">
        <f t="shared" si="20"/>
        <v/>
      </c>
    </row>
    <row r="292" spans="2:8" x14ac:dyDescent="0.25">
      <c r="B292" s="74" t="str">
        <f t="shared" si="17"/>
        <v/>
      </c>
      <c r="C292" s="75"/>
      <c r="D292" s="75"/>
      <c r="E292" s="76"/>
      <c r="F292" s="18" t="str">
        <f t="shared" si="18"/>
        <v/>
      </c>
      <c r="G292" s="18" t="str">
        <f t="shared" si="19"/>
        <v/>
      </c>
      <c r="H292" s="18" t="str">
        <f t="shared" si="20"/>
        <v/>
      </c>
    </row>
    <row r="293" spans="2:8" x14ac:dyDescent="0.25">
      <c r="B293" s="74" t="str">
        <f t="shared" si="17"/>
        <v/>
      </c>
      <c r="C293" s="75"/>
      <c r="D293" s="75"/>
      <c r="E293" s="76"/>
      <c r="F293" s="18" t="str">
        <f t="shared" si="18"/>
        <v/>
      </c>
      <c r="G293" s="18" t="str">
        <f t="shared" si="19"/>
        <v/>
      </c>
      <c r="H293" s="18" t="str">
        <f t="shared" si="20"/>
        <v/>
      </c>
    </row>
    <row r="294" spans="2:8" x14ac:dyDescent="0.25">
      <c r="B294" s="74" t="str">
        <f t="shared" si="17"/>
        <v/>
      </c>
      <c r="C294" s="75"/>
      <c r="D294" s="75"/>
      <c r="E294" s="76"/>
      <c r="F294" s="18" t="str">
        <f t="shared" si="18"/>
        <v/>
      </c>
      <c r="G294" s="18" t="str">
        <f t="shared" si="19"/>
        <v/>
      </c>
      <c r="H294" s="18" t="str">
        <f t="shared" si="20"/>
        <v/>
      </c>
    </row>
    <row r="295" spans="2:8" x14ac:dyDescent="0.25">
      <c r="B295" s="74" t="str">
        <f t="shared" si="17"/>
        <v/>
      </c>
      <c r="C295" s="75"/>
      <c r="D295" s="75"/>
      <c r="E295" s="76"/>
      <c r="F295" s="18" t="str">
        <f t="shared" si="18"/>
        <v/>
      </c>
      <c r="G295" s="18" t="str">
        <f t="shared" si="19"/>
        <v/>
      </c>
      <c r="H295" s="18" t="str">
        <f t="shared" si="20"/>
        <v/>
      </c>
    </row>
    <row r="296" spans="2:8" x14ac:dyDescent="0.25">
      <c r="B296" s="74" t="str">
        <f t="shared" si="17"/>
        <v/>
      </c>
      <c r="C296" s="75"/>
      <c r="D296" s="75"/>
      <c r="E296" s="76"/>
      <c r="F296" s="18" t="str">
        <f t="shared" si="18"/>
        <v/>
      </c>
      <c r="G296" s="18" t="str">
        <f t="shared" si="19"/>
        <v/>
      </c>
      <c r="H296" s="18" t="str">
        <f t="shared" si="20"/>
        <v/>
      </c>
    </row>
    <row r="297" spans="2:8" x14ac:dyDescent="0.25">
      <c r="B297" s="74" t="str">
        <f t="shared" si="17"/>
        <v/>
      </c>
      <c r="C297" s="75"/>
      <c r="D297" s="75"/>
      <c r="E297" s="76"/>
      <c r="F297" s="18" t="str">
        <f t="shared" si="18"/>
        <v/>
      </c>
      <c r="G297" s="18" t="str">
        <f t="shared" si="19"/>
        <v/>
      </c>
      <c r="H297" s="18" t="str">
        <f t="shared" si="20"/>
        <v/>
      </c>
    </row>
    <row r="298" spans="2:8" x14ac:dyDescent="0.25">
      <c r="B298" s="74" t="str">
        <f t="shared" si="17"/>
        <v/>
      </c>
      <c r="C298" s="75"/>
      <c r="D298" s="75"/>
      <c r="E298" s="76"/>
      <c r="F298" s="18" t="str">
        <f t="shared" si="18"/>
        <v/>
      </c>
      <c r="G298" s="18" t="str">
        <f t="shared" si="19"/>
        <v/>
      </c>
      <c r="H298" s="18" t="str">
        <f t="shared" si="20"/>
        <v/>
      </c>
    </row>
    <row r="299" spans="2:8" x14ac:dyDescent="0.25">
      <c r="B299" s="74" t="str">
        <f t="shared" si="17"/>
        <v/>
      </c>
      <c r="C299" s="75"/>
      <c r="D299" s="75"/>
      <c r="E299" s="76"/>
      <c r="F299" s="18" t="str">
        <f t="shared" si="18"/>
        <v/>
      </c>
      <c r="G299" s="18" t="str">
        <f t="shared" si="19"/>
        <v/>
      </c>
      <c r="H299" s="18" t="str">
        <f t="shared" si="20"/>
        <v/>
      </c>
    </row>
    <row r="300" spans="2:8" x14ac:dyDescent="0.25">
      <c r="B300" s="74" t="str">
        <f t="shared" si="17"/>
        <v/>
      </c>
      <c r="C300" s="75"/>
      <c r="D300" s="75"/>
      <c r="E300" s="76"/>
      <c r="F300" s="18" t="str">
        <f t="shared" si="18"/>
        <v/>
      </c>
      <c r="G300" s="18" t="str">
        <f t="shared" si="19"/>
        <v/>
      </c>
      <c r="H300" s="18" t="str">
        <f t="shared" si="20"/>
        <v/>
      </c>
    </row>
    <row r="301" spans="2:8" x14ac:dyDescent="0.25">
      <c r="B301" s="74" t="str">
        <f t="shared" si="17"/>
        <v/>
      </c>
      <c r="C301" s="75"/>
      <c r="D301" s="75"/>
      <c r="E301" s="76"/>
      <c r="F301" s="18" t="str">
        <f t="shared" si="18"/>
        <v/>
      </c>
      <c r="G301" s="18" t="str">
        <f t="shared" si="19"/>
        <v/>
      </c>
      <c r="H301" s="18" t="str">
        <f t="shared" si="20"/>
        <v/>
      </c>
    </row>
    <row r="302" spans="2:8" x14ac:dyDescent="0.25">
      <c r="B302" s="74" t="str">
        <f t="shared" si="17"/>
        <v/>
      </c>
      <c r="C302" s="75"/>
      <c r="D302" s="75"/>
      <c r="E302" s="76"/>
      <c r="F302" s="18" t="str">
        <f t="shared" si="18"/>
        <v/>
      </c>
      <c r="G302" s="18" t="str">
        <f t="shared" si="19"/>
        <v/>
      </c>
      <c r="H302" s="18" t="str">
        <f t="shared" si="20"/>
        <v/>
      </c>
    </row>
    <row r="303" spans="2:8" x14ac:dyDescent="0.25">
      <c r="B303" s="74" t="str">
        <f t="shared" si="17"/>
        <v/>
      </c>
      <c r="C303" s="75"/>
      <c r="D303" s="75"/>
      <c r="E303" s="76"/>
      <c r="F303" s="18" t="str">
        <f t="shared" si="18"/>
        <v/>
      </c>
      <c r="G303" s="18" t="str">
        <f t="shared" si="19"/>
        <v/>
      </c>
      <c r="H303" s="18" t="str">
        <f t="shared" si="20"/>
        <v/>
      </c>
    </row>
    <row r="304" spans="2:8" x14ac:dyDescent="0.25">
      <c r="B304" s="74" t="str">
        <f t="shared" si="17"/>
        <v/>
      </c>
      <c r="C304" s="75"/>
      <c r="D304" s="75"/>
      <c r="E304" s="76"/>
      <c r="F304" s="18" t="str">
        <f t="shared" si="18"/>
        <v/>
      </c>
      <c r="G304" s="18" t="str">
        <f t="shared" si="19"/>
        <v/>
      </c>
      <c r="H304" s="18" t="str">
        <f t="shared" si="20"/>
        <v/>
      </c>
    </row>
    <row r="305" spans="2:8" x14ac:dyDescent="0.25">
      <c r="B305" s="74" t="str">
        <f t="shared" si="17"/>
        <v/>
      </c>
      <c r="C305" s="75"/>
      <c r="D305" s="75"/>
      <c r="E305" s="76"/>
      <c r="F305" s="18" t="str">
        <f t="shared" si="18"/>
        <v/>
      </c>
      <c r="G305" s="18" t="str">
        <f t="shared" si="19"/>
        <v/>
      </c>
      <c r="H305" s="18" t="str">
        <f t="shared" si="20"/>
        <v/>
      </c>
    </row>
    <row r="306" spans="2:8" x14ac:dyDescent="0.25">
      <c r="B306" s="74" t="str">
        <f t="shared" si="17"/>
        <v/>
      </c>
      <c r="C306" s="75"/>
      <c r="D306" s="75"/>
      <c r="E306" s="76"/>
      <c r="F306" s="18" t="str">
        <f t="shared" si="18"/>
        <v/>
      </c>
      <c r="G306" s="18" t="str">
        <f t="shared" si="19"/>
        <v/>
      </c>
      <c r="H306" s="18" t="str">
        <f t="shared" si="20"/>
        <v/>
      </c>
    </row>
    <row r="307" spans="2:8" x14ac:dyDescent="0.25">
      <c r="B307" s="74" t="str">
        <f t="shared" si="17"/>
        <v/>
      </c>
      <c r="C307" s="75"/>
      <c r="D307" s="75"/>
      <c r="E307" s="76"/>
      <c r="F307" s="18" t="str">
        <f t="shared" si="18"/>
        <v/>
      </c>
      <c r="G307" s="18" t="str">
        <f t="shared" si="19"/>
        <v/>
      </c>
      <c r="H307" s="18" t="str">
        <f t="shared" si="20"/>
        <v/>
      </c>
    </row>
    <row r="308" spans="2:8" x14ac:dyDescent="0.25">
      <c r="B308" s="74" t="str">
        <f t="shared" si="17"/>
        <v/>
      </c>
      <c r="C308" s="75"/>
      <c r="D308" s="75"/>
      <c r="E308" s="76"/>
      <c r="F308" s="18" t="str">
        <f t="shared" si="18"/>
        <v/>
      </c>
      <c r="G308" s="18" t="str">
        <f t="shared" si="19"/>
        <v/>
      </c>
      <c r="H308" s="18" t="str">
        <f t="shared" si="20"/>
        <v/>
      </c>
    </row>
    <row r="309" spans="2:8" x14ac:dyDescent="0.25">
      <c r="B309" s="74" t="str">
        <f t="shared" si="17"/>
        <v/>
      </c>
      <c r="C309" s="75"/>
      <c r="D309" s="75"/>
      <c r="E309" s="76"/>
      <c r="F309" s="18" t="str">
        <f t="shared" si="18"/>
        <v/>
      </c>
      <c r="G309" s="18" t="str">
        <f t="shared" si="19"/>
        <v/>
      </c>
      <c r="H309" s="18" t="str">
        <f t="shared" si="20"/>
        <v/>
      </c>
    </row>
    <row r="310" spans="2:8" x14ac:dyDescent="0.25">
      <c r="B310" s="74" t="str">
        <f t="shared" si="17"/>
        <v/>
      </c>
      <c r="C310" s="75"/>
      <c r="D310" s="75"/>
      <c r="E310" s="76"/>
      <c r="F310" s="18" t="str">
        <f t="shared" si="18"/>
        <v/>
      </c>
      <c r="G310" s="18" t="str">
        <f t="shared" si="19"/>
        <v/>
      </c>
      <c r="H310" s="18" t="str">
        <f t="shared" si="20"/>
        <v/>
      </c>
    </row>
    <row r="311" spans="2:8" x14ac:dyDescent="0.25">
      <c r="B311" s="74" t="str">
        <f t="shared" si="17"/>
        <v/>
      </c>
      <c r="C311" s="75"/>
      <c r="D311" s="75"/>
      <c r="E311" s="76"/>
      <c r="F311" s="18" t="str">
        <f t="shared" si="18"/>
        <v/>
      </c>
      <c r="G311" s="18" t="str">
        <f t="shared" si="19"/>
        <v/>
      </c>
      <c r="H311" s="18" t="str">
        <f t="shared" si="20"/>
        <v/>
      </c>
    </row>
    <row r="312" spans="2:8" x14ac:dyDescent="0.25">
      <c r="B312" s="74" t="str">
        <f t="shared" si="17"/>
        <v/>
      </c>
      <c r="C312" s="75"/>
      <c r="D312" s="75"/>
      <c r="E312" s="76"/>
      <c r="F312" s="18" t="str">
        <f t="shared" si="18"/>
        <v/>
      </c>
      <c r="G312" s="18" t="str">
        <f t="shared" si="19"/>
        <v/>
      </c>
      <c r="H312" s="18" t="str">
        <f t="shared" si="20"/>
        <v/>
      </c>
    </row>
    <row r="313" spans="2:8" x14ac:dyDescent="0.25">
      <c r="B313" s="74" t="str">
        <f t="shared" si="17"/>
        <v/>
      </c>
      <c r="C313" s="75"/>
      <c r="D313" s="75"/>
      <c r="E313" s="76"/>
      <c r="F313" s="18" t="str">
        <f t="shared" si="18"/>
        <v/>
      </c>
      <c r="G313" s="18" t="str">
        <f t="shared" si="19"/>
        <v/>
      </c>
      <c r="H313" s="18" t="str">
        <f t="shared" si="20"/>
        <v/>
      </c>
    </row>
    <row r="314" spans="2:8" x14ac:dyDescent="0.25">
      <c r="B314" s="74" t="str">
        <f t="shared" si="17"/>
        <v/>
      </c>
      <c r="C314" s="75"/>
      <c r="D314" s="75"/>
      <c r="E314" s="76"/>
      <c r="F314" s="18" t="str">
        <f t="shared" si="18"/>
        <v/>
      </c>
      <c r="G314" s="18" t="str">
        <f t="shared" si="19"/>
        <v/>
      </c>
      <c r="H314" s="18" t="str">
        <f t="shared" si="20"/>
        <v/>
      </c>
    </row>
    <row r="315" spans="2:8" x14ac:dyDescent="0.25">
      <c r="B315" s="74" t="str">
        <f t="shared" si="17"/>
        <v/>
      </c>
      <c r="C315" s="75"/>
      <c r="D315" s="75"/>
      <c r="E315" s="76"/>
      <c r="F315" s="18" t="str">
        <f t="shared" si="18"/>
        <v/>
      </c>
      <c r="G315" s="18" t="str">
        <f t="shared" si="19"/>
        <v/>
      </c>
      <c r="H315" s="18" t="str">
        <f t="shared" si="20"/>
        <v/>
      </c>
    </row>
    <row r="316" spans="2:8" x14ac:dyDescent="0.25">
      <c r="B316" s="74" t="str">
        <f t="shared" si="17"/>
        <v/>
      </c>
      <c r="C316" s="75"/>
      <c r="D316" s="75"/>
      <c r="E316" s="76"/>
      <c r="F316" s="18" t="str">
        <f t="shared" si="18"/>
        <v/>
      </c>
      <c r="G316" s="18" t="str">
        <f t="shared" si="19"/>
        <v/>
      </c>
      <c r="H316" s="18" t="str">
        <f t="shared" si="20"/>
        <v/>
      </c>
    </row>
    <row r="317" spans="2:8" x14ac:dyDescent="0.25">
      <c r="B317" s="74" t="str">
        <f t="shared" si="17"/>
        <v/>
      </c>
      <c r="C317" s="75"/>
      <c r="D317" s="75"/>
      <c r="E317" s="76"/>
      <c r="F317" s="18" t="str">
        <f t="shared" si="18"/>
        <v/>
      </c>
      <c r="G317" s="18" t="str">
        <f t="shared" si="19"/>
        <v/>
      </c>
      <c r="H317" s="18" t="str">
        <f t="shared" si="20"/>
        <v/>
      </c>
    </row>
    <row r="318" spans="2:8" x14ac:dyDescent="0.25">
      <c r="B318" s="74" t="str">
        <f t="shared" si="17"/>
        <v/>
      </c>
      <c r="C318" s="75"/>
      <c r="D318" s="75"/>
      <c r="E318" s="76"/>
      <c r="F318" s="18" t="str">
        <f t="shared" si="18"/>
        <v/>
      </c>
      <c r="G318" s="18" t="str">
        <f t="shared" si="19"/>
        <v/>
      </c>
      <c r="H318" s="18" t="str">
        <f t="shared" si="20"/>
        <v/>
      </c>
    </row>
    <row r="319" spans="2:8" x14ac:dyDescent="0.25">
      <c r="B319" s="74" t="str">
        <f t="shared" si="17"/>
        <v/>
      </c>
      <c r="C319" s="75"/>
      <c r="D319" s="75"/>
      <c r="E319" s="76"/>
      <c r="F319" s="18" t="str">
        <f t="shared" si="18"/>
        <v/>
      </c>
      <c r="G319" s="18" t="str">
        <f t="shared" si="19"/>
        <v/>
      </c>
      <c r="H319" s="18" t="str">
        <f t="shared" si="20"/>
        <v/>
      </c>
    </row>
    <row r="320" spans="2:8" x14ac:dyDescent="0.25">
      <c r="B320" s="74" t="str">
        <f t="shared" si="17"/>
        <v/>
      </c>
      <c r="C320" s="75"/>
      <c r="D320" s="75"/>
      <c r="E320" s="76"/>
      <c r="F320" s="18" t="str">
        <f t="shared" si="18"/>
        <v/>
      </c>
      <c r="G320" s="18" t="str">
        <f t="shared" si="19"/>
        <v/>
      </c>
      <c r="H320" s="18" t="str">
        <f t="shared" si="20"/>
        <v/>
      </c>
    </row>
    <row r="321" spans="2:8" x14ac:dyDescent="0.25">
      <c r="B321" s="74" t="str">
        <f t="shared" si="17"/>
        <v/>
      </c>
      <c r="C321" s="75"/>
      <c r="D321" s="75"/>
      <c r="E321" s="76"/>
      <c r="F321" s="18" t="str">
        <f t="shared" si="18"/>
        <v/>
      </c>
      <c r="G321" s="18" t="str">
        <f t="shared" si="19"/>
        <v/>
      </c>
      <c r="H321" s="18" t="str">
        <f t="shared" si="20"/>
        <v/>
      </c>
    </row>
    <row r="322" spans="2:8" x14ac:dyDescent="0.25">
      <c r="B322" s="74" t="str">
        <f t="shared" si="17"/>
        <v/>
      </c>
      <c r="C322" s="75"/>
      <c r="D322" s="75"/>
      <c r="E322" s="76"/>
      <c r="F322" s="18" t="str">
        <f t="shared" si="18"/>
        <v/>
      </c>
      <c r="G322" s="18" t="str">
        <f t="shared" si="19"/>
        <v/>
      </c>
      <c r="H322" s="18" t="str">
        <f t="shared" si="20"/>
        <v/>
      </c>
    </row>
    <row r="323" spans="2:8" x14ac:dyDescent="0.25">
      <c r="B323" s="74" t="str">
        <f t="shared" si="17"/>
        <v/>
      </c>
      <c r="C323" s="75"/>
      <c r="D323" s="75"/>
      <c r="E323" s="76"/>
      <c r="F323" s="18" t="str">
        <f t="shared" si="18"/>
        <v/>
      </c>
      <c r="G323" s="18" t="str">
        <f t="shared" si="19"/>
        <v/>
      </c>
      <c r="H323" s="18" t="str">
        <f t="shared" si="20"/>
        <v/>
      </c>
    </row>
    <row r="324" spans="2:8" x14ac:dyDescent="0.25">
      <c r="B324" s="74" t="str">
        <f t="shared" si="17"/>
        <v/>
      </c>
      <c r="C324" s="75"/>
      <c r="D324" s="75"/>
      <c r="E324" s="76"/>
      <c r="F324" s="18" t="str">
        <f t="shared" si="18"/>
        <v/>
      </c>
      <c r="G324" s="18" t="str">
        <f t="shared" si="19"/>
        <v/>
      </c>
      <c r="H324" s="18" t="str">
        <f t="shared" si="20"/>
        <v/>
      </c>
    </row>
    <row r="325" spans="2:8" x14ac:dyDescent="0.25">
      <c r="B325" s="74" t="str">
        <f t="shared" si="17"/>
        <v/>
      </c>
      <c r="C325" s="75"/>
      <c r="D325" s="75"/>
      <c r="E325" s="76"/>
      <c r="F325" s="18" t="str">
        <f t="shared" si="18"/>
        <v/>
      </c>
      <c r="G325" s="18" t="str">
        <f t="shared" si="19"/>
        <v/>
      </c>
      <c r="H325" s="18" t="str">
        <f t="shared" si="20"/>
        <v/>
      </c>
    </row>
    <row r="326" spans="2:8" x14ac:dyDescent="0.25">
      <c r="B326" s="74" t="str">
        <f t="shared" si="17"/>
        <v/>
      </c>
      <c r="C326" s="75"/>
      <c r="D326" s="75"/>
      <c r="E326" s="76"/>
      <c r="F326" s="18" t="str">
        <f t="shared" si="18"/>
        <v/>
      </c>
      <c r="G326" s="18" t="str">
        <f t="shared" si="19"/>
        <v/>
      </c>
      <c r="H326" s="18" t="str">
        <f t="shared" si="20"/>
        <v/>
      </c>
    </row>
    <row r="327" spans="2:8" x14ac:dyDescent="0.25">
      <c r="B327" s="74" t="str">
        <f t="shared" si="17"/>
        <v/>
      </c>
      <c r="C327" s="75"/>
      <c r="D327" s="75"/>
      <c r="E327" s="76"/>
      <c r="F327" s="18" t="str">
        <f t="shared" si="18"/>
        <v/>
      </c>
      <c r="G327" s="18" t="str">
        <f t="shared" si="19"/>
        <v/>
      </c>
      <c r="H327" s="18" t="str">
        <f t="shared" si="20"/>
        <v/>
      </c>
    </row>
    <row r="328" spans="2:8" x14ac:dyDescent="0.25">
      <c r="B328" s="74" t="str">
        <f t="shared" si="17"/>
        <v/>
      </c>
      <c r="C328" s="75"/>
      <c r="D328" s="75"/>
      <c r="E328" s="76"/>
      <c r="F328" s="18" t="str">
        <f t="shared" si="18"/>
        <v/>
      </c>
      <c r="G328" s="18" t="str">
        <f t="shared" si="19"/>
        <v/>
      </c>
      <c r="H328" s="18" t="str">
        <f t="shared" si="20"/>
        <v/>
      </c>
    </row>
    <row r="329" spans="2:8" x14ac:dyDescent="0.25">
      <c r="B329" s="74" t="str">
        <f t="shared" si="17"/>
        <v/>
      </c>
      <c r="C329" s="75"/>
      <c r="D329" s="75"/>
      <c r="E329" s="76"/>
      <c r="F329" s="18" t="str">
        <f t="shared" si="18"/>
        <v/>
      </c>
      <c r="G329" s="18" t="str">
        <f t="shared" si="19"/>
        <v/>
      </c>
      <c r="H329" s="18" t="str">
        <f t="shared" si="20"/>
        <v/>
      </c>
    </row>
    <row r="330" spans="2:8" x14ac:dyDescent="0.25">
      <c r="B330" s="74" t="str">
        <f t="shared" si="17"/>
        <v/>
      </c>
      <c r="C330" s="75"/>
      <c r="D330" s="75"/>
      <c r="E330" s="76"/>
      <c r="F330" s="18" t="str">
        <f t="shared" si="18"/>
        <v/>
      </c>
      <c r="G330" s="18" t="str">
        <f t="shared" si="19"/>
        <v/>
      </c>
      <c r="H330" s="18" t="str">
        <f t="shared" si="20"/>
        <v/>
      </c>
    </row>
    <row r="331" spans="2:8" x14ac:dyDescent="0.25">
      <c r="B331" s="74" t="str">
        <f t="shared" si="17"/>
        <v/>
      </c>
      <c r="C331" s="75"/>
      <c r="D331" s="75"/>
      <c r="E331" s="76"/>
      <c r="F331" s="18" t="str">
        <f t="shared" si="18"/>
        <v/>
      </c>
      <c r="G331" s="18" t="str">
        <f t="shared" si="19"/>
        <v/>
      </c>
      <c r="H331" s="18" t="str">
        <f t="shared" si="20"/>
        <v/>
      </c>
    </row>
    <row r="332" spans="2:8" x14ac:dyDescent="0.25">
      <c r="B332" s="74" t="str">
        <f t="shared" si="17"/>
        <v/>
      </c>
      <c r="C332" s="75"/>
      <c r="D332" s="75"/>
      <c r="E332" s="76"/>
      <c r="F332" s="18" t="str">
        <f t="shared" si="18"/>
        <v/>
      </c>
      <c r="G332" s="18" t="str">
        <f t="shared" si="19"/>
        <v/>
      </c>
      <c r="H332" s="18" t="str">
        <f t="shared" si="20"/>
        <v/>
      </c>
    </row>
    <row r="333" spans="2:8" x14ac:dyDescent="0.25">
      <c r="B333" s="74" t="str">
        <f t="shared" si="17"/>
        <v/>
      </c>
      <c r="C333" s="75"/>
      <c r="D333" s="75"/>
      <c r="E333" s="76"/>
      <c r="F333" s="18" t="str">
        <f t="shared" si="18"/>
        <v/>
      </c>
      <c r="G333" s="18" t="str">
        <f t="shared" si="19"/>
        <v/>
      </c>
      <c r="H333" s="18" t="str">
        <f t="shared" si="20"/>
        <v/>
      </c>
    </row>
    <row r="334" spans="2:8" x14ac:dyDescent="0.25">
      <c r="B334" s="74" t="str">
        <f t="shared" si="17"/>
        <v/>
      </c>
      <c r="C334" s="75"/>
      <c r="D334" s="75"/>
      <c r="E334" s="76"/>
      <c r="F334" s="18" t="str">
        <f t="shared" si="18"/>
        <v/>
      </c>
      <c r="G334" s="18" t="str">
        <f t="shared" si="19"/>
        <v/>
      </c>
      <c r="H334" s="18" t="str">
        <f t="shared" si="20"/>
        <v/>
      </c>
    </row>
    <row r="335" spans="2:8" x14ac:dyDescent="0.25">
      <c r="B335" s="74" t="str">
        <f t="shared" si="17"/>
        <v/>
      </c>
      <c r="C335" s="75"/>
      <c r="D335" s="75"/>
      <c r="E335" s="76"/>
      <c r="F335" s="18" t="str">
        <f t="shared" si="18"/>
        <v/>
      </c>
      <c r="G335" s="18" t="str">
        <f t="shared" si="19"/>
        <v/>
      </c>
      <c r="H335" s="18" t="str">
        <f t="shared" si="20"/>
        <v/>
      </c>
    </row>
    <row r="336" spans="2:8" x14ac:dyDescent="0.25">
      <c r="B336" s="74" t="str">
        <f t="shared" si="17"/>
        <v/>
      </c>
      <c r="C336" s="75"/>
      <c r="D336" s="75"/>
      <c r="E336" s="76"/>
      <c r="F336" s="18" t="str">
        <f t="shared" si="18"/>
        <v/>
      </c>
      <c r="G336" s="18" t="str">
        <f t="shared" si="19"/>
        <v/>
      </c>
      <c r="H336" s="18" t="str">
        <f t="shared" si="20"/>
        <v/>
      </c>
    </row>
    <row r="337" spans="2:8" x14ac:dyDescent="0.25">
      <c r="B337" s="74" t="str">
        <f t="shared" si="17"/>
        <v/>
      </c>
      <c r="C337" s="75"/>
      <c r="D337" s="75"/>
      <c r="E337" s="76"/>
      <c r="F337" s="18" t="str">
        <f t="shared" si="18"/>
        <v/>
      </c>
      <c r="G337" s="18" t="str">
        <f t="shared" si="19"/>
        <v/>
      </c>
      <c r="H337" s="18" t="str">
        <f t="shared" si="20"/>
        <v/>
      </c>
    </row>
    <row r="338" spans="2:8" x14ac:dyDescent="0.25">
      <c r="B338" s="74" t="str">
        <f t="shared" si="17"/>
        <v/>
      </c>
      <c r="C338" s="75"/>
      <c r="D338" s="75"/>
      <c r="E338" s="76"/>
      <c r="F338" s="18" t="str">
        <f t="shared" si="18"/>
        <v/>
      </c>
      <c r="G338" s="18" t="str">
        <f t="shared" si="19"/>
        <v/>
      </c>
      <c r="H338" s="18" t="str">
        <f t="shared" si="20"/>
        <v/>
      </c>
    </row>
    <row r="339" spans="2:8" x14ac:dyDescent="0.25">
      <c r="B339" s="74" t="str">
        <f t="shared" si="17"/>
        <v/>
      </c>
      <c r="C339" s="75"/>
      <c r="D339" s="75"/>
      <c r="E339" s="76"/>
      <c r="F339" s="18" t="str">
        <f t="shared" si="18"/>
        <v/>
      </c>
      <c r="G339" s="18" t="str">
        <f t="shared" si="19"/>
        <v/>
      </c>
      <c r="H339" s="18" t="str">
        <f t="shared" si="20"/>
        <v/>
      </c>
    </row>
    <row r="340" spans="2:8" x14ac:dyDescent="0.25">
      <c r="B340" s="74" t="str">
        <f t="shared" si="17"/>
        <v/>
      </c>
      <c r="C340" s="75"/>
      <c r="D340" s="75"/>
      <c r="E340" s="76"/>
      <c r="F340" s="18" t="str">
        <f t="shared" si="18"/>
        <v/>
      </c>
      <c r="G340" s="18" t="str">
        <f t="shared" si="19"/>
        <v/>
      </c>
      <c r="H340" s="18" t="str">
        <f t="shared" si="20"/>
        <v/>
      </c>
    </row>
    <row r="341" spans="2:8" x14ac:dyDescent="0.25">
      <c r="B341" s="74" t="str">
        <f t="shared" si="17"/>
        <v/>
      </c>
      <c r="C341" s="75"/>
      <c r="D341" s="75"/>
      <c r="E341" s="76"/>
      <c r="F341" s="18" t="str">
        <f t="shared" si="18"/>
        <v/>
      </c>
      <c r="G341" s="18" t="str">
        <f t="shared" si="19"/>
        <v/>
      </c>
      <c r="H341" s="18" t="str">
        <f t="shared" si="20"/>
        <v/>
      </c>
    </row>
    <row r="342" spans="2:8" x14ac:dyDescent="0.25">
      <c r="B342" s="74" t="str">
        <f t="shared" si="17"/>
        <v/>
      </c>
      <c r="C342" s="75"/>
      <c r="D342" s="75"/>
      <c r="E342" s="76"/>
      <c r="F342" s="18" t="str">
        <f t="shared" si="18"/>
        <v/>
      </c>
      <c r="G342" s="18" t="str">
        <f t="shared" si="19"/>
        <v/>
      </c>
      <c r="H342" s="18" t="str">
        <f t="shared" si="20"/>
        <v/>
      </c>
    </row>
    <row r="343" spans="2:8" x14ac:dyDescent="0.25">
      <c r="B343" s="74" t="str">
        <f t="shared" si="17"/>
        <v/>
      </c>
      <c r="C343" s="75"/>
      <c r="D343" s="75"/>
      <c r="E343" s="76"/>
      <c r="F343" s="18" t="str">
        <f t="shared" si="18"/>
        <v/>
      </c>
      <c r="G343" s="18" t="str">
        <f t="shared" si="19"/>
        <v/>
      </c>
      <c r="H343" s="18" t="str">
        <f t="shared" si="20"/>
        <v/>
      </c>
    </row>
    <row r="344" spans="2:8" x14ac:dyDescent="0.25">
      <c r="B344" s="74" t="str">
        <f t="shared" si="17"/>
        <v/>
      </c>
      <c r="C344" s="75"/>
      <c r="D344" s="75"/>
      <c r="E344" s="76"/>
      <c r="F344" s="18" t="str">
        <f t="shared" si="18"/>
        <v/>
      </c>
      <c r="G344" s="18" t="str">
        <f t="shared" si="19"/>
        <v/>
      </c>
      <c r="H344" s="18" t="str">
        <f t="shared" si="20"/>
        <v/>
      </c>
    </row>
    <row r="345" spans="2:8" x14ac:dyDescent="0.25">
      <c r="B345" s="74" t="str">
        <f t="shared" si="17"/>
        <v/>
      </c>
      <c r="C345" s="75"/>
      <c r="D345" s="75"/>
      <c r="E345" s="76"/>
      <c r="F345" s="18" t="str">
        <f t="shared" si="18"/>
        <v/>
      </c>
      <c r="G345" s="18" t="str">
        <f t="shared" si="19"/>
        <v/>
      </c>
      <c r="H345" s="18" t="str">
        <f t="shared" si="20"/>
        <v/>
      </c>
    </row>
    <row r="346" spans="2:8" x14ac:dyDescent="0.25">
      <c r="B346" s="74" t="str">
        <f t="shared" si="17"/>
        <v/>
      </c>
      <c r="C346" s="75"/>
      <c r="D346" s="75"/>
      <c r="E346" s="76"/>
      <c r="F346" s="18" t="str">
        <f t="shared" si="18"/>
        <v/>
      </c>
      <c r="G346" s="18" t="str">
        <f t="shared" si="19"/>
        <v/>
      </c>
      <c r="H346" s="18" t="str">
        <f t="shared" si="20"/>
        <v/>
      </c>
    </row>
    <row r="347" spans="2:8" x14ac:dyDescent="0.25">
      <c r="B347" s="74" t="str">
        <f t="shared" si="17"/>
        <v/>
      </c>
      <c r="C347" s="75"/>
      <c r="D347" s="75"/>
      <c r="E347" s="76"/>
      <c r="F347" s="18" t="str">
        <f t="shared" si="18"/>
        <v/>
      </c>
      <c r="G347" s="18" t="str">
        <f t="shared" si="19"/>
        <v/>
      </c>
      <c r="H347" s="18" t="str">
        <f t="shared" si="20"/>
        <v/>
      </c>
    </row>
    <row r="348" spans="2:8" x14ac:dyDescent="0.25">
      <c r="B348" s="74" t="str">
        <f t="shared" si="17"/>
        <v/>
      </c>
      <c r="C348" s="75"/>
      <c r="D348" s="75"/>
      <c r="E348" s="76"/>
      <c r="F348" s="18" t="str">
        <f t="shared" si="18"/>
        <v/>
      </c>
      <c r="G348" s="18" t="str">
        <f t="shared" si="19"/>
        <v/>
      </c>
      <c r="H348" s="18" t="str">
        <f t="shared" si="20"/>
        <v/>
      </c>
    </row>
    <row r="349" spans="2:8" x14ac:dyDescent="0.25">
      <c r="B349" s="74" t="str">
        <f t="shared" ref="B349:B412" si="21">IF(J327="","",J327)</f>
        <v/>
      </c>
      <c r="C349" s="75"/>
      <c r="D349" s="75"/>
      <c r="E349" s="76"/>
      <c r="F349" s="18" t="str">
        <f t="shared" ref="F349:F412" si="22">IF(K327="","",K327)</f>
        <v/>
      </c>
      <c r="G349" s="18" t="str">
        <f t="shared" ref="G349:G412" si="23">IF(L327="","",L327)</f>
        <v/>
      </c>
      <c r="H349" s="18" t="str">
        <f t="shared" ref="H349:H412" si="24">IF(M327="","",M327)</f>
        <v/>
      </c>
    </row>
    <row r="350" spans="2:8" x14ac:dyDescent="0.25">
      <c r="B350" s="74" t="str">
        <f t="shared" si="21"/>
        <v/>
      </c>
      <c r="C350" s="75"/>
      <c r="D350" s="75"/>
      <c r="E350" s="76"/>
      <c r="F350" s="18" t="str">
        <f t="shared" si="22"/>
        <v/>
      </c>
      <c r="G350" s="18" t="str">
        <f t="shared" si="23"/>
        <v/>
      </c>
      <c r="H350" s="18" t="str">
        <f t="shared" si="24"/>
        <v/>
      </c>
    </row>
    <row r="351" spans="2:8" x14ac:dyDescent="0.25">
      <c r="B351" s="74" t="str">
        <f t="shared" si="21"/>
        <v/>
      </c>
      <c r="C351" s="75"/>
      <c r="D351" s="75"/>
      <c r="E351" s="76"/>
      <c r="F351" s="18" t="str">
        <f t="shared" si="22"/>
        <v/>
      </c>
      <c r="G351" s="18" t="str">
        <f t="shared" si="23"/>
        <v/>
      </c>
      <c r="H351" s="18" t="str">
        <f t="shared" si="24"/>
        <v/>
      </c>
    </row>
    <row r="352" spans="2:8" x14ac:dyDescent="0.25">
      <c r="B352" s="74" t="str">
        <f t="shared" si="21"/>
        <v/>
      </c>
      <c r="C352" s="75"/>
      <c r="D352" s="75"/>
      <c r="E352" s="76"/>
      <c r="F352" s="18" t="str">
        <f t="shared" si="22"/>
        <v/>
      </c>
      <c r="G352" s="18" t="str">
        <f t="shared" si="23"/>
        <v/>
      </c>
      <c r="H352" s="18" t="str">
        <f t="shared" si="24"/>
        <v/>
      </c>
    </row>
    <row r="353" spans="2:8" x14ac:dyDescent="0.25">
      <c r="B353" s="74" t="str">
        <f t="shared" si="21"/>
        <v/>
      </c>
      <c r="C353" s="75"/>
      <c r="D353" s="75"/>
      <c r="E353" s="76"/>
      <c r="F353" s="18" t="str">
        <f t="shared" si="22"/>
        <v/>
      </c>
      <c r="G353" s="18" t="str">
        <f t="shared" si="23"/>
        <v/>
      </c>
      <c r="H353" s="18" t="str">
        <f t="shared" si="24"/>
        <v/>
      </c>
    </row>
    <row r="354" spans="2:8" x14ac:dyDescent="0.25">
      <c r="B354" s="74" t="str">
        <f t="shared" si="21"/>
        <v/>
      </c>
      <c r="C354" s="75"/>
      <c r="D354" s="75"/>
      <c r="E354" s="76"/>
      <c r="F354" s="18" t="str">
        <f t="shared" si="22"/>
        <v/>
      </c>
      <c r="G354" s="18" t="str">
        <f t="shared" si="23"/>
        <v/>
      </c>
      <c r="H354" s="18" t="str">
        <f t="shared" si="24"/>
        <v/>
      </c>
    </row>
    <row r="355" spans="2:8" x14ac:dyDescent="0.25">
      <c r="B355" s="74" t="str">
        <f t="shared" si="21"/>
        <v/>
      </c>
      <c r="C355" s="75"/>
      <c r="D355" s="75"/>
      <c r="E355" s="76"/>
      <c r="F355" s="18" t="str">
        <f t="shared" si="22"/>
        <v/>
      </c>
      <c r="G355" s="18" t="str">
        <f t="shared" si="23"/>
        <v/>
      </c>
      <c r="H355" s="18" t="str">
        <f t="shared" si="24"/>
        <v/>
      </c>
    </row>
    <row r="356" spans="2:8" x14ac:dyDescent="0.25">
      <c r="B356" s="74" t="str">
        <f t="shared" si="21"/>
        <v/>
      </c>
      <c r="C356" s="75"/>
      <c r="D356" s="75"/>
      <c r="E356" s="76"/>
      <c r="F356" s="18" t="str">
        <f t="shared" si="22"/>
        <v/>
      </c>
      <c r="G356" s="18" t="str">
        <f t="shared" si="23"/>
        <v/>
      </c>
      <c r="H356" s="18" t="str">
        <f t="shared" si="24"/>
        <v/>
      </c>
    </row>
    <row r="357" spans="2:8" x14ac:dyDescent="0.25">
      <c r="B357" s="74" t="str">
        <f t="shared" si="21"/>
        <v/>
      </c>
      <c r="C357" s="75"/>
      <c r="D357" s="75"/>
      <c r="E357" s="76"/>
      <c r="F357" s="18" t="str">
        <f t="shared" si="22"/>
        <v/>
      </c>
      <c r="G357" s="18" t="str">
        <f t="shared" si="23"/>
        <v/>
      </c>
      <c r="H357" s="18" t="str">
        <f t="shared" si="24"/>
        <v/>
      </c>
    </row>
    <row r="358" spans="2:8" x14ac:dyDescent="0.25">
      <c r="B358" s="74" t="str">
        <f t="shared" si="21"/>
        <v/>
      </c>
      <c r="C358" s="75"/>
      <c r="D358" s="75"/>
      <c r="E358" s="76"/>
      <c r="F358" s="18" t="str">
        <f t="shared" si="22"/>
        <v/>
      </c>
      <c r="G358" s="18" t="str">
        <f t="shared" si="23"/>
        <v/>
      </c>
      <c r="H358" s="18" t="str">
        <f t="shared" si="24"/>
        <v/>
      </c>
    </row>
    <row r="359" spans="2:8" x14ac:dyDescent="0.25">
      <c r="B359" s="74" t="str">
        <f t="shared" si="21"/>
        <v/>
      </c>
      <c r="C359" s="75"/>
      <c r="D359" s="75"/>
      <c r="E359" s="76"/>
      <c r="F359" s="18" t="str">
        <f t="shared" si="22"/>
        <v/>
      </c>
      <c r="G359" s="18" t="str">
        <f t="shared" si="23"/>
        <v/>
      </c>
      <c r="H359" s="18" t="str">
        <f t="shared" si="24"/>
        <v/>
      </c>
    </row>
    <row r="360" spans="2:8" x14ac:dyDescent="0.25">
      <c r="B360" s="74" t="str">
        <f t="shared" si="21"/>
        <v/>
      </c>
      <c r="C360" s="75"/>
      <c r="D360" s="75"/>
      <c r="E360" s="76"/>
      <c r="F360" s="18" t="str">
        <f t="shared" si="22"/>
        <v/>
      </c>
      <c r="G360" s="18" t="str">
        <f t="shared" si="23"/>
        <v/>
      </c>
      <c r="H360" s="18" t="str">
        <f t="shared" si="24"/>
        <v/>
      </c>
    </row>
    <row r="361" spans="2:8" x14ac:dyDescent="0.25">
      <c r="B361" s="74" t="str">
        <f t="shared" si="21"/>
        <v/>
      </c>
      <c r="C361" s="75"/>
      <c r="D361" s="75"/>
      <c r="E361" s="76"/>
      <c r="F361" s="18" t="str">
        <f t="shared" si="22"/>
        <v/>
      </c>
      <c r="G361" s="18" t="str">
        <f t="shared" si="23"/>
        <v/>
      </c>
      <c r="H361" s="18" t="str">
        <f t="shared" si="24"/>
        <v/>
      </c>
    </row>
    <row r="362" spans="2:8" x14ac:dyDescent="0.25">
      <c r="B362" s="74" t="str">
        <f t="shared" si="21"/>
        <v/>
      </c>
      <c r="C362" s="75"/>
      <c r="D362" s="75"/>
      <c r="E362" s="76"/>
      <c r="F362" s="18" t="str">
        <f t="shared" si="22"/>
        <v/>
      </c>
      <c r="G362" s="18" t="str">
        <f t="shared" si="23"/>
        <v/>
      </c>
      <c r="H362" s="18" t="str">
        <f t="shared" si="24"/>
        <v/>
      </c>
    </row>
    <row r="363" spans="2:8" x14ac:dyDescent="0.25">
      <c r="B363" s="74" t="str">
        <f t="shared" si="21"/>
        <v/>
      </c>
      <c r="C363" s="75"/>
      <c r="D363" s="75"/>
      <c r="E363" s="76"/>
      <c r="F363" s="18" t="str">
        <f t="shared" si="22"/>
        <v/>
      </c>
      <c r="G363" s="18" t="str">
        <f t="shared" si="23"/>
        <v/>
      </c>
      <c r="H363" s="18" t="str">
        <f t="shared" si="24"/>
        <v/>
      </c>
    </row>
    <row r="364" spans="2:8" x14ac:dyDescent="0.25">
      <c r="B364" s="74" t="str">
        <f t="shared" si="21"/>
        <v/>
      </c>
      <c r="C364" s="75"/>
      <c r="D364" s="75"/>
      <c r="E364" s="76"/>
      <c r="F364" s="18" t="str">
        <f t="shared" si="22"/>
        <v/>
      </c>
      <c r="G364" s="18" t="str">
        <f t="shared" si="23"/>
        <v/>
      </c>
      <c r="H364" s="18" t="str">
        <f t="shared" si="24"/>
        <v/>
      </c>
    </row>
    <row r="365" spans="2:8" x14ac:dyDescent="0.25">
      <c r="B365" s="74" t="str">
        <f t="shared" si="21"/>
        <v/>
      </c>
      <c r="C365" s="75"/>
      <c r="D365" s="75"/>
      <c r="E365" s="76"/>
      <c r="F365" s="18" t="str">
        <f t="shared" si="22"/>
        <v/>
      </c>
      <c r="G365" s="18" t="str">
        <f t="shared" si="23"/>
        <v/>
      </c>
      <c r="H365" s="18" t="str">
        <f t="shared" si="24"/>
        <v/>
      </c>
    </row>
    <row r="366" spans="2:8" x14ac:dyDescent="0.25">
      <c r="B366" s="74" t="str">
        <f t="shared" si="21"/>
        <v/>
      </c>
      <c r="C366" s="75"/>
      <c r="D366" s="75"/>
      <c r="E366" s="76"/>
      <c r="F366" s="18" t="str">
        <f t="shared" si="22"/>
        <v/>
      </c>
      <c r="G366" s="18" t="str">
        <f t="shared" si="23"/>
        <v/>
      </c>
      <c r="H366" s="18" t="str">
        <f t="shared" si="24"/>
        <v/>
      </c>
    </row>
    <row r="367" spans="2:8" x14ac:dyDescent="0.25">
      <c r="B367" s="74" t="str">
        <f t="shared" si="21"/>
        <v/>
      </c>
      <c r="C367" s="75"/>
      <c r="D367" s="75"/>
      <c r="E367" s="76"/>
      <c r="F367" s="18" t="str">
        <f t="shared" si="22"/>
        <v/>
      </c>
      <c r="G367" s="18" t="str">
        <f t="shared" si="23"/>
        <v/>
      </c>
      <c r="H367" s="18" t="str">
        <f t="shared" si="24"/>
        <v/>
      </c>
    </row>
    <row r="368" spans="2:8" x14ac:dyDescent="0.25">
      <c r="B368" s="74" t="str">
        <f t="shared" si="21"/>
        <v/>
      </c>
      <c r="C368" s="75"/>
      <c r="D368" s="75"/>
      <c r="E368" s="76"/>
      <c r="F368" s="18" t="str">
        <f t="shared" si="22"/>
        <v/>
      </c>
      <c r="G368" s="18" t="str">
        <f t="shared" si="23"/>
        <v/>
      </c>
      <c r="H368" s="18" t="str">
        <f t="shared" si="24"/>
        <v/>
      </c>
    </row>
    <row r="369" spans="2:8" x14ac:dyDescent="0.25">
      <c r="B369" s="74" t="str">
        <f t="shared" si="21"/>
        <v/>
      </c>
      <c r="C369" s="75"/>
      <c r="D369" s="75"/>
      <c r="E369" s="76"/>
      <c r="F369" s="18" t="str">
        <f t="shared" si="22"/>
        <v/>
      </c>
      <c r="G369" s="18" t="str">
        <f t="shared" si="23"/>
        <v/>
      </c>
      <c r="H369" s="18" t="str">
        <f t="shared" si="24"/>
        <v/>
      </c>
    </row>
    <row r="370" spans="2:8" x14ac:dyDescent="0.25">
      <c r="B370" s="74" t="str">
        <f t="shared" si="21"/>
        <v/>
      </c>
      <c r="C370" s="75"/>
      <c r="D370" s="75"/>
      <c r="E370" s="76"/>
      <c r="F370" s="18" t="str">
        <f t="shared" si="22"/>
        <v/>
      </c>
      <c r="G370" s="18" t="str">
        <f t="shared" si="23"/>
        <v/>
      </c>
      <c r="H370" s="18" t="str">
        <f t="shared" si="24"/>
        <v/>
      </c>
    </row>
    <row r="371" spans="2:8" x14ac:dyDescent="0.25">
      <c r="B371" s="74" t="str">
        <f t="shared" si="21"/>
        <v/>
      </c>
      <c r="C371" s="75"/>
      <c r="D371" s="75"/>
      <c r="E371" s="76"/>
      <c r="F371" s="18" t="str">
        <f t="shared" si="22"/>
        <v/>
      </c>
      <c r="G371" s="18" t="str">
        <f t="shared" si="23"/>
        <v/>
      </c>
      <c r="H371" s="18" t="str">
        <f t="shared" si="24"/>
        <v/>
      </c>
    </row>
    <row r="372" spans="2:8" x14ac:dyDescent="0.25">
      <c r="B372" s="74" t="str">
        <f t="shared" si="21"/>
        <v/>
      </c>
      <c r="C372" s="75"/>
      <c r="D372" s="75"/>
      <c r="E372" s="76"/>
      <c r="F372" s="18" t="str">
        <f t="shared" si="22"/>
        <v/>
      </c>
      <c r="G372" s="18" t="str">
        <f t="shared" si="23"/>
        <v/>
      </c>
      <c r="H372" s="18" t="str">
        <f t="shared" si="24"/>
        <v/>
      </c>
    </row>
    <row r="373" spans="2:8" x14ac:dyDescent="0.25">
      <c r="B373" s="74" t="str">
        <f t="shared" si="21"/>
        <v/>
      </c>
      <c r="C373" s="75"/>
      <c r="D373" s="75"/>
      <c r="E373" s="76"/>
      <c r="F373" s="18" t="str">
        <f t="shared" si="22"/>
        <v/>
      </c>
      <c r="G373" s="18" t="str">
        <f t="shared" si="23"/>
        <v/>
      </c>
      <c r="H373" s="18" t="str">
        <f t="shared" si="24"/>
        <v/>
      </c>
    </row>
    <row r="374" spans="2:8" x14ac:dyDescent="0.25">
      <c r="B374" s="74" t="str">
        <f t="shared" si="21"/>
        <v/>
      </c>
      <c r="C374" s="75"/>
      <c r="D374" s="75"/>
      <c r="E374" s="76"/>
      <c r="F374" s="18" t="str">
        <f t="shared" si="22"/>
        <v/>
      </c>
      <c r="G374" s="18" t="str">
        <f t="shared" si="23"/>
        <v/>
      </c>
      <c r="H374" s="18" t="str">
        <f t="shared" si="24"/>
        <v/>
      </c>
    </row>
    <row r="375" spans="2:8" x14ac:dyDescent="0.25">
      <c r="B375" s="74" t="str">
        <f t="shared" si="21"/>
        <v/>
      </c>
      <c r="C375" s="75"/>
      <c r="D375" s="75"/>
      <c r="E375" s="76"/>
      <c r="F375" s="18" t="str">
        <f t="shared" si="22"/>
        <v/>
      </c>
      <c r="G375" s="18" t="str">
        <f t="shared" si="23"/>
        <v/>
      </c>
      <c r="H375" s="18" t="str">
        <f t="shared" si="24"/>
        <v/>
      </c>
    </row>
    <row r="376" spans="2:8" x14ac:dyDescent="0.25">
      <c r="B376" s="74" t="str">
        <f t="shared" si="21"/>
        <v/>
      </c>
      <c r="C376" s="75"/>
      <c r="D376" s="75"/>
      <c r="E376" s="76"/>
      <c r="F376" s="18" t="str">
        <f t="shared" si="22"/>
        <v/>
      </c>
      <c r="G376" s="18" t="str">
        <f t="shared" si="23"/>
        <v/>
      </c>
      <c r="H376" s="18" t="str">
        <f t="shared" si="24"/>
        <v/>
      </c>
    </row>
    <row r="377" spans="2:8" x14ac:dyDescent="0.25">
      <c r="B377" s="74" t="str">
        <f t="shared" si="21"/>
        <v/>
      </c>
      <c r="C377" s="75"/>
      <c r="D377" s="75"/>
      <c r="E377" s="76"/>
      <c r="F377" s="18" t="str">
        <f t="shared" si="22"/>
        <v/>
      </c>
      <c r="G377" s="18" t="str">
        <f t="shared" si="23"/>
        <v/>
      </c>
      <c r="H377" s="18" t="str">
        <f t="shared" si="24"/>
        <v/>
      </c>
    </row>
    <row r="378" spans="2:8" x14ac:dyDescent="0.25">
      <c r="B378" s="74" t="str">
        <f t="shared" si="21"/>
        <v/>
      </c>
      <c r="C378" s="75"/>
      <c r="D378" s="75"/>
      <c r="E378" s="76"/>
      <c r="F378" s="18" t="str">
        <f t="shared" si="22"/>
        <v/>
      </c>
      <c r="G378" s="18" t="str">
        <f t="shared" si="23"/>
        <v/>
      </c>
      <c r="H378" s="18" t="str">
        <f t="shared" si="24"/>
        <v/>
      </c>
    </row>
    <row r="379" spans="2:8" x14ac:dyDescent="0.25">
      <c r="B379" s="74" t="str">
        <f t="shared" si="21"/>
        <v/>
      </c>
      <c r="C379" s="75"/>
      <c r="D379" s="75"/>
      <c r="E379" s="76"/>
      <c r="F379" s="18" t="str">
        <f t="shared" si="22"/>
        <v/>
      </c>
      <c r="G379" s="18" t="str">
        <f t="shared" si="23"/>
        <v/>
      </c>
      <c r="H379" s="18" t="str">
        <f t="shared" si="24"/>
        <v/>
      </c>
    </row>
    <row r="380" spans="2:8" x14ac:dyDescent="0.25">
      <c r="B380" s="74" t="str">
        <f t="shared" si="21"/>
        <v/>
      </c>
      <c r="C380" s="75"/>
      <c r="D380" s="75"/>
      <c r="E380" s="76"/>
      <c r="F380" s="18" t="str">
        <f t="shared" si="22"/>
        <v/>
      </c>
      <c r="G380" s="18" t="str">
        <f t="shared" si="23"/>
        <v/>
      </c>
      <c r="H380" s="18" t="str">
        <f t="shared" si="24"/>
        <v/>
      </c>
    </row>
    <row r="381" spans="2:8" x14ac:dyDescent="0.25">
      <c r="B381" s="74" t="str">
        <f t="shared" si="21"/>
        <v/>
      </c>
      <c r="C381" s="75"/>
      <c r="D381" s="75"/>
      <c r="E381" s="76"/>
      <c r="F381" s="18" t="str">
        <f t="shared" si="22"/>
        <v/>
      </c>
      <c r="G381" s="18" t="str">
        <f t="shared" si="23"/>
        <v/>
      </c>
      <c r="H381" s="18" t="str">
        <f t="shared" si="24"/>
        <v/>
      </c>
    </row>
    <row r="382" spans="2:8" x14ac:dyDescent="0.25">
      <c r="B382" s="74" t="str">
        <f t="shared" si="21"/>
        <v/>
      </c>
      <c r="C382" s="75"/>
      <c r="D382" s="75"/>
      <c r="E382" s="76"/>
      <c r="F382" s="18" t="str">
        <f t="shared" si="22"/>
        <v/>
      </c>
      <c r="G382" s="18" t="str">
        <f t="shared" si="23"/>
        <v/>
      </c>
      <c r="H382" s="18" t="str">
        <f t="shared" si="24"/>
        <v/>
      </c>
    </row>
    <row r="383" spans="2:8" x14ac:dyDescent="0.25">
      <c r="B383" s="74" t="str">
        <f t="shared" si="21"/>
        <v/>
      </c>
      <c r="C383" s="75"/>
      <c r="D383" s="75"/>
      <c r="E383" s="76"/>
      <c r="F383" s="18" t="str">
        <f t="shared" si="22"/>
        <v/>
      </c>
      <c r="G383" s="18" t="str">
        <f t="shared" si="23"/>
        <v/>
      </c>
      <c r="H383" s="18" t="str">
        <f t="shared" si="24"/>
        <v/>
      </c>
    </row>
    <row r="384" spans="2:8" x14ac:dyDescent="0.25">
      <c r="B384" s="74" t="str">
        <f t="shared" si="21"/>
        <v/>
      </c>
      <c r="C384" s="75"/>
      <c r="D384" s="75"/>
      <c r="E384" s="76"/>
      <c r="F384" s="18" t="str">
        <f t="shared" si="22"/>
        <v/>
      </c>
      <c r="G384" s="18" t="str">
        <f t="shared" si="23"/>
        <v/>
      </c>
      <c r="H384" s="18" t="str">
        <f t="shared" si="24"/>
        <v/>
      </c>
    </row>
    <row r="385" spans="2:8" x14ac:dyDescent="0.25">
      <c r="B385" s="74" t="str">
        <f t="shared" si="21"/>
        <v/>
      </c>
      <c r="C385" s="75"/>
      <c r="D385" s="75"/>
      <c r="E385" s="76"/>
      <c r="F385" s="18" t="str">
        <f t="shared" si="22"/>
        <v/>
      </c>
      <c r="G385" s="18" t="str">
        <f t="shared" si="23"/>
        <v/>
      </c>
      <c r="H385" s="18" t="str">
        <f t="shared" si="24"/>
        <v/>
      </c>
    </row>
    <row r="386" spans="2:8" x14ac:dyDescent="0.25">
      <c r="B386" s="74" t="str">
        <f t="shared" si="21"/>
        <v/>
      </c>
      <c r="C386" s="75"/>
      <c r="D386" s="75"/>
      <c r="E386" s="76"/>
      <c r="F386" s="18" t="str">
        <f t="shared" si="22"/>
        <v/>
      </c>
      <c r="G386" s="18" t="str">
        <f t="shared" si="23"/>
        <v/>
      </c>
      <c r="H386" s="18" t="str">
        <f t="shared" si="24"/>
        <v/>
      </c>
    </row>
    <row r="387" spans="2:8" x14ac:dyDescent="0.25">
      <c r="B387" s="74" t="str">
        <f t="shared" si="21"/>
        <v/>
      </c>
      <c r="C387" s="75"/>
      <c r="D387" s="75"/>
      <c r="E387" s="76"/>
      <c r="F387" s="18" t="str">
        <f t="shared" si="22"/>
        <v/>
      </c>
      <c r="G387" s="18" t="str">
        <f t="shared" si="23"/>
        <v/>
      </c>
      <c r="H387" s="18" t="str">
        <f t="shared" si="24"/>
        <v/>
      </c>
    </row>
    <row r="388" spans="2:8" x14ac:dyDescent="0.25">
      <c r="B388" s="74" t="str">
        <f t="shared" si="21"/>
        <v/>
      </c>
      <c r="C388" s="75"/>
      <c r="D388" s="75"/>
      <c r="E388" s="76"/>
      <c r="F388" s="18" t="str">
        <f t="shared" si="22"/>
        <v/>
      </c>
      <c r="G388" s="18" t="str">
        <f t="shared" si="23"/>
        <v/>
      </c>
      <c r="H388" s="18" t="str">
        <f t="shared" si="24"/>
        <v/>
      </c>
    </row>
    <row r="389" spans="2:8" x14ac:dyDescent="0.25">
      <c r="B389" s="74" t="str">
        <f t="shared" si="21"/>
        <v/>
      </c>
      <c r="C389" s="75"/>
      <c r="D389" s="75"/>
      <c r="E389" s="76"/>
      <c r="F389" s="18" t="str">
        <f t="shared" si="22"/>
        <v/>
      </c>
      <c r="G389" s="18" t="str">
        <f t="shared" si="23"/>
        <v/>
      </c>
      <c r="H389" s="18" t="str">
        <f t="shared" si="24"/>
        <v/>
      </c>
    </row>
    <row r="390" spans="2:8" x14ac:dyDescent="0.25">
      <c r="B390" s="74" t="str">
        <f t="shared" si="21"/>
        <v/>
      </c>
      <c r="C390" s="75"/>
      <c r="D390" s="75"/>
      <c r="E390" s="76"/>
      <c r="F390" s="18" t="str">
        <f t="shared" si="22"/>
        <v/>
      </c>
      <c r="G390" s="18" t="str">
        <f t="shared" si="23"/>
        <v/>
      </c>
      <c r="H390" s="18" t="str">
        <f t="shared" si="24"/>
        <v/>
      </c>
    </row>
    <row r="391" spans="2:8" x14ac:dyDescent="0.25">
      <c r="B391" s="74" t="str">
        <f t="shared" si="21"/>
        <v/>
      </c>
      <c r="C391" s="75"/>
      <c r="D391" s="75"/>
      <c r="E391" s="76"/>
      <c r="F391" s="18" t="str">
        <f t="shared" si="22"/>
        <v/>
      </c>
      <c r="G391" s="18" t="str">
        <f t="shared" si="23"/>
        <v/>
      </c>
      <c r="H391" s="18" t="str">
        <f t="shared" si="24"/>
        <v/>
      </c>
    </row>
    <row r="392" spans="2:8" x14ac:dyDescent="0.25">
      <c r="B392" s="74" t="str">
        <f t="shared" si="21"/>
        <v/>
      </c>
      <c r="C392" s="75"/>
      <c r="D392" s="75"/>
      <c r="E392" s="76"/>
      <c r="F392" s="18" t="str">
        <f t="shared" si="22"/>
        <v/>
      </c>
      <c r="G392" s="18" t="str">
        <f t="shared" si="23"/>
        <v/>
      </c>
      <c r="H392" s="18" t="str">
        <f t="shared" si="24"/>
        <v/>
      </c>
    </row>
    <row r="393" spans="2:8" x14ac:dyDescent="0.25">
      <c r="B393" s="74" t="str">
        <f t="shared" si="21"/>
        <v/>
      </c>
      <c r="C393" s="75"/>
      <c r="D393" s="75"/>
      <c r="E393" s="76"/>
      <c r="F393" s="18" t="str">
        <f t="shared" si="22"/>
        <v/>
      </c>
      <c r="G393" s="18" t="str">
        <f t="shared" si="23"/>
        <v/>
      </c>
      <c r="H393" s="18" t="str">
        <f t="shared" si="24"/>
        <v/>
      </c>
    </row>
    <row r="394" spans="2:8" x14ac:dyDescent="0.25">
      <c r="B394" s="74" t="str">
        <f t="shared" si="21"/>
        <v/>
      </c>
      <c r="C394" s="75"/>
      <c r="D394" s="75"/>
      <c r="E394" s="76"/>
      <c r="F394" s="18" t="str">
        <f t="shared" si="22"/>
        <v/>
      </c>
      <c r="G394" s="18" t="str">
        <f t="shared" si="23"/>
        <v/>
      </c>
      <c r="H394" s="18" t="str">
        <f t="shared" si="24"/>
        <v/>
      </c>
    </row>
    <row r="395" spans="2:8" x14ac:dyDescent="0.25">
      <c r="B395" s="74" t="str">
        <f t="shared" si="21"/>
        <v/>
      </c>
      <c r="C395" s="75"/>
      <c r="D395" s="75"/>
      <c r="E395" s="76"/>
      <c r="F395" s="18" t="str">
        <f t="shared" si="22"/>
        <v/>
      </c>
      <c r="G395" s="18" t="str">
        <f t="shared" si="23"/>
        <v/>
      </c>
      <c r="H395" s="18" t="str">
        <f t="shared" si="24"/>
        <v/>
      </c>
    </row>
    <row r="396" spans="2:8" x14ac:dyDescent="0.25">
      <c r="B396" s="74" t="str">
        <f t="shared" si="21"/>
        <v/>
      </c>
      <c r="C396" s="75"/>
      <c r="D396" s="75"/>
      <c r="E396" s="76"/>
      <c r="F396" s="18" t="str">
        <f t="shared" si="22"/>
        <v/>
      </c>
      <c r="G396" s="18" t="str">
        <f t="shared" si="23"/>
        <v/>
      </c>
      <c r="H396" s="18" t="str">
        <f t="shared" si="24"/>
        <v/>
      </c>
    </row>
    <row r="397" spans="2:8" x14ac:dyDescent="0.25">
      <c r="B397" s="74" t="str">
        <f t="shared" si="21"/>
        <v/>
      </c>
      <c r="C397" s="75"/>
      <c r="D397" s="75"/>
      <c r="E397" s="76"/>
      <c r="F397" s="18" t="str">
        <f t="shared" si="22"/>
        <v/>
      </c>
      <c r="G397" s="18" t="str">
        <f t="shared" si="23"/>
        <v/>
      </c>
      <c r="H397" s="18" t="str">
        <f t="shared" si="24"/>
        <v/>
      </c>
    </row>
    <row r="398" spans="2:8" x14ac:dyDescent="0.25">
      <c r="B398" s="74" t="str">
        <f t="shared" si="21"/>
        <v/>
      </c>
      <c r="C398" s="75"/>
      <c r="D398" s="75"/>
      <c r="E398" s="76"/>
      <c r="F398" s="18" t="str">
        <f t="shared" si="22"/>
        <v/>
      </c>
      <c r="G398" s="18" t="str">
        <f t="shared" si="23"/>
        <v/>
      </c>
      <c r="H398" s="18" t="str">
        <f t="shared" si="24"/>
        <v/>
      </c>
    </row>
    <row r="399" spans="2:8" x14ac:dyDescent="0.25">
      <c r="B399" s="74" t="str">
        <f t="shared" si="21"/>
        <v/>
      </c>
      <c r="C399" s="75"/>
      <c r="D399" s="75"/>
      <c r="E399" s="76"/>
      <c r="F399" s="18" t="str">
        <f t="shared" si="22"/>
        <v/>
      </c>
      <c r="G399" s="18" t="str">
        <f t="shared" si="23"/>
        <v/>
      </c>
      <c r="H399" s="18" t="str">
        <f t="shared" si="24"/>
        <v/>
      </c>
    </row>
    <row r="400" spans="2:8" x14ac:dyDescent="0.25">
      <c r="B400" s="74" t="str">
        <f t="shared" si="21"/>
        <v/>
      </c>
      <c r="C400" s="75"/>
      <c r="D400" s="75"/>
      <c r="E400" s="76"/>
      <c r="F400" s="18" t="str">
        <f t="shared" si="22"/>
        <v/>
      </c>
      <c r="G400" s="18" t="str">
        <f t="shared" si="23"/>
        <v/>
      </c>
      <c r="H400" s="18" t="str">
        <f t="shared" si="24"/>
        <v/>
      </c>
    </row>
    <row r="401" spans="2:8" x14ac:dyDescent="0.25">
      <c r="B401" s="74" t="str">
        <f t="shared" si="21"/>
        <v/>
      </c>
      <c r="C401" s="75"/>
      <c r="D401" s="75"/>
      <c r="E401" s="76"/>
      <c r="F401" s="18" t="str">
        <f t="shared" si="22"/>
        <v/>
      </c>
      <c r="G401" s="18" t="str">
        <f t="shared" si="23"/>
        <v/>
      </c>
      <c r="H401" s="18" t="str">
        <f t="shared" si="24"/>
        <v/>
      </c>
    </row>
    <row r="402" spans="2:8" x14ac:dyDescent="0.25">
      <c r="B402" s="74" t="str">
        <f t="shared" si="21"/>
        <v/>
      </c>
      <c r="C402" s="75"/>
      <c r="D402" s="75"/>
      <c r="E402" s="76"/>
      <c r="F402" s="18" t="str">
        <f t="shared" si="22"/>
        <v/>
      </c>
      <c r="G402" s="18" t="str">
        <f t="shared" si="23"/>
        <v/>
      </c>
      <c r="H402" s="18" t="str">
        <f t="shared" si="24"/>
        <v/>
      </c>
    </row>
    <row r="403" spans="2:8" x14ac:dyDescent="0.25">
      <c r="B403" s="74" t="str">
        <f t="shared" si="21"/>
        <v/>
      </c>
      <c r="C403" s="75"/>
      <c r="D403" s="75"/>
      <c r="E403" s="76"/>
      <c r="F403" s="18" t="str">
        <f t="shared" si="22"/>
        <v/>
      </c>
      <c r="G403" s="18" t="str">
        <f t="shared" si="23"/>
        <v/>
      </c>
      <c r="H403" s="18" t="str">
        <f t="shared" si="24"/>
        <v/>
      </c>
    </row>
    <row r="404" spans="2:8" x14ac:dyDescent="0.25">
      <c r="B404" s="74" t="str">
        <f t="shared" si="21"/>
        <v/>
      </c>
      <c r="C404" s="75"/>
      <c r="D404" s="75"/>
      <c r="E404" s="76"/>
      <c r="F404" s="18" t="str">
        <f t="shared" si="22"/>
        <v/>
      </c>
      <c r="G404" s="18" t="str">
        <f t="shared" si="23"/>
        <v/>
      </c>
      <c r="H404" s="18" t="str">
        <f t="shared" si="24"/>
        <v/>
      </c>
    </row>
    <row r="405" spans="2:8" x14ac:dyDescent="0.25">
      <c r="B405" s="74" t="str">
        <f t="shared" si="21"/>
        <v/>
      </c>
      <c r="C405" s="75"/>
      <c r="D405" s="75"/>
      <c r="E405" s="76"/>
      <c r="F405" s="18" t="str">
        <f t="shared" si="22"/>
        <v/>
      </c>
      <c r="G405" s="18" t="str">
        <f t="shared" si="23"/>
        <v/>
      </c>
      <c r="H405" s="18" t="str">
        <f t="shared" si="24"/>
        <v/>
      </c>
    </row>
    <row r="406" spans="2:8" x14ac:dyDescent="0.25">
      <c r="B406" s="74" t="str">
        <f t="shared" si="21"/>
        <v/>
      </c>
      <c r="C406" s="75"/>
      <c r="D406" s="75"/>
      <c r="E406" s="76"/>
      <c r="F406" s="18" t="str">
        <f t="shared" si="22"/>
        <v/>
      </c>
      <c r="G406" s="18" t="str">
        <f t="shared" si="23"/>
        <v/>
      </c>
      <c r="H406" s="18" t="str">
        <f t="shared" si="24"/>
        <v/>
      </c>
    </row>
    <row r="407" spans="2:8" x14ac:dyDescent="0.25">
      <c r="B407" s="74" t="str">
        <f t="shared" si="21"/>
        <v/>
      </c>
      <c r="C407" s="75"/>
      <c r="D407" s="75"/>
      <c r="E407" s="76"/>
      <c r="F407" s="18" t="str">
        <f t="shared" si="22"/>
        <v/>
      </c>
      <c r="G407" s="18" t="str">
        <f t="shared" si="23"/>
        <v/>
      </c>
      <c r="H407" s="18" t="str">
        <f t="shared" si="24"/>
        <v/>
      </c>
    </row>
    <row r="408" spans="2:8" x14ac:dyDescent="0.25">
      <c r="B408" s="74" t="str">
        <f t="shared" si="21"/>
        <v/>
      </c>
      <c r="C408" s="75"/>
      <c r="D408" s="75"/>
      <c r="E408" s="76"/>
      <c r="F408" s="18" t="str">
        <f t="shared" si="22"/>
        <v/>
      </c>
      <c r="G408" s="18" t="str">
        <f t="shared" si="23"/>
        <v/>
      </c>
      <c r="H408" s="18" t="str">
        <f t="shared" si="24"/>
        <v/>
      </c>
    </row>
    <row r="409" spans="2:8" x14ac:dyDescent="0.25">
      <c r="B409" s="74" t="str">
        <f t="shared" si="21"/>
        <v/>
      </c>
      <c r="C409" s="75"/>
      <c r="D409" s="75"/>
      <c r="E409" s="76"/>
      <c r="F409" s="18" t="str">
        <f t="shared" si="22"/>
        <v/>
      </c>
      <c r="G409" s="18" t="str">
        <f t="shared" si="23"/>
        <v/>
      </c>
      <c r="H409" s="18" t="str">
        <f t="shared" si="24"/>
        <v/>
      </c>
    </row>
    <row r="410" spans="2:8" x14ac:dyDescent="0.25">
      <c r="B410" s="74" t="str">
        <f t="shared" si="21"/>
        <v/>
      </c>
      <c r="C410" s="75"/>
      <c r="D410" s="75"/>
      <c r="E410" s="76"/>
      <c r="F410" s="18" t="str">
        <f t="shared" si="22"/>
        <v/>
      </c>
      <c r="G410" s="18" t="str">
        <f t="shared" si="23"/>
        <v/>
      </c>
      <c r="H410" s="18" t="str">
        <f t="shared" si="24"/>
        <v/>
      </c>
    </row>
    <row r="411" spans="2:8" x14ac:dyDescent="0.25">
      <c r="B411" s="74" t="str">
        <f t="shared" si="21"/>
        <v/>
      </c>
      <c r="C411" s="75"/>
      <c r="D411" s="75"/>
      <c r="E411" s="76"/>
      <c r="F411" s="18" t="str">
        <f t="shared" si="22"/>
        <v/>
      </c>
      <c r="G411" s="18" t="str">
        <f t="shared" si="23"/>
        <v/>
      </c>
      <c r="H411" s="18" t="str">
        <f t="shared" si="24"/>
        <v/>
      </c>
    </row>
    <row r="412" spans="2:8" x14ac:dyDescent="0.25">
      <c r="B412" s="74" t="str">
        <f t="shared" si="21"/>
        <v/>
      </c>
      <c r="C412" s="75"/>
      <c r="D412" s="75"/>
      <c r="E412" s="76"/>
      <c r="F412" s="18" t="str">
        <f t="shared" si="22"/>
        <v/>
      </c>
      <c r="G412" s="18" t="str">
        <f t="shared" si="23"/>
        <v/>
      </c>
      <c r="H412" s="18" t="str">
        <f t="shared" si="24"/>
        <v/>
      </c>
    </row>
    <row r="413" spans="2:8" x14ac:dyDescent="0.25">
      <c r="B413" s="74" t="str">
        <f t="shared" ref="B413:B476" si="25">IF(J391="","",J391)</f>
        <v/>
      </c>
      <c r="C413" s="75"/>
      <c r="D413" s="75"/>
      <c r="E413" s="76"/>
      <c r="F413" s="18" t="str">
        <f t="shared" ref="F413:F476" si="26">IF(K391="","",K391)</f>
        <v/>
      </c>
      <c r="G413" s="18" t="str">
        <f t="shared" ref="G413:G476" si="27">IF(L391="","",L391)</f>
        <v/>
      </c>
      <c r="H413" s="18" t="str">
        <f t="shared" ref="H413:H476" si="28">IF(M391="","",M391)</f>
        <v/>
      </c>
    </row>
    <row r="414" spans="2:8" x14ac:dyDescent="0.25">
      <c r="B414" s="74" t="str">
        <f t="shared" si="25"/>
        <v/>
      </c>
      <c r="C414" s="75"/>
      <c r="D414" s="75"/>
      <c r="E414" s="76"/>
      <c r="F414" s="18" t="str">
        <f t="shared" si="26"/>
        <v/>
      </c>
      <c r="G414" s="18" t="str">
        <f t="shared" si="27"/>
        <v/>
      </c>
      <c r="H414" s="18" t="str">
        <f t="shared" si="28"/>
        <v/>
      </c>
    </row>
    <row r="415" spans="2:8" x14ac:dyDescent="0.25">
      <c r="B415" s="74" t="str">
        <f t="shared" si="25"/>
        <v/>
      </c>
      <c r="C415" s="75"/>
      <c r="D415" s="75"/>
      <c r="E415" s="76"/>
      <c r="F415" s="18" t="str">
        <f t="shared" si="26"/>
        <v/>
      </c>
      <c r="G415" s="18" t="str">
        <f t="shared" si="27"/>
        <v/>
      </c>
      <c r="H415" s="18" t="str">
        <f t="shared" si="28"/>
        <v/>
      </c>
    </row>
    <row r="416" spans="2:8" x14ac:dyDescent="0.25">
      <c r="B416" s="74" t="str">
        <f t="shared" si="25"/>
        <v/>
      </c>
      <c r="C416" s="75"/>
      <c r="D416" s="75"/>
      <c r="E416" s="76"/>
      <c r="F416" s="18" t="str">
        <f t="shared" si="26"/>
        <v/>
      </c>
      <c r="G416" s="18" t="str">
        <f t="shared" si="27"/>
        <v/>
      </c>
      <c r="H416" s="18" t="str">
        <f t="shared" si="28"/>
        <v/>
      </c>
    </row>
    <row r="417" spans="2:8" x14ac:dyDescent="0.25">
      <c r="B417" s="74" t="str">
        <f t="shared" si="25"/>
        <v/>
      </c>
      <c r="C417" s="75"/>
      <c r="D417" s="75"/>
      <c r="E417" s="76"/>
      <c r="F417" s="18" t="str">
        <f t="shared" si="26"/>
        <v/>
      </c>
      <c r="G417" s="18" t="str">
        <f t="shared" si="27"/>
        <v/>
      </c>
      <c r="H417" s="18" t="str">
        <f t="shared" si="28"/>
        <v/>
      </c>
    </row>
    <row r="418" spans="2:8" x14ac:dyDescent="0.25">
      <c r="B418" s="74" t="str">
        <f t="shared" si="25"/>
        <v/>
      </c>
      <c r="C418" s="75"/>
      <c r="D418" s="75"/>
      <c r="E418" s="76"/>
      <c r="F418" s="18" t="str">
        <f t="shared" si="26"/>
        <v/>
      </c>
      <c r="G418" s="18" t="str">
        <f t="shared" si="27"/>
        <v/>
      </c>
      <c r="H418" s="18" t="str">
        <f t="shared" si="28"/>
        <v/>
      </c>
    </row>
    <row r="419" spans="2:8" x14ac:dyDescent="0.25">
      <c r="B419" s="74" t="str">
        <f t="shared" si="25"/>
        <v/>
      </c>
      <c r="C419" s="75"/>
      <c r="D419" s="75"/>
      <c r="E419" s="76"/>
      <c r="F419" s="18" t="str">
        <f t="shared" si="26"/>
        <v/>
      </c>
      <c r="G419" s="18" t="str">
        <f t="shared" si="27"/>
        <v/>
      </c>
      <c r="H419" s="18" t="str">
        <f t="shared" si="28"/>
        <v/>
      </c>
    </row>
    <row r="420" spans="2:8" x14ac:dyDescent="0.25">
      <c r="B420" s="74" t="str">
        <f t="shared" si="25"/>
        <v/>
      </c>
      <c r="C420" s="75"/>
      <c r="D420" s="75"/>
      <c r="E420" s="76"/>
      <c r="F420" s="18" t="str">
        <f t="shared" si="26"/>
        <v/>
      </c>
      <c r="G420" s="18" t="str">
        <f t="shared" si="27"/>
        <v/>
      </c>
      <c r="H420" s="18" t="str">
        <f t="shared" si="28"/>
        <v/>
      </c>
    </row>
    <row r="421" spans="2:8" x14ac:dyDescent="0.25">
      <c r="B421" s="74" t="str">
        <f t="shared" si="25"/>
        <v/>
      </c>
      <c r="C421" s="75"/>
      <c r="D421" s="75"/>
      <c r="E421" s="76"/>
      <c r="F421" s="18" t="str">
        <f t="shared" si="26"/>
        <v/>
      </c>
      <c r="G421" s="18" t="str">
        <f t="shared" si="27"/>
        <v/>
      </c>
      <c r="H421" s="18" t="str">
        <f t="shared" si="28"/>
        <v/>
      </c>
    </row>
    <row r="422" spans="2:8" x14ac:dyDescent="0.25">
      <c r="B422" s="74" t="str">
        <f t="shared" si="25"/>
        <v/>
      </c>
      <c r="C422" s="75"/>
      <c r="D422" s="75"/>
      <c r="E422" s="76"/>
      <c r="F422" s="18" t="str">
        <f t="shared" si="26"/>
        <v/>
      </c>
      <c r="G422" s="18" t="str">
        <f t="shared" si="27"/>
        <v/>
      </c>
      <c r="H422" s="18" t="str">
        <f t="shared" si="28"/>
        <v/>
      </c>
    </row>
    <row r="423" spans="2:8" x14ac:dyDescent="0.25">
      <c r="B423" s="74" t="str">
        <f t="shared" si="25"/>
        <v/>
      </c>
      <c r="C423" s="75"/>
      <c r="D423" s="75"/>
      <c r="E423" s="76"/>
      <c r="F423" s="18" t="str">
        <f t="shared" si="26"/>
        <v/>
      </c>
      <c r="G423" s="18" t="str">
        <f t="shared" si="27"/>
        <v/>
      </c>
      <c r="H423" s="18" t="str">
        <f t="shared" si="28"/>
        <v/>
      </c>
    </row>
    <row r="424" spans="2:8" x14ac:dyDescent="0.25">
      <c r="B424" s="74" t="str">
        <f t="shared" si="25"/>
        <v/>
      </c>
      <c r="C424" s="75"/>
      <c r="D424" s="75"/>
      <c r="E424" s="76"/>
      <c r="F424" s="18" t="str">
        <f t="shared" si="26"/>
        <v/>
      </c>
      <c r="G424" s="18" t="str">
        <f t="shared" si="27"/>
        <v/>
      </c>
      <c r="H424" s="18" t="str">
        <f t="shared" si="28"/>
        <v/>
      </c>
    </row>
    <row r="425" spans="2:8" x14ac:dyDescent="0.25">
      <c r="B425" s="74" t="str">
        <f t="shared" si="25"/>
        <v/>
      </c>
      <c r="C425" s="75"/>
      <c r="D425" s="75"/>
      <c r="E425" s="76"/>
      <c r="F425" s="18" t="str">
        <f t="shared" si="26"/>
        <v/>
      </c>
      <c r="G425" s="18" t="str">
        <f t="shared" si="27"/>
        <v/>
      </c>
      <c r="H425" s="18" t="str">
        <f t="shared" si="28"/>
        <v/>
      </c>
    </row>
    <row r="426" spans="2:8" x14ac:dyDescent="0.25">
      <c r="B426" s="74" t="str">
        <f t="shared" si="25"/>
        <v/>
      </c>
      <c r="C426" s="75"/>
      <c r="D426" s="75"/>
      <c r="E426" s="76"/>
      <c r="F426" s="18" t="str">
        <f t="shared" si="26"/>
        <v/>
      </c>
      <c r="G426" s="18" t="str">
        <f t="shared" si="27"/>
        <v/>
      </c>
      <c r="H426" s="18" t="str">
        <f t="shared" si="28"/>
        <v/>
      </c>
    </row>
    <row r="427" spans="2:8" x14ac:dyDescent="0.25">
      <c r="B427" s="74" t="str">
        <f t="shared" si="25"/>
        <v/>
      </c>
      <c r="C427" s="75"/>
      <c r="D427" s="75"/>
      <c r="E427" s="76"/>
      <c r="F427" s="18" t="str">
        <f t="shared" si="26"/>
        <v/>
      </c>
      <c r="G427" s="18" t="str">
        <f t="shared" si="27"/>
        <v/>
      </c>
      <c r="H427" s="18" t="str">
        <f t="shared" si="28"/>
        <v/>
      </c>
    </row>
    <row r="428" spans="2:8" x14ac:dyDescent="0.25">
      <c r="B428" s="74" t="str">
        <f t="shared" si="25"/>
        <v/>
      </c>
      <c r="C428" s="75"/>
      <c r="D428" s="75"/>
      <c r="E428" s="76"/>
      <c r="F428" s="18" t="str">
        <f t="shared" si="26"/>
        <v/>
      </c>
      <c r="G428" s="18" t="str">
        <f t="shared" si="27"/>
        <v/>
      </c>
      <c r="H428" s="18" t="str">
        <f t="shared" si="28"/>
        <v/>
      </c>
    </row>
    <row r="429" spans="2:8" x14ac:dyDescent="0.25">
      <c r="B429" s="74" t="str">
        <f t="shared" si="25"/>
        <v/>
      </c>
      <c r="C429" s="75"/>
      <c r="D429" s="75"/>
      <c r="E429" s="76"/>
      <c r="F429" s="18" t="str">
        <f t="shared" si="26"/>
        <v/>
      </c>
      <c r="G429" s="18" t="str">
        <f t="shared" si="27"/>
        <v/>
      </c>
      <c r="H429" s="18" t="str">
        <f t="shared" si="28"/>
        <v/>
      </c>
    </row>
    <row r="430" spans="2:8" x14ac:dyDescent="0.25">
      <c r="B430" s="74" t="str">
        <f t="shared" si="25"/>
        <v/>
      </c>
      <c r="C430" s="75"/>
      <c r="D430" s="75"/>
      <c r="E430" s="76"/>
      <c r="F430" s="18" t="str">
        <f t="shared" si="26"/>
        <v/>
      </c>
      <c r="G430" s="18" t="str">
        <f t="shared" si="27"/>
        <v/>
      </c>
      <c r="H430" s="18" t="str">
        <f t="shared" si="28"/>
        <v/>
      </c>
    </row>
    <row r="431" spans="2:8" x14ac:dyDescent="0.25">
      <c r="B431" s="74" t="str">
        <f t="shared" si="25"/>
        <v/>
      </c>
      <c r="C431" s="75"/>
      <c r="D431" s="75"/>
      <c r="E431" s="76"/>
      <c r="F431" s="18" t="str">
        <f t="shared" si="26"/>
        <v/>
      </c>
      <c r="G431" s="18" t="str">
        <f t="shared" si="27"/>
        <v/>
      </c>
      <c r="H431" s="18" t="str">
        <f t="shared" si="28"/>
        <v/>
      </c>
    </row>
    <row r="432" spans="2:8" x14ac:dyDescent="0.25">
      <c r="B432" s="74" t="str">
        <f t="shared" si="25"/>
        <v/>
      </c>
      <c r="C432" s="75"/>
      <c r="D432" s="75"/>
      <c r="E432" s="76"/>
      <c r="F432" s="18" t="str">
        <f t="shared" si="26"/>
        <v/>
      </c>
      <c r="G432" s="18" t="str">
        <f t="shared" si="27"/>
        <v/>
      </c>
      <c r="H432" s="18" t="str">
        <f t="shared" si="28"/>
        <v/>
      </c>
    </row>
    <row r="433" spans="2:8" x14ac:dyDescent="0.25">
      <c r="B433" s="74" t="str">
        <f t="shared" si="25"/>
        <v/>
      </c>
      <c r="C433" s="75"/>
      <c r="D433" s="75"/>
      <c r="E433" s="76"/>
      <c r="F433" s="18" t="str">
        <f t="shared" si="26"/>
        <v/>
      </c>
      <c r="G433" s="18" t="str">
        <f t="shared" si="27"/>
        <v/>
      </c>
      <c r="H433" s="18" t="str">
        <f t="shared" si="28"/>
        <v/>
      </c>
    </row>
    <row r="434" spans="2:8" x14ac:dyDescent="0.25">
      <c r="B434" s="74" t="str">
        <f t="shared" si="25"/>
        <v/>
      </c>
      <c r="C434" s="75"/>
      <c r="D434" s="75"/>
      <c r="E434" s="76"/>
      <c r="F434" s="18" t="str">
        <f t="shared" si="26"/>
        <v/>
      </c>
      <c r="G434" s="18" t="str">
        <f t="shared" si="27"/>
        <v/>
      </c>
      <c r="H434" s="18" t="str">
        <f t="shared" si="28"/>
        <v/>
      </c>
    </row>
    <row r="435" spans="2:8" x14ac:dyDescent="0.25">
      <c r="B435" s="74" t="str">
        <f t="shared" si="25"/>
        <v/>
      </c>
      <c r="C435" s="75"/>
      <c r="D435" s="75"/>
      <c r="E435" s="76"/>
      <c r="F435" s="18" t="str">
        <f t="shared" si="26"/>
        <v/>
      </c>
      <c r="G435" s="18" t="str">
        <f t="shared" si="27"/>
        <v/>
      </c>
      <c r="H435" s="18" t="str">
        <f t="shared" si="28"/>
        <v/>
      </c>
    </row>
    <row r="436" spans="2:8" x14ac:dyDescent="0.25">
      <c r="B436" s="74" t="str">
        <f t="shared" si="25"/>
        <v/>
      </c>
      <c r="C436" s="75"/>
      <c r="D436" s="75"/>
      <c r="E436" s="76"/>
      <c r="F436" s="18" t="str">
        <f t="shared" si="26"/>
        <v/>
      </c>
      <c r="G436" s="18" t="str">
        <f t="shared" si="27"/>
        <v/>
      </c>
      <c r="H436" s="18" t="str">
        <f t="shared" si="28"/>
        <v/>
      </c>
    </row>
    <row r="437" spans="2:8" x14ac:dyDescent="0.25">
      <c r="B437" s="74" t="str">
        <f t="shared" si="25"/>
        <v/>
      </c>
      <c r="C437" s="75"/>
      <c r="D437" s="75"/>
      <c r="E437" s="76"/>
      <c r="F437" s="18" t="str">
        <f t="shared" si="26"/>
        <v/>
      </c>
      <c r="G437" s="18" t="str">
        <f t="shared" si="27"/>
        <v/>
      </c>
      <c r="H437" s="18" t="str">
        <f t="shared" si="28"/>
        <v/>
      </c>
    </row>
    <row r="438" spans="2:8" x14ac:dyDescent="0.25">
      <c r="B438" s="74" t="str">
        <f t="shared" si="25"/>
        <v/>
      </c>
      <c r="C438" s="75"/>
      <c r="D438" s="75"/>
      <c r="E438" s="76"/>
      <c r="F438" s="18" t="str">
        <f t="shared" si="26"/>
        <v/>
      </c>
      <c r="G438" s="18" t="str">
        <f t="shared" si="27"/>
        <v/>
      </c>
      <c r="H438" s="18" t="str">
        <f t="shared" si="28"/>
        <v/>
      </c>
    </row>
    <row r="439" spans="2:8" x14ac:dyDescent="0.25">
      <c r="B439" s="74" t="str">
        <f t="shared" si="25"/>
        <v/>
      </c>
      <c r="C439" s="75"/>
      <c r="D439" s="75"/>
      <c r="E439" s="76"/>
      <c r="F439" s="18" t="str">
        <f t="shared" si="26"/>
        <v/>
      </c>
      <c r="G439" s="18" t="str">
        <f t="shared" si="27"/>
        <v/>
      </c>
      <c r="H439" s="18" t="str">
        <f t="shared" si="28"/>
        <v/>
      </c>
    </row>
    <row r="440" spans="2:8" x14ac:dyDescent="0.25">
      <c r="B440" s="74" t="str">
        <f t="shared" si="25"/>
        <v/>
      </c>
      <c r="C440" s="75"/>
      <c r="D440" s="75"/>
      <c r="E440" s="76"/>
      <c r="F440" s="18" t="str">
        <f t="shared" si="26"/>
        <v/>
      </c>
      <c r="G440" s="18" t="str">
        <f t="shared" si="27"/>
        <v/>
      </c>
      <c r="H440" s="18" t="str">
        <f t="shared" si="28"/>
        <v/>
      </c>
    </row>
    <row r="441" spans="2:8" x14ac:dyDescent="0.25">
      <c r="B441" s="74" t="str">
        <f t="shared" si="25"/>
        <v/>
      </c>
      <c r="C441" s="75"/>
      <c r="D441" s="75"/>
      <c r="E441" s="76"/>
      <c r="F441" s="18" t="str">
        <f t="shared" si="26"/>
        <v/>
      </c>
      <c r="G441" s="18" t="str">
        <f t="shared" si="27"/>
        <v/>
      </c>
      <c r="H441" s="18" t="str">
        <f t="shared" si="28"/>
        <v/>
      </c>
    </row>
    <row r="442" spans="2:8" x14ac:dyDescent="0.25">
      <c r="B442" s="74" t="str">
        <f t="shared" si="25"/>
        <v/>
      </c>
      <c r="C442" s="75"/>
      <c r="D442" s="75"/>
      <c r="E442" s="76"/>
      <c r="F442" s="18" t="str">
        <f t="shared" si="26"/>
        <v/>
      </c>
      <c r="G442" s="18" t="str">
        <f t="shared" si="27"/>
        <v/>
      </c>
      <c r="H442" s="18" t="str">
        <f t="shared" si="28"/>
        <v/>
      </c>
    </row>
    <row r="443" spans="2:8" x14ac:dyDescent="0.25">
      <c r="B443" s="74" t="str">
        <f t="shared" si="25"/>
        <v/>
      </c>
      <c r="C443" s="75"/>
      <c r="D443" s="75"/>
      <c r="E443" s="76"/>
      <c r="F443" s="18" t="str">
        <f t="shared" si="26"/>
        <v/>
      </c>
      <c r="G443" s="18" t="str">
        <f t="shared" si="27"/>
        <v/>
      </c>
      <c r="H443" s="18" t="str">
        <f t="shared" si="28"/>
        <v/>
      </c>
    </row>
    <row r="444" spans="2:8" x14ac:dyDescent="0.25">
      <c r="B444" s="74" t="str">
        <f t="shared" si="25"/>
        <v/>
      </c>
      <c r="C444" s="75"/>
      <c r="D444" s="75"/>
      <c r="E444" s="76"/>
      <c r="F444" s="18" t="str">
        <f t="shared" si="26"/>
        <v/>
      </c>
      <c r="G444" s="18" t="str">
        <f t="shared" si="27"/>
        <v/>
      </c>
      <c r="H444" s="18" t="str">
        <f t="shared" si="28"/>
        <v/>
      </c>
    </row>
    <row r="445" spans="2:8" x14ac:dyDescent="0.25">
      <c r="B445" s="74" t="str">
        <f t="shared" si="25"/>
        <v/>
      </c>
      <c r="C445" s="75"/>
      <c r="D445" s="75"/>
      <c r="E445" s="76"/>
      <c r="F445" s="18" t="str">
        <f t="shared" si="26"/>
        <v/>
      </c>
      <c r="G445" s="18" t="str">
        <f t="shared" si="27"/>
        <v/>
      </c>
      <c r="H445" s="18" t="str">
        <f t="shared" si="28"/>
        <v/>
      </c>
    </row>
    <row r="446" spans="2:8" x14ac:dyDescent="0.25">
      <c r="B446" s="74" t="str">
        <f t="shared" si="25"/>
        <v/>
      </c>
      <c r="C446" s="75"/>
      <c r="D446" s="75"/>
      <c r="E446" s="76"/>
      <c r="F446" s="18" t="str">
        <f t="shared" si="26"/>
        <v/>
      </c>
      <c r="G446" s="18" t="str">
        <f t="shared" si="27"/>
        <v/>
      </c>
      <c r="H446" s="18" t="str">
        <f t="shared" si="28"/>
        <v/>
      </c>
    </row>
    <row r="447" spans="2:8" x14ac:dyDescent="0.25">
      <c r="B447" s="74" t="str">
        <f t="shared" si="25"/>
        <v/>
      </c>
      <c r="C447" s="75"/>
      <c r="D447" s="75"/>
      <c r="E447" s="76"/>
      <c r="F447" s="18" t="str">
        <f t="shared" si="26"/>
        <v/>
      </c>
      <c r="G447" s="18" t="str">
        <f t="shared" si="27"/>
        <v/>
      </c>
      <c r="H447" s="18" t="str">
        <f t="shared" si="28"/>
        <v/>
      </c>
    </row>
    <row r="448" spans="2:8" x14ac:dyDescent="0.25">
      <c r="B448" s="74" t="str">
        <f t="shared" si="25"/>
        <v/>
      </c>
      <c r="C448" s="75"/>
      <c r="D448" s="75"/>
      <c r="E448" s="76"/>
      <c r="F448" s="18" t="str">
        <f t="shared" si="26"/>
        <v/>
      </c>
      <c r="G448" s="18" t="str">
        <f t="shared" si="27"/>
        <v/>
      </c>
      <c r="H448" s="18" t="str">
        <f t="shared" si="28"/>
        <v/>
      </c>
    </row>
    <row r="449" spans="2:8" x14ac:dyDescent="0.25">
      <c r="B449" s="74" t="str">
        <f t="shared" si="25"/>
        <v/>
      </c>
      <c r="C449" s="75"/>
      <c r="D449" s="75"/>
      <c r="E449" s="76"/>
      <c r="F449" s="18" t="str">
        <f t="shared" si="26"/>
        <v/>
      </c>
      <c r="G449" s="18" t="str">
        <f t="shared" si="27"/>
        <v/>
      </c>
      <c r="H449" s="18" t="str">
        <f t="shared" si="28"/>
        <v/>
      </c>
    </row>
    <row r="450" spans="2:8" x14ac:dyDescent="0.25">
      <c r="B450" s="74" t="str">
        <f t="shared" si="25"/>
        <v/>
      </c>
      <c r="C450" s="75"/>
      <c r="D450" s="75"/>
      <c r="E450" s="76"/>
      <c r="F450" s="18" t="str">
        <f t="shared" si="26"/>
        <v/>
      </c>
      <c r="G450" s="18" t="str">
        <f t="shared" si="27"/>
        <v/>
      </c>
      <c r="H450" s="18" t="str">
        <f t="shared" si="28"/>
        <v/>
      </c>
    </row>
    <row r="451" spans="2:8" x14ac:dyDescent="0.25">
      <c r="B451" s="74" t="str">
        <f t="shared" si="25"/>
        <v/>
      </c>
      <c r="C451" s="75"/>
      <c r="D451" s="75"/>
      <c r="E451" s="76"/>
      <c r="F451" s="18" t="str">
        <f t="shared" si="26"/>
        <v/>
      </c>
      <c r="G451" s="18" t="str">
        <f t="shared" si="27"/>
        <v/>
      </c>
      <c r="H451" s="18" t="str">
        <f t="shared" si="28"/>
        <v/>
      </c>
    </row>
    <row r="452" spans="2:8" x14ac:dyDescent="0.25">
      <c r="B452" s="74" t="str">
        <f t="shared" si="25"/>
        <v/>
      </c>
      <c r="C452" s="75"/>
      <c r="D452" s="75"/>
      <c r="E452" s="76"/>
      <c r="F452" s="18" t="str">
        <f t="shared" si="26"/>
        <v/>
      </c>
      <c r="G452" s="18" t="str">
        <f t="shared" si="27"/>
        <v/>
      </c>
      <c r="H452" s="18" t="str">
        <f t="shared" si="28"/>
        <v/>
      </c>
    </row>
    <row r="453" spans="2:8" x14ac:dyDescent="0.25">
      <c r="B453" s="74" t="str">
        <f t="shared" si="25"/>
        <v/>
      </c>
      <c r="C453" s="75"/>
      <c r="D453" s="75"/>
      <c r="E453" s="76"/>
      <c r="F453" s="18" t="str">
        <f t="shared" si="26"/>
        <v/>
      </c>
      <c r="G453" s="18" t="str">
        <f t="shared" si="27"/>
        <v/>
      </c>
      <c r="H453" s="18" t="str">
        <f t="shared" si="28"/>
        <v/>
      </c>
    </row>
    <row r="454" spans="2:8" x14ac:dyDescent="0.25">
      <c r="B454" s="74" t="str">
        <f t="shared" si="25"/>
        <v/>
      </c>
      <c r="C454" s="75"/>
      <c r="D454" s="75"/>
      <c r="E454" s="76"/>
      <c r="F454" s="18" t="str">
        <f t="shared" si="26"/>
        <v/>
      </c>
      <c r="G454" s="18" t="str">
        <f t="shared" si="27"/>
        <v/>
      </c>
      <c r="H454" s="18" t="str">
        <f t="shared" si="28"/>
        <v/>
      </c>
    </row>
    <row r="455" spans="2:8" x14ac:dyDescent="0.25">
      <c r="B455" s="74" t="str">
        <f t="shared" si="25"/>
        <v/>
      </c>
      <c r="C455" s="75"/>
      <c r="D455" s="75"/>
      <c r="E455" s="76"/>
      <c r="F455" s="18" t="str">
        <f t="shared" si="26"/>
        <v/>
      </c>
      <c r="G455" s="18" t="str">
        <f t="shared" si="27"/>
        <v/>
      </c>
      <c r="H455" s="18" t="str">
        <f t="shared" si="28"/>
        <v/>
      </c>
    </row>
    <row r="456" spans="2:8" x14ac:dyDescent="0.25">
      <c r="B456" s="74" t="str">
        <f t="shared" si="25"/>
        <v/>
      </c>
      <c r="C456" s="75"/>
      <c r="D456" s="75"/>
      <c r="E456" s="76"/>
      <c r="F456" s="18" t="str">
        <f t="shared" si="26"/>
        <v/>
      </c>
      <c r="G456" s="18" t="str">
        <f t="shared" si="27"/>
        <v/>
      </c>
      <c r="H456" s="18" t="str">
        <f t="shared" si="28"/>
        <v/>
      </c>
    </row>
    <row r="457" spans="2:8" x14ac:dyDescent="0.25">
      <c r="B457" s="74" t="str">
        <f t="shared" si="25"/>
        <v/>
      </c>
      <c r="C457" s="75"/>
      <c r="D457" s="75"/>
      <c r="E457" s="76"/>
      <c r="F457" s="18" t="str">
        <f t="shared" si="26"/>
        <v/>
      </c>
      <c r="G457" s="18" t="str">
        <f t="shared" si="27"/>
        <v/>
      </c>
      <c r="H457" s="18" t="str">
        <f t="shared" si="28"/>
        <v/>
      </c>
    </row>
    <row r="458" spans="2:8" x14ac:dyDescent="0.25">
      <c r="B458" s="74" t="str">
        <f t="shared" si="25"/>
        <v/>
      </c>
      <c r="C458" s="75"/>
      <c r="D458" s="75"/>
      <c r="E458" s="76"/>
      <c r="F458" s="18" t="str">
        <f t="shared" si="26"/>
        <v/>
      </c>
      <c r="G458" s="18" t="str">
        <f t="shared" si="27"/>
        <v/>
      </c>
      <c r="H458" s="18" t="str">
        <f t="shared" si="28"/>
        <v/>
      </c>
    </row>
    <row r="459" spans="2:8" x14ac:dyDescent="0.25">
      <c r="B459" s="74" t="str">
        <f t="shared" si="25"/>
        <v/>
      </c>
      <c r="C459" s="75"/>
      <c r="D459" s="75"/>
      <c r="E459" s="76"/>
      <c r="F459" s="18" t="str">
        <f t="shared" si="26"/>
        <v/>
      </c>
      <c r="G459" s="18" t="str">
        <f t="shared" si="27"/>
        <v/>
      </c>
      <c r="H459" s="18" t="str">
        <f t="shared" si="28"/>
        <v/>
      </c>
    </row>
    <row r="460" spans="2:8" x14ac:dyDescent="0.25">
      <c r="B460" s="74" t="str">
        <f t="shared" si="25"/>
        <v/>
      </c>
      <c r="C460" s="75"/>
      <c r="D460" s="75"/>
      <c r="E460" s="76"/>
      <c r="F460" s="18" t="str">
        <f t="shared" si="26"/>
        <v/>
      </c>
      <c r="G460" s="18" t="str">
        <f t="shared" si="27"/>
        <v/>
      </c>
      <c r="H460" s="18" t="str">
        <f t="shared" si="28"/>
        <v/>
      </c>
    </row>
    <row r="461" spans="2:8" x14ac:dyDescent="0.25">
      <c r="B461" s="74" t="str">
        <f t="shared" si="25"/>
        <v/>
      </c>
      <c r="C461" s="75"/>
      <c r="D461" s="75"/>
      <c r="E461" s="76"/>
      <c r="F461" s="18" t="str">
        <f t="shared" si="26"/>
        <v/>
      </c>
      <c r="G461" s="18" t="str">
        <f t="shared" si="27"/>
        <v/>
      </c>
      <c r="H461" s="18" t="str">
        <f t="shared" si="28"/>
        <v/>
      </c>
    </row>
    <row r="462" spans="2:8" x14ac:dyDescent="0.25">
      <c r="B462" s="74" t="str">
        <f t="shared" si="25"/>
        <v/>
      </c>
      <c r="C462" s="75"/>
      <c r="D462" s="75"/>
      <c r="E462" s="76"/>
      <c r="F462" s="18" t="str">
        <f t="shared" si="26"/>
        <v/>
      </c>
      <c r="G462" s="18" t="str">
        <f t="shared" si="27"/>
        <v/>
      </c>
      <c r="H462" s="18" t="str">
        <f t="shared" si="28"/>
        <v/>
      </c>
    </row>
    <row r="463" spans="2:8" x14ac:dyDescent="0.25">
      <c r="B463" s="74" t="str">
        <f t="shared" si="25"/>
        <v/>
      </c>
      <c r="C463" s="75"/>
      <c r="D463" s="75"/>
      <c r="E463" s="76"/>
      <c r="F463" s="18" t="str">
        <f t="shared" si="26"/>
        <v/>
      </c>
      <c r="G463" s="18" t="str">
        <f t="shared" si="27"/>
        <v/>
      </c>
      <c r="H463" s="18" t="str">
        <f t="shared" si="28"/>
        <v/>
      </c>
    </row>
    <row r="464" spans="2:8" x14ac:dyDescent="0.25">
      <c r="B464" s="74" t="str">
        <f t="shared" si="25"/>
        <v/>
      </c>
      <c r="C464" s="75"/>
      <c r="D464" s="75"/>
      <c r="E464" s="76"/>
      <c r="F464" s="18" t="str">
        <f t="shared" si="26"/>
        <v/>
      </c>
      <c r="G464" s="18" t="str">
        <f t="shared" si="27"/>
        <v/>
      </c>
      <c r="H464" s="18" t="str">
        <f t="shared" si="28"/>
        <v/>
      </c>
    </row>
    <row r="465" spans="2:8" x14ac:dyDescent="0.25">
      <c r="B465" s="74" t="str">
        <f t="shared" si="25"/>
        <v/>
      </c>
      <c r="C465" s="75"/>
      <c r="D465" s="75"/>
      <c r="E465" s="76"/>
      <c r="F465" s="18" t="str">
        <f t="shared" si="26"/>
        <v/>
      </c>
      <c r="G465" s="18" t="str">
        <f t="shared" si="27"/>
        <v/>
      </c>
      <c r="H465" s="18" t="str">
        <f t="shared" si="28"/>
        <v/>
      </c>
    </row>
    <row r="466" spans="2:8" x14ac:dyDescent="0.25">
      <c r="B466" s="74" t="str">
        <f t="shared" si="25"/>
        <v/>
      </c>
      <c r="C466" s="75"/>
      <c r="D466" s="75"/>
      <c r="E466" s="76"/>
      <c r="F466" s="18" t="str">
        <f t="shared" si="26"/>
        <v/>
      </c>
      <c r="G466" s="18" t="str">
        <f t="shared" si="27"/>
        <v/>
      </c>
      <c r="H466" s="18" t="str">
        <f t="shared" si="28"/>
        <v/>
      </c>
    </row>
    <row r="467" spans="2:8" x14ac:dyDescent="0.25">
      <c r="B467" s="74" t="str">
        <f t="shared" si="25"/>
        <v/>
      </c>
      <c r="C467" s="75"/>
      <c r="D467" s="75"/>
      <c r="E467" s="76"/>
      <c r="F467" s="18" t="str">
        <f t="shared" si="26"/>
        <v/>
      </c>
      <c r="G467" s="18" t="str">
        <f t="shared" si="27"/>
        <v/>
      </c>
      <c r="H467" s="18" t="str">
        <f t="shared" si="28"/>
        <v/>
      </c>
    </row>
    <row r="468" spans="2:8" x14ac:dyDescent="0.25">
      <c r="B468" s="74" t="str">
        <f t="shared" si="25"/>
        <v/>
      </c>
      <c r="C468" s="75"/>
      <c r="D468" s="75"/>
      <c r="E468" s="76"/>
      <c r="F468" s="18" t="str">
        <f t="shared" si="26"/>
        <v/>
      </c>
      <c r="G468" s="18" t="str">
        <f t="shared" si="27"/>
        <v/>
      </c>
      <c r="H468" s="18" t="str">
        <f t="shared" si="28"/>
        <v/>
      </c>
    </row>
    <row r="469" spans="2:8" x14ac:dyDescent="0.25">
      <c r="B469" s="74" t="str">
        <f t="shared" si="25"/>
        <v/>
      </c>
      <c r="C469" s="75"/>
      <c r="D469" s="75"/>
      <c r="E469" s="76"/>
      <c r="F469" s="18" t="str">
        <f t="shared" si="26"/>
        <v/>
      </c>
      <c r="G469" s="18" t="str">
        <f t="shared" si="27"/>
        <v/>
      </c>
      <c r="H469" s="18" t="str">
        <f t="shared" si="28"/>
        <v/>
      </c>
    </row>
    <row r="470" spans="2:8" x14ac:dyDescent="0.25">
      <c r="B470" s="74" t="str">
        <f t="shared" si="25"/>
        <v/>
      </c>
      <c r="C470" s="75"/>
      <c r="D470" s="75"/>
      <c r="E470" s="76"/>
      <c r="F470" s="18" t="str">
        <f t="shared" si="26"/>
        <v/>
      </c>
      <c r="G470" s="18" t="str">
        <f t="shared" si="27"/>
        <v/>
      </c>
      <c r="H470" s="18" t="str">
        <f t="shared" si="28"/>
        <v/>
      </c>
    </row>
    <row r="471" spans="2:8" x14ac:dyDescent="0.25">
      <c r="B471" s="74" t="str">
        <f t="shared" si="25"/>
        <v/>
      </c>
      <c r="C471" s="75"/>
      <c r="D471" s="75"/>
      <c r="E471" s="76"/>
      <c r="F471" s="18" t="str">
        <f t="shared" si="26"/>
        <v/>
      </c>
      <c r="G471" s="18" t="str">
        <f t="shared" si="27"/>
        <v/>
      </c>
      <c r="H471" s="18" t="str">
        <f t="shared" si="28"/>
        <v/>
      </c>
    </row>
    <row r="472" spans="2:8" x14ac:dyDescent="0.25">
      <c r="B472" s="74" t="str">
        <f t="shared" si="25"/>
        <v/>
      </c>
      <c r="C472" s="75"/>
      <c r="D472" s="75"/>
      <c r="E472" s="76"/>
      <c r="F472" s="18" t="str">
        <f t="shared" si="26"/>
        <v/>
      </c>
      <c r="G472" s="18" t="str">
        <f t="shared" si="27"/>
        <v/>
      </c>
      <c r="H472" s="18" t="str">
        <f t="shared" si="28"/>
        <v/>
      </c>
    </row>
    <row r="473" spans="2:8" x14ac:dyDescent="0.25">
      <c r="B473" s="74" t="str">
        <f t="shared" si="25"/>
        <v/>
      </c>
      <c r="C473" s="75"/>
      <c r="D473" s="75"/>
      <c r="E473" s="76"/>
      <c r="F473" s="18" t="str">
        <f t="shared" si="26"/>
        <v/>
      </c>
      <c r="G473" s="18" t="str">
        <f t="shared" si="27"/>
        <v/>
      </c>
      <c r="H473" s="18" t="str">
        <f t="shared" si="28"/>
        <v/>
      </c>
    </row>
    <row r="474" spans="2:8" x14ac:dyDescent="0.25">
      <c r="B474" s="74" t="str">
        <f t="shared" si="25"/>
        <v/>
      </c>
      <c r="C474" s="75"/>
      <c r="D474" s="75"/>
      <c r="E474" s="76"/>
      <c r="F474" s="18" t="str">
        <f t="shared" si="26"/>
        <v/>
      </c>
      <c r="G474" s="18" t="str">
        <f t="shared" si="27"/>
        <v/>
      </c>
      <c r="H474" s="18" t="str">
        <f t="shared" si="28"/>
        <v/>
      </c>
    </row>
    <row r="475" spans="2:8" x14ac:dyDescent="0.25">
      <c r="B475" s="74" t="str">
        <f t="shared" si="25"/>
        <v/>
      </c>
      <c r="C475" s="75"/>
      <c r="D475" s="75"/>
      <c r="E475" s="76"/>
      <c r="F475" s="18" t="str">
        <f t="shared" si="26"/>
        <v/>
      </c>
      <c r="G475" s="18" t="str">
        <f t="shared" si="27"/>
        <v/>
      </c>
      <c r="H475" s="18" t="str">
        <f t="shared" si="28"/>
        <v/>
      </c>
    </row>
    <row r="476" spans="2:8" x14ac:dyDescent="0.25">
      <c r="B476" s="74" t="str">
        <f t="shared" si="25"/>
        <v/>
      </c>
      <c r="C476" s="75"/>
      <c r="D476" s="75"/>
      <c r="E476" s="76"/>
      <c r="F476" s="18" t="str">
        <f t="shared" si="26"/>
        <v/>
      </c>
      <c r="G476" s="18" t="str">
        <f t="shared" si="27"/>
        <v/>
      </c>
      <c r="H476" s="18" t="str">
        <f t="shared" si="28"/>
        <v/>
      </c>
    </row>
    <row r="477" spans="2:8" x14ac:dyDescent="0.25">
      <c r="B477" s="74" t="str">
        <f t="shared" ref="B477:B502" si="29">IF(J455="","",J455)</f>
        <v/>
      </c>
      <c r="C477" s="75"/>
      <c r="D477" s="75"/>
      <c r="E477" s="76"/>
      <c r="F477" s="18" t="str">
        <f t="shared" ref="F477:F502" si="30">IF(K455="","",K455)</f>
        <v/>
      </c>
      <c r="G477" s="18" t="str">
        <f t="shared" ref="G477:G502" si="31">IF(L455="","",L455)</f>
        <v/>
      </c>
      <c r="H477" s="18" t="str">
        <f t="shared" ref="H477:H502" si="32">IF(M455="","",M455)</f>
        <v/>
      </c>
    </row>
    <row r="478" spans="2:8" x14ac:dyDescent="0.25">
      <c r="B478" s="74" t="str">
        <f t="shared" si="29"/>
        <v/>
      </c>
      <c r="C478" s="75"/>
      <c r="D478" s="75"/>
      <c r="E478" s="76"/>
      <c r="F478" s="18" t="str">
        <f t="shared" si="30"/>
        <v/>
      </c>
      <c r="G478" s="18" t="str">
        <f t="shared" si="31"/>
        <v/>
      </c>
      <c r="H478" s="18" t="str">
        <f t="shared" si="32"/>
        <v/>
      </c>
    </row>
    <row r="479" spans="2:8" x14ac:dyDescent="0.25">
      <c r="B479" s="74" t="str">
        <f t="shared" si="29"/>
        <v/>
      </c>
      <c r="C479" s="75"/>
      <c r="D479" s="75"/>
      <c r="E479" s="76"/>
      <c r="F479" s="18" t="str">
        <f t="shared" si="30"/>
        <v/>
      </c>
      <c r="G479" s="18" t="str">
        <f t="shared" si="31"/>
        <v/>
      </c>
      <c r="H479" s="18" t="str">
        <f t="shared" si="32"/>
        <v/>
      </c>
    </row>
    <row r="480" spans="2:8" x14ac:dyDescent="0.25">
      <c r="B480" s="74" t="str">
        <f t="shared" si="29"/>
        <v/>
      </c>
      <c r="C480" s="75"/>
      <c r="D480" s="75"/>
      <c r="E480" s="76"/>
      <c r="F480" s="18" t="str">
        <f t="shared" si="30"/>
        <v/>
      </c>
      <c r="G480" s="18" t="str">
        <f t="shared" si="31"/>
        <v/>
      </c>
      <c r="H480" s="18" t="str">
        <f t="shared" si="32"/>
        <v/>
      </c>
    </row>
    <row r="481" spans="2:8" x14ac:dyDescent="0.25">
      <c r="B481" s="74" t="str">
        <f t="shared" si="29"/>
        <v/>
      </c>
      <c r="C481" s="75"/>
      <c r="D481" s="75"/>
      <c r="E481" s="76"/>
      <c r="F481" s="18" t="str">
        <f t="shared" si="30"/>
        <v/>
      </c>
      <c r="G481" s="18" t="str">
        <f t="shared" si="31"/>
        <v/>
      </c>
      <c r="H481" s="18" t="str">
        <f t="shared" si="32"/>
        <v/>
      </c>
    </row>
    <row r="482" spans="2:8" x14ac:dyDescent="0.25">
      <c r="B482" s="74" t="str">
        <f t="shared" si="29"/>
        <v/>
      </c>
      <c r="C482" s="75"/>
      <c r="D482" s="75"/>
      <c r="E482" s="76"/>
      <c r="F482" s="18" t="str">
        <f t="shared" si="30"/>
        <v/>
      </c>
      <c r="G482" s="18" t="str">
        <f t="shared" si="31"/>
        <v/>
      </c>
      <c r="H482" s="18" t="str">
        <f t="shared" si="32"/>
        <v/>
      </c>
    </row>
    <row r="483" spans="2:8" x14ac:dyDescent="0.25">
      <c r="B483" s="74" t="str">
        <f t="shared" si="29"/>
        <v/>
      </c>
      <c r="C483" s="75"/>
      <c r="D483" s="75"/>
      <c r="E483" s="76"/>
      <c r="F483" s="18" t="str">
        <f t="shared" si="30"/>
        <v/>
      </c>
      <c r="G483" s="18" t="str">
        <f t="shared" si="31"/>
        <v/>
      </c>
      <c r="H483" s="18" t="str">
        <f t="shared" si="32"/>
        <v/>
      </c>
    </row>
    <row r="484" spans="2:8" x14ac:dyDescent="0.25">
      <c r="B484" s="74" t="str">
        <f t="shared" si="29"/>
        <v/>
      </c>
      <c r="C484" s="75"/>
      <c r="D484" s="75"/>
      <c r="E484" s="76"/>
      <c r="F484" s="18" t="str">
        <f t="shared" si="30"/>
        <v/>
      </c>
      <c r="G484" s="18" t="str">
        <f t="shared" si="31"/>
        <v/>
      </c>
      <c r="H484" s="18" t="str">
        <f t="shared" si="32"/>
        <v/>
      </c>
    </row>
    <row r="485" spans="2:8" x14ac:dyDescent="0.25">
      <c r="B485" s="74" t="str">
        <f t="shared" si="29"/>
        <v/>
      </c>
      <c r="C485" s="75"/>
      <c r="D485" s="75"/>
      <c r="E485" s="76"/>
      <c r="F485" s="18" t="str">
        <f t="shared" si="30"/>
        <v/>
      </c>
      <c r="G485" s="18" t="str">
        <f t="shared" si="31"/>
        <v/>
      </c>
      <c r="H485" s="18" t="str">
        <f t="shared" si="32"/>
        <v/>
      </c>
    </row>
    <row r="486" spans="2:8" x14ac:dyDescent="0.25">
      <c r="B486" s="74" t="str">
        <f t="shared" si="29"/>
        <v/>
      </c>
      <c r="C486" s="75"/>
      <c r="D486" s="75"/>
      <c r="E486" s="76"/>
      <c r="F486" s="18" t="str">
        <f t="shared" si="30"/>
        <v/>
      </c>
      <c r="G486" s="18" t="str">
        <f t="shared" si="31"/>
        <v/>
      </c>
      <c r="H486" s="18" t="str">
        <f t="shared" si="32"/>
        <v/>
      </c>
    </row>
    <row r="487" spans="2:8" x14ac:dyDescent="0.25">
      <c r="B487" s="74" t="str">
        <f t="shared" si="29"/>
        <v/>
      </c>
      <c r="C487" s="75"/>
      <c r="D487" s="75"/>
      <c r="E487" s="76"/>
      <c r="F487" s="18" t="str">
        <f t="shared" si="30"/>
        <v/>
      </c>
      <c r="G487" s="18" t="str">
        <f t="shared" si="31"/>
        <v/>
      </c>
      <c r="H487" s="18" t="str">
        <f t="shared" si="32"/>
        <v/>
      </c>
    </row>
    <row r="488" spans="2:8" x14ac:dyDescent="0.25">
      <c r="B488" s="74" t="str">
        <f t="shared" si="29"/>
        <v/>
      </c>
      <c r="C488" s="75"/>
      <c r="D488" s="75"/>
      <c r="E488" s="76"/>
      <c r="F488" s="18" t="str">
        <f t="shared" si="30"/>
        <v/>
      </c>
      <c r="G488" s="18" t="str">
        <f t="shared" si="31"/>
        <v/>
      </c>
      <c r="H488" s="18" t="str">
        <f t="shared" si="32"/>
        <v/>
      </c>
    </row>
    <row r="489" spans="2:8" x14ac:dyDescent="0.25">
      <c r="B489" s="74" t="str">
        <f t="shared" si="29"/>
        <v/>
      </c>
      <c r="C489" s="75"/>
      <c r="D489" s="75"/>
      <c r="E489" s="76"/>
      <c r="F489" s="18" t="str">
        <f t="shared" si="30"/>
        <v/>
      </c>
      <c r="G489" s="18" t="str">
        <f t="shared" si="31"/>
        <v/>
      </c>
      <c r="H489" s="18" t="str">
        <f t="shared" si="32"/>
        <v/>
      </c>
    </row>
    <row r="490" spans="2:8" x14ac:dyDescent="0.25">
      <c r="B490" s="74" t="str">
        <f t="shared" si="29"/>
        <v/>
      </c>
      <c r="C490" s="75"/>
      <c r="D490" s="75"/>
      <c r="E490" s="76"/>
      <c r="F490" s="18" t="str">
        <f t="shared" si="30"/>
        <v/>
      </c>
      <c r="G490" s="18" t="str">
        <f t="shared" si="31"/>
        <v/>
      </c>
      <c r="H490" s="18" t="str">
        <f t="shared" si="32"/>
        <v/>
      </c>
    </row>
    <row r="491" spans="2:8" x14ac:dyDescent="0.25">
      <c r="B491" s="74" t="str">
        <f t="shared" si="29"/>
        <v/>
      </c>
      <c r="C491" s="75"/>
      <c r="D491" s="75"/>
      <c r="E491" s="76"/>
      <c r="F491" s="18" t="str">
        <f t="shared" si="30"/>
        <v/>
      </c>
      <c r="G491" s="18" t="str">
        <f t="shared" si="31"/>
        <v/>
      </c>
      <c r="H491" s="18" t="str">
        <f t="shared" si="32"/>
        <v/>
      </c>
    </row>
    <row r="492" spans="2:8" x14ac:dyDescent="0.25">
      <c r="B492" s="74" t="str">
        <f t="shared" si="29"/>
        <v/>
      </c>
      <c r="C492" s="75"/>
      <c r="D492" s="75"/>
      <c r="E492" s="76"/>
      <c r="F492" s="18" t="str">
        <f t="shared" si="30"/>
        <v/>
      </c>
      <c r="G492" s="18" t="str">
        <f t="shared" si="31"/>
        <v/>
      </c>
      <c r="H492" s="18" t="str">
        <f t="shared" si="32"/>
        <v/>
      </c>
    </row>
    <row r="493" spans="2:8" x14ac:dyDescent="0.25">
      <c r="B493" s="74" t="str">
        <f t="shared" si="29"/>
        <v/>
      </c>
      <c r="C493" s="75"/>
      <c r="D493" s="75"/>
      <c r="E493" s="76"/>
      <c r="F493" s="18" t="str">
        <f t="shared" si="30"/>
        <v/>
      </c>
      <c r="G493" s="18" t="str">
        <f t="shared" si="31"/>
        <v/>
      </c>
      <c r="H493" s="18" t="str">
        <f t="shared" si="32"/>
        <v/>
      </c>
    </row>
    <row r="494" spans="2:8" x14ac:dyDescent="0.25">
      <c r="B494" s="74" t="str">
        <f t="shared" si="29"/>
        <v/>
      </c>
      <c r="C494" s="75"/>
      <c r="D494" s="75"/>
      <c r="E494" s="76"/>
      <c r="F494" s="18" t="str">
        <f t="shared" si="30"/>
        <v/>
      </c>
      <c r="G494" s="18" t="str">
        <f t="shared" si="31"/>
        <v/>
      </c>
      <c r="H494" s="18" t="str">
        <f t="shared" si="32"/>
        <v/>
      </c>
    </row>
    <row r="495" spans="2:8" x14ac:dyDescent="0.25">
      <c r="B495" s="74" t="str">
        <f t="shared" si="29"/>
        <v/>
      </c>
      <c r="C495" s="75"/>
      <c r="D495" s="75"/>
      <c r="E495" s="76"/>
      <c r="F495" s="18" t="str">
        <f t="shared" si="30"/>
        <v/>
      </c>
      <c r="G495" s="18" t="str">
        <f t="shared" si="31"/>
        <v/>
      </c>
      <c r="H495" s="18" t="str">
        <f t="shared" si="32"/>
        <v/>
      </c>
    </row>
    <row r="496" spans="2:8" x14ac:dyDescent="0.25">
      <c r="B496" s="74" t="str">
        <f t="shared" si="29"/>
        <v/>
      </c>
      <c r="C496" s="75"/>
      <c r="D496" s="75"/>
      <c r="E496" s="76"/>
      <c r="F496" s="18" t="str">
        <f t="shared" si="30"/>
        <v/>
      </c>
      <c r="G496" s="18" t="str">
        <f t="shared" si="31"/>
        <v/>
      </c>
      <c r="H496" s="18" t="str">
        <f t="shared" si="32"/>
        <v/>
      </c>
    </row>
    <row r="497" spans="2:8" x14ac:dyDescent="0.25">
      <c r="B497" s="74" t="str">
        <f t="shared" si="29"/>
        <v/>
      </c>
      <c r="C497" s="75"/>
      <c r="D497" s="75"/>
      <c r="E497" s="76"/>
      <c r="F497" s="18" t="str">
        <f t="shared" si="30"/>
        <v/>
      </c>
      <c r="G497" s="18" t="str">
        <f t="shared" si="31"/>
        <v/>
      </c>
      <c r="H497" s="18" t="str">
        <f t="shared" si="32"/>
        <v/>
      </c>
    </row>
    <row r="498" spans="2:8" x14ac:dyDescent="0.25">
      <c r="B498" s="74" t="str">
        <f t="shared" si="29"/>
        <v/>
      </c>
      <c r="C498" s="75"/>
      <c r="D498" s="75"/>
      <c r="E498" s="76"/>
      <c r="F498" s="18" t="str">
        <f t="shared" si="30"/>
        <v/>
      </c>
      <c r="G498" s="18" t="str">
        <f t="shared" si="31"/>
        <v/>
      </c>
      <c r="H498" s="18" t="str">
        <f t="shared" si="32"/>
        <v/>
      </c>
    </row>
    <row r="499" spans="2:8" x14ac:dyDescent="0.25">
      <c r="B499" s="74" t="str">
        <f t="shared" si="29"/>
        <v/>
      </c>
      <c r="C499" s="75"/>
      <c r="D499" s="75"/>
      <c r="E499" s="76"/>
      <c r="F499" s="18" t="str">
        <f t="shared" si="30"/>
        <v/>
      </c>
      <c r="G499" s="18" t="str">
        <f t="shared" si="31"/>
        <v/>
      </c>
      <c r="H499" s="18" t="str">
        <f t="shared" si="32"/>
        <v/>
      </c>
    </row>
    <row r="500" spans="2:8" x14ac:dyDescent="0.25">
      <c r="B500" s="74" t="str">
        <f t="shared" si="29"/>
        <v/>
      </c>
      <c r="C500" s="75"/>
      <c r="D500" s="75"/>
      <c r="E500" s="76"/>
      <c r="F500" s="18" t="str">
        <f t="shared" si="30"/>
        <v/>
      </c>
      <c r="G500" s="18" t="str">
        <f t="shared" si="31"/>
        <v/>
      </c>
      <c r="H500" s="18" t="str">
        <f t="shared" si="32"/>
        <v/>
      </c>
    </row>
    <row r="501" spans="2:8" x14ac:dyDescent="0.25">
      <c r="B501" s="74" t="str">
        <f t="shared" si="29"/>
        <v/>
      </c>
      <c r="C501" s="75"/>
      <c r="D501" s="75"/>
      <c r="E501" s="76"/>
      <c r="F501" s="18" t="str">
        <f t="shared" si="30"/>
        <v/>
      </c>
      <c r="G501" s="18" t="str">
        <f t="shared" si="31"/>
        <v/>
      </c>
      <c r="H501" s="18" t="str">
        <f t="shared" si="32"/>
        <v/>
      </c>
    </row>
    <row r="502" spans="2:8" x14ac:dyDescent="0.25">
      <c r="B502" s="74" t="str">
        <f t="shared" si="29"/>
        <v/>
      </c>
      <c r="C502" s="75"/>
      <c r="D502" s="75"/>
      <c r="E502" s="76"/>
      <c r="F502" s="18" t="str">
        <f t="shared" si="30"/>
        <v/>
      </c>
      <c r="G502" s="18" t="str">
        <f t="shared" si="31"/>
        <v/>
      </c>
      <c r="H502" s="18" t="str">
        <f t="shared" si="32"/>
        <v/>
      </c>
    </row>
    <row r="503" spans="2:8" x14ac:dyDescent="0.25">
      <c r="B503" s="48" t="s">
        <v>448</v>
      </c>
      <c r="C503" s="48"/>
      <c r="D503" s="48"/>
      <c r="E503" s="48"/>
      <c r="F503" s="18" t="s">
        <v>448</v>
      </c>
      <c r="G503" s="18" t="str">
        <f>IF(L481="","",L481)</f>
        <v/>
      </c>
      <c r="H503" s="18" t="str">
        <f>IF(M481="","",M481)</f>
        <v/>
      </c>
    </row>
    <row r="504" spans="2:8" x14ac:dyDescent="0.25">
      <c r="B504" s="49"/>
      <c r="C504" s="49"/>
      <c r="D504" s="49"/>
      <c r="E504" s="49"/>
      <c r="F504" s="49"/>
      <c r="G504" s="49"/>
      <c r="H504" s="49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6">
    <mergeCell ref="B2:H2"/>
    <mergeCell ref="B3:H3"/>
    <mergeCell ref="B4:H4"/>
    <mergeCell ref="B10:G10"/>
    <mergeCell ref="B28:E28"/>
    <mergeCell ref="B24:G24"/>
  </mergeCells>
  <conditionalFormatting sqref="C8">
    <cfRule type="cellIs" dxfId="17" priority="8" operator="equal">
      <formula>"Erro"</formula>
    </cfRule>
  </conditionalFormatting>
  <conditionalFormatting sqref="H10">
    <cfRule type="cellIs" dxfId="16" priority="7" operator="equal">
      <formula>"Erro"</formula>
    </cfRule>
  </conditionalFormatting>
  <conditionalFormatting sqref="F13:F23">
    <cfRule type="cellIs" dxfId="15" priority="3" operator="greaterThanOrEqual">
      <formula>1</formula>
    </cfRule>
    <cfRule type="cellIs" dxfId="14" priority="4" operator="lessThan">
      <formula>0.795</formula>
    </cfRule>
    <cfRule type="cellIs" dxfId="13" priority="6" operator="greaterThanOrEqual">
      <formula>0.795</formula>
    </cfRule>
  </conditionalFormatting>
  <conditionalFormatting sqref="B503:E503 B29:B502 F29:H503">
    <cfRule type="cellIs" dxfId="12" priority="5" operator="equal">
      <formula>""""""</formula>
    </cfRule>
  </conditionalFormatting>
  <conditionalFormatting sqref="G13:G23">
    <cfRule type="cellIs" dxfId="11" priority="1" operator="equal">
      <formula>"Sim"</formula>
    </cfRule>
    <cfRule type="cellIs" dxfId="10" priority="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 codeName="Planilha6">
    <tabColor theme="1"/>
  </sheetPr>
  <dimension ref="A1:AM558"/>
  <sheetViews>
    <sheetView showGridLines="0" tabSelected="1" workbookViewId="0">
      <pane ySplit="5" topLeftCell="A69" activePane="bottomLeft" state="frozen"/>
      <selection pane="bottomLeft" activeCell="P10" sqref="P10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425781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.140625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29" width="15.5703125" style="4" bestFit="1" customWidth="1"/>
    <col min="30" max="16384" width="9.140625" style="4"/>
  </cols>
  <sheetData>
    <row r="1" spans="1:39" ht="15.75" x14ac:dyDescent="0.25">
      <c r="A1" s="3" t="s">
        <v>502</v>
      </c>
    </row>
    <row r="4" spans="1:39" x14ac:dyDescent="0.25">
      <c r="X4" s="101" t="s">
        <v>525</v>
      </c>
      <c r="Y4" s="101"/>
      <c r="Z4" s="101"/>
      <c r="AA4" s="101"/>
      <c r="AB4" s="101"/>
      <c r="AC4" s="101"/>
    </row>
    <row r="5" spans="1:39" x14ac:dyDescent="0.25">
      <c r="A5" s="4" t="s">
        <v>484</v>
      </c>
      <c r="B5" s="4" t="s">
        <v>416</v>
      </c>
      <c r="C5" s="4" t="s">
        <v>485</v>
      </c>
      <c r="D5" s="4" t="s">
        <v>486</v>
      </c>
      <c r="E5" s="4" t="s">
        <v>299</v>
      </c>
      <c r="F5" s="4" t="s">
        <v>300</v>
      </c>
      <c r="G5" s="4" t="s">
        <v>504</v>
      </c>
      <c r="H5" s="4" t="s">
        <v>0</v>
      </c>
      <c r="I5" s="4" t="s">
        <v>487</v>
      </c>
      <c r="J5" s="4" t="s">
        <v>505</v>
      </c>
      <c r="K5" s="4" t="s">
        <v>1</v>
      </c>
      <c r="L5" s="4" t="s">
        <v>488</v>
      </c>
      <c r="M5" s="4" t="s">
        <v>506</v>
      </c>
      <c r="N5" s="4" t="s">
        <v>489</v>
      </c>
      <c r="O5" s="4" t="s">
        <v>490</v>
      </c>
      <c r="P5" s="4" t="s">
        <v>507</v>
      </c>
      <c r="Q5" s="4" t="s">
        <v>491</v>
      </c>
      <c r="R5" s="4" t="s">
        <v>492</v>
      </c>
      <c r="S5" s="4" t="s">
        <v>417</v>
      </c>
      <c r="T5" s="4" t="s">
        <v>418</v>
      </c>
      <c r="U5" s="4" t="s">
        <v>423</v>
      </c>
      <c r="V5" s="4" t="s">
        <v>273</v>
      </c>
      <c r="W5" s="4" t="s">
        <v>419</v>
      </c>
      <c r="X5" s="59" t="s">
        <v>523</v>
      </c>
      <c r="Y5" s="59" t="s">
        <v>526</v>
      </c>
      <c r="Z5" s="59" t="s">
        <v>527</v>
      </c>
      <c r="AA5" s="59" t="s">
        <v>528</v>
      </c>
      <c r="AB5" s="59" t="s">
        <v>529</v>
      </c>
      <c r="AC5" s="59" t="s">
        <v>524</v>
      </c>
      <c r="AL5" s="10" t="s">
        <v>521</v>
      </c>
      <c r="AM5" s="18" t="s">
        <v>522</v>
      </c>
    </row>
    <row r="6" spans="1:39" x14ac:dyDescent="0.25">
      <c r="A6" s="6" t="s">
        <v>493</v>
      </c>
      <c r="B6" s="6" t="s">
        <v>432</v>
      </c>
      <c r="C6" s="6" t="s">
        <v>12</v>
      </c>
      <c r="D6" s="6" t="s">
        <v>308</v>
      </c>
      <c r="E6" s="4">
        <v>0</v>
      </c>
      <c r="F6" s="6" t="s">
        <v>494</v>
      </c>
      <c r="G6" s="6" t="s">
        <v>513</v>
      </c>
      <c r="H6" s="4">
        <v>2020</v>
      </c>
      <c r="I6" s="4">
        <v>4</v>
      </c>
      <c r="J6" s="6" t="s">
        <v>509</v>
      </c>
      <c r="K6" s="4">
        <v>11</v>
      </c>
      <c r="L6" s="6" t="s">
        <v>498</v>
      </c>
      <c r="M6" s="6" t="s">
        <v>514</v>
      </c>
      <c r="N6" s="6" t="s">
        <v>511</v>
      </c>
      <c r="O6" s="4">
        <v>2</v>
      </c>
      <c r="P6" s="6" t="s">
        <v>512</v>
      </c>
      <c r="Q6" s="4">
        <v>5</v>
      </c>
      <c r="R6" s="6" t="s">
        <v>499</v>
      </c>
      <c r="S6" s="4" t="b">
        <v>0</v>
      </c>
      <c r="T6" s="60">
        <v>2355351.0699999998</v>
      </c>
      <c r="U6" s="60">
        <v>3298284.97</v>
      </c>
      <c r="V6" s="38">
        <v>1.4</v>
      </c>
      <c r="W6" s="35">
        <v>999.48</v>
      </c>
      <c r="X6" s="42">
        <f>VLOOKUP(VW_PREMIO_IV[[#This Row],[TIPO]],$AL$5:$AM$16,2,0)</f>
        <v>10</v>
      </c>
      <c r="Y6" s="35">
        <f>IF(VW_PREMIO_IV[[#This Row],[EQUIPE]]="Gerentes",VLOOKUP(VW_PREMIO_IV[[#This Row],[COBERTURA]],VALORES_IV_GER[],VW_PREMIO_IV[[#This Row],[Col Valor]],1),"")</f>
        <v>999.47919999999999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8.0000000002655725E-4</v>
      </c>
      <c r="AL6" s="10" t="s">
        <v>430</v>
      </c>
      <c r="AM6" s="18">
        <v>4</v>
      </c>
    </row>
    <row r="7" spans="1:39" x14ac:dyDescent="0.25">
      <c r="A7" s="6" t="s">
        <v>493</v>
      </c>
      <c r="B7" s="6" t="s">
        <v>432</v>
      </c>
      <c r="C7" s="6" t="s">
        <v>17</v>
      </c>
      <c r="D7" s="6" t="s">
        <v>323</v>
      </c>
      <c r="E7" s="4">
        <v>0</v>
      </c>
      <c r="F7" s="6" t="s">
        <v>494</v>
      </c>
      <c r="G7" s="6" t="s">
        <v>513</v>
      </c>
      <c r="H7" s="4">
        <v>2020</v>
      </c>
      <c r="I7" s="4">
        <v>4</v>
      </c>
      <c r="J7" s="6" t="s">
        <v>509</v>
      </c>
      <c r="K7" s="4">
        <v>11</v>
      </c>
      <c r="L7" s="6" t="s">
        <v>498</v>
      </c>
      <c r="M7" s="6" t="s">
        <v>514</v>
      </c>
      <c r="N7" s="6" t="s">
        <v>511</v>
      </c>
      <c r="O7" s="4">
        <v>2</v>
      </c>
      <c r="P7" s="6" t="s">
        <v>512</v>
      </c>
      <c r="Q7" s="4">
        <v>5</v>
      </c>
      <c r="R7" s="6" t="s">
        <v>499</v>
      </c>
      <c r="S7" s="4" t="b">
        <v>0</v>
      </c>
      <c r="T7" s="60">
        <v>2355351.0699999998</v>
      </c>
      <c r="U7" s="60">
        <v>3298284.97</v>
      </c>
      <c r="V7" s="38">
        <v>1.4</v>
      </c>
      <c r="W7" s="35">
        <v>999.48</v>
      </c>
      <c r="X7" s="42">
        <f>VLOOKUP(VW_PREMIO_IV[[#This Row],[TIPO]],$AL$5:$AM$16,2,0)</f>
        <v>10</v>
      </c>
      <c r="Y7" s="35">
        <f>IF(VW_PREMIO_IV[[#This Row],[EQUIPE]]="Gerentes",VLOOKUP(VW_PREMIO_IV[[#This Row],[COBERTURA]],VALORES_IV_GER[],VW_PREMIO_IV[[#This Row],[Col Valor]],1),"")</f>
        <v>999.47919999999999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8.0000000002655725E-4</v>
      </c>
      <c r="AL7" s="57" t="s">
        <v>429</v>
      </c>
      <c r="AM7" s="18">
        <v>5</v>
      </c>
    </row>
    <row r="8" spans="1:39" x14ac:dyDescent="0.25">
      <c r="A8" s="6" t="s">
        <v>493</v>
      </c>
      <c r="B8" s="6" t="s">
        <v>432</v>
      </c>
      <c r="C8" s="6" t="s">
        <v>10</v>
      </c>
      <c r="D8" s="6" t="s">
        <v>305</v>
      </c>
      <c r="E8" s="4">
        <v>0</v>
      </c>
      <c r="F8" s="6" t="s">
        <v>494</v>
      </c>
      <c r="G8" s="6" t="s">
        <v>513</v>
      </c>
      <c r="H8" s="4">
        <v>2020</v>
      </c>
      <c r="I8" s="4">
        <v>4</v>
      </c>
      <c r="J8" s="6" t="s">
        <v>509</v>
      </c>
      <c r="K8" s="4">
        <v>11</v>
      </c>
      <c r="L8" s="6" t="s">
        <v>498</v>
      </c>
      <c r="M8" s="6" t="s">
        <v>514</v>
      </c>
      <c r="N8" s="6" t="s">
        <v>511</v>
      </c>
      <c r="O8" s="4">
        <v>2</v>
      </c>
      <c r="P8" s="6" t="s">
        <v>512</v>
      </c>
      <c r="Q8" s="4">
        <v>5</v>
      </c>
      <c r="R8" s="6" t="s">
        <v>499</v>
      </c>
      <c r="S8" s="4" t="b">
        <v>0</v>
      </c>
      <c r="T8" s="60">
        <v>2355351.0699999998</v>
      </c>
      <c r="U8" s="60">
        <v>3298284.97</v>
      </c>
      <c r="V8" s="38">
        <v>1.4</v>
      </c>
      <c r="W8" s="35">
        <v>999.48</v>
      </c>
      <c r="X8" s="42">
        <f>VLOOKUP(VW_PREMIO_IV[[#This Row],[TIPO]],$AL$5:$AM$16,2,0)</f>
        <v>10</v>
      </c>
      <c r="Y8" s="35">
        <f>IF(VW_PREMIO_IV[[#This Row],[EQUIPE]]="Gerentes",VLOOKUP(VW_PREMIO_IV[[#This Row],[COBERTURA]],VALORES_IV_GER[],VW_PREMIO_IV[[#This Row],[Col Valor]],1),"")</f>
        <v>999.47919999999999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8.0000000002655725E-4</v>
      </c>
      <c r="AL8" s="58" t="s">
        <v>428</v>
      </c>
      <c r="AM8" s="18">
        <v>6</v>
      </c>
    </row>
    <row r="9" spans="1:39" x14ac:dyDescent="0.25">
      <c r="A9" s="6" t="s">
        <v>493</v>
      </c>
      <c r="B9" s="6" t="s">
        <v>433</v>
      </c>
      <c r="C9" s="6" t="s">
        <v>12</v>
      </c>
      <c r="D9" s="6" t="s">
        <v>308</v>
      </c>
      <c r="E9" s="4">
        <v>0</v>
      </c>
      <c r="F9" s="6" t="s">
        <v>494</v>
      </c>
      <c r="G9" s="6" t="s">
        <v>508</v>
      </c>
      <c r="H9" s="4">
        <v>2020</v>
      </c>
      <c r="I9" s="4">
        <v>4</v>
      </c>
      <c r="J9" s="6" t="s">
        <v>509</v>
      </c>
      <c r="K9" s="4">
        <v>10</v>
      </c>
      <c r="L9" s="6" t="s">
        <v>495</v>
      </c>
      <c r="M9" s="6" t="s">
        <v>510</v>
      </c>
      <c r="N9" s="6" t="s">
        <v>511</v>
      </c>
      <c r="O9" s="4">
        <v>2</v>
      </c>
      <c r="P9" s="6" t="s">
        <v>512</v>
      </c>
      <c r="Q9" s="4">
        <v>4</v>
      </c>
      <c r="R9" s="6" t="s">
        <v>496</v>
      </c>
      <c r="S9" s="4" t="b">
        <v>0</v>
      </c>
      <c r="T9" s="60">
        <v>17302144.699999999</v>
      </c>
      <c r="U9" s="60">
        <v>17455287.989999998</v>
      </c>
      <c r="V9" s="38">
        <v>1.0089999999999999</v>
      </c>
      <c r="W9" s="35">
        <v>569.20000000000005</v>
      </c>
      <c r="X9" s="42">
        <f>VLOOKUP(VW_PREMIO_IV[[#This Row],[TIPO]],$AL$5:$AM$16,2,0)</f>
        <v>11</v>
      </c>
      <c r="Y9" s="35">
        <f>IF(VW_PREMIO_IV[[#This Row],[EQUIPE]]="Gerentes",VLOOKUP(VW_PREMIO_IV[[#This Row],[COBERTURA]],VALORES_IV_GER[],VW_PREMIO_IV[[#This Row],[Col Valor]],1),"")</f>
        <v>569.20000000000005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0</v>
      </c>
      <c r="AL9" s="57" t="s">
        <v>434</v>
      </c>
      <c r="AM9" s="18">
        <v>9</v>
      </c>
    </row>
    <row r="10" spans="1:39" x14ac:dyDescent="0.25">
      <c r="A10" s="6" t="s">
        <v>493</v>
      </c>
      <c r="B10" s="6" t="s">
        <v>433</v>
      </c>
      <c r="C10" s="6" t="s">
        <v>17</v>
      </c>
      <c r="D10" s="6" t="s">
        <v>323</v>
      </c>
      <c r="E10" s="4">
        <v>0</v>
      </c>
      <c r="F10" s="6" t="s">
        <v>494</v>
      </c>
      <c r="G10" s="6" t="s">
        <v>508</v>
      </c>
      <c r="H10" s="4">
        <v>2020</v>
      </c>
      <c r="I10" s="4">
        <v>4</v>
      </c>
      <c r="J10" s="6" t="s">
        <v>509</v>
      </c>
      <c r="K10" s="4">
        <v>10</v>
      </c>
      <c r="L10" s="6" t="s">
        <v>495</v>
      </c>
      <c r="M10" s="6" t="s">
        <v>510</v>
      </c>
      <c r="N10" s="6" t="s">
        <v>511</v>
      </c>
      <c r="O10" s="4">
        <v>2</v>
      </c>
      <c r="P10" s="6" t="s">
        <v>512</v>
      </c>
      <c r="Q10" s="4">
        <v>4</v>
      </c>
      <c r="R10" s="6" t="s">
        <v>496</v>
      </c>
      <c r="S10" s="4" t="b">
        <v>0</v>
      </c>
      <c r="T10" s="60">
        <v>17302144.699999999</v>
      </c>
      <c r="U10" s="60">
        <v>17455287.989999998</v>
      </c>
      <c r="V10" s="38">
        <v>1.0089999999999999</v>
      </c>
      <c r="W10" s="35">
        <v>569.20000000000005</v>
      </c>
      <c r="X10" s="42">
        <f>VLOOKUP(VW_PREMIO_IV[[#This Row],[TIPO]],$AL$5:$AM$16,2,0)</f>
        <v>11</v>
      </c>
      <c r="Y10" s="35">
        <f>IF(VW_PREMIO_IV[[#This Row],[EQUIPE]]="Gerentes",VLOOKUP(VW_PREMIO_IV[[#This Row],[COBERTURA]],VALORES_IV_GER[],VW_PREMIO_IV[[#This Row],[Col Valor]],1),"")</f>
        <v>569.20000000000005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0</v>
      </c>
      <c r="AL10" s="57" t="s">
        <v>432</v>
      </c>
      <c r="AM10" s="18">
        <v>10</v>
      </c>
    </row>
    <row r="11" spans="1:39" x14ac:dyDescent="0.25">
      <c r="A11" s="6" t="s">
        <v>493</v>
      </c>
      <c r="B11" s="6" t="s">
        <v>433</v>
      </c>
      <c r="C11" s="6" t="s">
        <v>10</v>
      </c>
      <c r="D11" s="6" t="s">
        <v>305</v>
      </c>
      <c r="E11" s="4">
        <v>0</v>
      </c>
      <c r="F11" s="6" t="s">
        <v>494</v>
      </c>
      <c r="G11" s="6" t="s">
        <v>508</v>
      </c>
      <c r="H11" s="4">
        <v>2020</v>
      </c>
      <c r="I11" s="4">
        <v>4</v>
      </c>
      <c r="J11" s="6" t="s">
        <v>509</v>
      </c>
      <c r="K11" s="4">
        <v>10</v>
      </c>
      <c r="L11" s="6" t="s">
        <v>495</v>
      </c>
      <c r="M11" s="6" t="s">
        <v>510</v>
      </c>
      <c r="N11" s="6" t="s">
        <v>511</v>
      </c>
      <c r="O11" s="4">
        <v>2</v>
      </c>
      <c r="P11" s="6" t="s">
        <v>512</v>
      </c>
      <c r="Q11" s="4">
        <v>4</v>
      </c>
      <c r="R11" s="6" t="s">
        <v>496</v>
      </c>
      <c r="S11" s="4" t="b">
        <v>0</v>
      </c>
      <c r="T11" s="60">
        <v>17302144.699999999</v>
      </c>
      <c r="U11" s="60">
        <v>17455287.989999998</v>
      </c>
      <c r="V11" s="38">
        <v>1.0089999999999999</v>
      </c>
      <c r="W11" s="35">
        <v>569.20000000000005</v>
      </c>
      <c r="X11" s="42">
        <f>VLOOKUP(VW_PREMIO_IV[[#This Row],[TIPO]],$AL$5:$AM$16,2,0)</f>
        <v>11</v>
      </c>
      <c r="Y11" s="35">
        <f>IF(VW_PREMIO_IV[[#This Row],[EQUIPE]]="Gerentes",VLOOKUP(VW_PREMIO_IV[[#This Row],[COBERTURA]],VALORES_IV_GER[],VW_PREMIO_IV[[#This Row],[Col Valor]],1),"")</f>
        <v>569.20000000000005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0</v>
      </c>
      <c r="AL11" s="58" t="s">
        <v>433</v>
      </c>
      <c r="AM11" s="18">
        <v>11</v>
      </c>
    </row>
    <row r="12" spans="1:39" x14ac:dyDescent="0.25">
      <c r="A12" s="6" t="s">
        <v>493</v>
      </c>
      <c r="B12" s="6" t="s">
        <v>432</v>
      </c>
      <c r="C12" s="6" t="s">
        <v>12</v>
      </c>
      <c r="D12" s="6" t="s">
        <v>308</v>
      </c>
      <c r="E12" s="4">
        <v>0</v>
      </c>
      <c r="F12" s="6" t="s">
        <v>494</v>
      </c>
      <c r="G12" s="6" t="s">
        <v>515</v>
      </c>
      <c r="H12" s="4">
        <v>2020</v>
      </c>
      <c r="I12" s="4">
        <v>4</v>
      </c>
      <c r="J12" s="6" t="s">
        <v>509</v>
      </c>
      <c r="K12" s="4">
        <v>12</v>
      </c>
      <c r="L12" s="6" t="s">
        <v>500</v>
      </c>
      <c r="M12" s="6" t="s">
        <v>516</v>
      </c>
      <c r="N12" s="6" t="s">
        <v>511</v>
      </c>
      <c r="O12" s="4">
        <v>2</v>
      </c>
      <c r="P12" s="6" t="s">
        <v>512</v>
      </c>
      <c r="Q12" s="4">
        <v>6</v>
      </c>
      <c r="R12" s="6" t="s">
        <v>501</v>
      </c>
      <c r="S12" s="4" t="b">
        <v>0</v>
      </c>
      <c r="T12" s="60">
        <v>2355351.0699999998</v>
      </c>
      <c r="U12" s="60">
        <v>0</v>
      </c>
      <c r="V12" s="38">
        <v>0</v>
      </c>
      <c r="W12" s="35">
        <v>0</v>
      </c>
      <c r="X12" s="42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0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0</v>
      </c>
      <c r="AL12" s="58" t="s">
        <v>284</v>
      </c>
      <c r="AM12" s="18">
        <v>12</v>
      </c>
    </row>
    <row r="13" spans="1:39" x14ac:dyDescent="0.25">
      <c r="A13" s="6" t="s">
        <v>493</v>
      </c>
      <c r="B13" s="6" t="s">
        <v>432</v>
      </c>
      <c r="C13" s="6" t="s">
        <v>17</v>
      </c>
      <c r="D13" s="6" t="s">
        <v>323</v>
      </c>
      <c r="E13" s="4">
        <v>0</v>
      </c>
      <c r="F13" s="6" t="s">
        <v>494</v>
      </c>
      <c r="G13" s="6" t="s">
        <v>515</v>
      </c>
      <c r="H13" s="4">
        <v>2020</v>
      </c>
      <c r="I13" s="4">
        <v>4</v>
      </c>
      <c r="J13" s="6" t="s">
        <v>509</v>
      </c>
      <c r="K13" s="4">
        <v>12</v>
      </c>
      <c r="L13" s="6" t="s">
        <v>500</v>
      </c>
      <c r="M13" s="6" t="s">
        <v>516</v>
      </c>
      <c r="N13" s="6" t="s">
        <v>511</v>
      </c>
      <c r="O13" s="4">
        <v>2</v>
      </c>
      <c r="P13" s="6" t="s">
        <v>512</v>
      </c>
      <c r="Q13" s="4">
        <v>6</v>
      </c>
      <c r="R13" s="6" t="s">
        <v>501</v>
      </c>
      <c r="S13" s="4" t="b">
        <v>0</v>
      </c>
      <c r="T13" s="60">
        <v>2355351.0699999998</v>
      </c>
      <c r="U13" s="60">
        <v>0</v>
      </c>
      <c r="V13" s="38">
        <v>0</v>
      </c>
      <c r="W13" s="35">
        <v>0</v>
      </c>
      <c r="X13" s="42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0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0</v>
      </c>
      <c r="AL13" s="58" t="s">
        <v>483</v>
      </c>
      <c r="AM13" s="18">
        <v>13</v>
      </c>
    </row>
    <row r="14" spans="1:39" x14ac:dyDescent="0.25">
      <c r="A14" s="6" t="s">
        <v>493</v>
      </c>
      <c r="B14" s="6" t="s">
        <v>432</v>
      </c>
      <c r="C14" s="6" t="s">
        <v>10</v>
      </c>
      <c r="D14" s="6" t="s">
        <v>305</v>
      </c>
      <c r="E14" s="4">
        <v>0</v>
      </c>
      <c r="F14" s="6" t="s">
        <v>494</v>
      </c>
      <c r="G14" s="6" t="s">
        <v>515</v>
      </c>
      <c r="H14" s="4">
        <v>2020</v>
      </c>
      <c r="I14" s="4">
        <v>4</v>
      </c>
      <c r="J14" s="6" t="s">
        <v>509</v>
      </c>
      <c r="K14" s="4">
        <v>12</v>
      </c>
      <c r="L14" s="6" t="s">
        <v>500</v>
      </c>
      <c r="M14" s="6" t="s">
        <v>516</v>
      </c>
      <c r="N14" s="6" t="s">
        <v>511</v>
      </c>
      <c r="O14" s="4">
        <v>2</v>
      </c>
      <c r="P14" s="6" t="s">
        <v>512</v>
      </c>
      <c r="Q14" s="4">
        <v>6</v>
      </c>
      <c r="R14" s="6" t="s">
        <v>501</v>
      </c>
      <c r="S14" s="4" t="b">
        <v>0</v>
      </c>
      <c r="T14" s="60">
        <v>2355351.0699999998</v>
      </c>
      <c r="U14" s="60">
        <v>0</v>
      </c>
      <c r="V14" s="38">
        <v>0</v>
      </c>
      <c r="W14" s="35">
        <v>0</v>
      </c>
      <c r="X14" s="42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0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0</v>
      </c>
      <c r="AL14" s="57" t="s">
        <v>420</v>
      </c>
      <c r="AM14" s="18">
        <v>14</v>
      </c>
    </row>
    <row r="15" spans="1:39" x14ac:dyDescent="0.25">
      <c r="A15" s="6" t="s">
        <v>493</v>
      </c>
      <c r="B15" s="6" t="s">
        <v>434</v>
      </c>
      <c r="C15" s="6" t="s">
        <v>12</v>
      </c>
      <c r="D15" s="6" t="s">
        <v>308</v>
      </c>
      <c r="E15" s="4">
        <v>0</v>
      </c>
      <c r="F15" s="6" t="s">
        <v>494</v>
      </c>
      <c r="G15" s="6" t="s">
        <v>508</v>
      </c>
      <c r="H15" s="4">
        <v>2020</v>
      </c>
      <c r="I15" s="4">
        <v>4</v>
      </c>
      <c r="J15" s="6" t="s">
        <v>509</v>
      </c>
      <c r="K15" s="4">
        <v>10</v>
      </c>
      <c r="L15" s="6" t="s">
        <v>495</v>
      </c>
      <c r="M15" s="6" t="s">
        <v>510</v>
      </c>
      <c r="N15" s="6" t="s">
        <v>511</v>
      </c>
      <c r="O15" s="4">
        <v>2</v>
      </c>
      <c r="P15" s="6" t="s">
        <v>512</v>
      </c>
      <c r="Q15" s="4">
        <v>4</v>
      </c>
      <c r="R15" s="6" t="s">
        <v>496</v>
      </c>
      <c r="S15" s="4" t="b">
        <v>0</v>
      </c>
      <c r="T15" s="60">
        <v>3982457.2</v>
      </c>
      <c r="U15" s="60">
        <v>6810523.3099999996</v>
      </c>
      <c r="V15" s="38">
        <v>1.71</v>
      </c>
      <c r="W15" s="35">
        <v>2155.21</v>
      </c>
      <c r="X15" s="42">
        <f>VLOOKUP(VW_PREMIO_IV[[#This Row],[TIPO]],$AL$5:$AM$16,2,0)</f>
        <v>9</v>
      </c>
      <c r="Y15" s="35">
        <f>IF(VW_PREMIO_IV[[#This Row],[EQUIPE]]="Gerentes",VLOOKUP(VW_PREMIO_IV[[#This Row],[COBERTURA]],VALORES_IV_GER[],VW_PREMIO_IV[[#This Row],[Col Valor]],1),"")</f>
        <v>2155.2112999999999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-1.299999999901047E-3</v>
      </c>
      <c r="AL15" s="58" t="s">
        <v>287</v>
      </c>
      <c r="AM15" s="18">
        <v>15</v>
      </c>
    </row>
    <row r="16" spans="1:39" x14ac:dyDescent="0.25">
      <c r="A16" s="6" t="s">
        <v>493</v>
      </c>
      <c r="B16" s="6" t="s">
        <v>434</v>
      </c>
      <c r="C16" s="6" t="s">
        <v>17</v>
      </c>
      <c r="D16" s="6" t="s">
        <v>323</v>
      </c>
      <c r="E16" s="4">
        <v>0</v>
      </c>
      <c r="F16" s="6" t="s">
        <v>494</v>
      </c>
      <c r="G16" s="6" t="s">
        <v>508</v>
      </c>
      <c r="H16" s="4">
        <v>2020</v>
      </c>
      <c r="I16" s="4">
        <v>4</v>
      </c>
      <c r="J16" s="6" t="s">
        <v>509</v>
      </c>
      <c r="K16" s="4">
        <v>10</v>
      </c>
      <c r="L16" s="6" t="s">
        <v>495</v>
      </c>
      <c r="M16" s="6" t="s">
        <v>510</v>
      </c>
      <c r="N16" s="6" t="s">
        <v>511</v>
      </c>
      <c r="O16" s="4">
        <v>2</v>
      </c>
      <c r="P16" s="6" t="s">
        <v>512</v>
      </c>
      <c r="Q16" s="4">
        <v>4</v>
      </c>
      <c r="R16" s="6" t="s">
        <v>496</v>
      </c>
      <c r="S16" s="4" t="b">
        <v>0</v>
      </c>
      <c r="T16" s="60">
        <v>3982457.2</v>
      </c>
      <c r="U16" s="60">
        <v>6810523.3099999996</v>
      </c>
      <c r="V16" s="38">
        <v>1.71</v>
      </c>
      <c r="W16" s="35">
        <v>2155.21</v>
      </c>
      <c r="X16" s="42">
        <f>VLOOKUP(VW_PREMIO_IV[[#This Row],[TIPO]],$AL$5:$AM$16,2,0)</f>
        <v>9</v>
      </c>
      <c r="Y16" s="35">
        <f>IF(VW_PREMIO_IV[[#This Row],[EQUIPE]]="Gerentes",VLOOKUP(VW_PREMIO_IV[[#This Row],[COBERTURA]],VALORES_IV_GER[],VW_PREMIO_IV[[#This Row],[Col Valor]],1),"")</f>
        <v>2155.2112999999999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-1.299999999901047E-3</v>
      </c>
      <c r="AL16" s="57" t="s">
        <v>288</v>
      </c>
      <c r="AM16" s="18">
        <v>16</v>
      </c>
    </row>
    <row r="17" spans="1:29" x14ac:dyDescent="0.25">
      <c r="A17" s="6" t="s">
        <v>493</v>
      </c>
      <c r="B17" s="6" t="s">
        <v>434</v>
      </c>
      <c r="C17" s="6" t="s">
        <v>10</v>
      </c>
      <c r="D17" s="6" t="s">
        <v>305</v>
      </c>
      <c r="E17" s="4">
        <v>0</v>
      </c>
      <c r="F17" s="6" t="s">
        <v>494</v>
      </c>
      <c r="G17" s="6" t="s">
        <v>508</v>
      </c>
      <c r="H17" s="4">
        <v>2020</v>
      </c>
      <c r="I17" s="4">
        <v>4</v>
      </c>
      <c r="J17" s="6" t="s">
        <v>509</v>
      </c>
      <c r="K17" s="4">
        <v>10</v>
      </c>
      <c r="L17" s="6" t="s">
        <v>495</v>
      </c>
      <c r="M17" s="6" t="s">
        <v>510</v>
      </c>
      <c r="N17" s="6" t="s">
        <v>511</v>
      </c>
      <c r="O17" s="4">
        <v>2</v>
      </c>
      <c r="P17" s="6" t="s">
        <v>512</v>
      </c>
      <c r="Q17" s="4">
        <v>4</v>
      </c>
      <c r="R17" s="6" t="s">
        <v>496</v>
      </c>
      <c r="S17" s="4" t="b">
        <v>0</v>
      </c>
      <c r="T17" s="60">
        <v>3982457.2</v>
      </c>
      <c r="U17" s="60">
        <v>6810523.3099999996</v>
      </c>
      <c r="V17" s="38">
        <v>1.71</v>
      </c>
      <c r="W17" s="35">
        <v>2155.21</v>
      </c>
      <c r="X17" s="42">
        <f>VLOOKUP(VW_PREMIO_IV[[#This Row],[TIPO]],$AL$5:$AM$16,2,0)</f>
        <v>9</v>
      </c>
      <c r="Y17" s="35">
        <f>IF(VW_PREMIO_IV[[#This Row],[EQUIPE]]="Gerentes",VLOOKUP(VW_PREMIO_IV[[#This Row],[COBERTURA]],VALORES_IV_GER[],VW_PREMIO_IV[[#This Row],[Col Valor]],1),"")</f>
        <v>2155.2112999999999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-1.299999999901047E-3</v>
      </c>
    </row>
    <row r="18" spans="1:29" x14ac:dyDescent="0.25">
      <c r="A18" s="6" t="s">
        <v>493</v>
      </c>
      <c r="B18" s="6" t="s">
        <v>432</v>
      </c>
      <c r="C18" s="6" t="s">
        <v>12</v>
      </c>
      <c r="D18" s="6" t="s">
        <v>308</v>
      </c>
      <c r="E18" s="4">
        <v>0</v>
      </c>
      <c r="F18" s="6" t="s">
        <v>494</v>
      </c>
      <c r="G18" s="6" t="s">
        <v>508</v>
      </c>
      <c r="H18" s="4">
        <v>2020</v>
      </c>
      <c r="I18" s="4">
        <v>4</v>
      </c>
      <c r="J18" s="6" t="s">
        <v>509</v>
      </c>
      <c r="K18" s="4">
        <v>10</v>
      </c>
      <c r="L18" s="6" t="s">
        <v>495</v>
      </c>
      <c r="M18" s="6" t="s">
        <v>510</v>
      </c>
      <c r="N18" s="6" t="s">
        <v>511</v>
      </c>
      <c r="O18" s="4">
        <v>2</v>
      </c>
      <c r="P18" s="6" t="s">
        <v>512</v>
      </c>
      <c r="Q18" s="4">
        <v>4</v>
      </c>
      <c r="R18" s="6" t="s">
        <v>496</v>
      </c>
      <c r="S18" s="4" t="b">
        <v>0</v>
      </c>
      <c r="T18" s="60">
        <v>2355351.0699999998</v>
      </c>
      <c r="U18" s="60">
        <v>2237392.5499999998</v>
      </c>
      <c r="V18" s="38">
        <v>0.95</v>
      </c>
      <c r="W18" s="35">
        <v>200.97</v>
      </c>
      <c r="X18" s="42">
        <f>VLOOKUP(VW_PREMIO_IV[[#This Row],[TIPO]],$AL$5:$AM$16,2,0)</f>
        <v>10</v>
      </c>
      <c r="Y18" s="35">
        <f>IF(VW_PREMIO_IV[[#This Row],[EQUIPE]]="Gerentes",VLOOKUP(VW_PREMIO_IV[[#This Row],[COBERTURA]],VALORES_IV_GER[],VW_PREMIO_IV[[#This Row],[Col Valor]],1),"")</f>
        <v>200.96899999999999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1.0000000000047748E-3</v>
      </c>
    </row>
    <row r="19" spans="1:29" x14ac:dyDescent="0.25">
      <c r="A19" s="6" t="s">
        <v>493</v>
      </c>
      <c r="B19" s="6" t="s">
        <v>432</v>
      </c>
      <c r="C19" s="6" t="s">
        <v>17</v>
      </c>
      <c r="D19" s="6" t="s">
        <v>323</v>
      </c>
      <c r="E19" s="4">
        <v>0</v>
      </c>
      <c r="F19" s="6" t="s">
        <v>494</v>
      </c>
      <c r="G19" s="6" t="s">
        <v>508</v>
      </c>
      <c r="H19" s="4">
        <v>2020</v>
      </c>
      <c r="I19" s="4">
        <v>4</v>
      </c>
      <c r="J19" s="6" t="s">
        <v>509</v>
      </c>
      <c r="K19" s="4">
        <v>10</v>
      </c>
      <c r="L19" s="6" t="s">
        <v>495</v>
      </c>
      <c r="M19" s="6" t="s">
        <v>510</v>
      </c>
      <c r="N19" s="6" t="s">
        <v>511</v>
      </c>
      <c r="O19" s="4">
        <v>2</v>
      </c>
      <c r="P19" s="6" t="s">
        <v>512</v>
      </c>
      <c r="Q19" s="4">
        <v>4</v>
      </c>
      <c r="R19" s="6" t="s">
        <v>496</v>
      </c>
      <c r="S19" s="4" t="b">
        <v>0</v>
      </c>
      <c r="T19" s="60">
        <v>2355351.0699999998</v>
      </c>
      <c r="U19" s="60">
        <v>2237392.5499999998</v>
      </c>
      <c r="V19" s="38">
        <v>0.95</v>
      </c>
      <c r="W19" s="35">
        <v>200.97</v>
      </c>
      <c r="X19" s="42">
        <f>VLOOKUP(VW_PREMIO_IV[[#This Row],[TIPO]],$AL$5:$AM$16,2,0)</f>
        <v>10</v>
      </c>
      <c r="Y19" s="35">
        <f>IF(VW_PREMIO_IV[[#This Row],[EQUIPE]]="Gerentes",VLOOKUP(VW_PREMIO_IV[[#This Row],[COBERTURA]],VALORES_IV_GER[],VW_PREMIO_IV[[#This Row],[Col Valor]],1),"")</f>
        <v>200.96899999999999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1.0000000000047748E-3</v>
      </c>
    </row>
    <row r="20" spans="1:29" x14ac:dyDescent="0.25">
      <c r="A20" s="6" t="s">
        <v>493</v>
      </c>
      <c r="B20" s="6" t="s">
        <v>432</v>
      </c>
      <c r="C20" s="6" t="s">
        <v>10</v>
      </c>
      <c r="D20" s="6" t="s">
        <v>305</v>
      </c>
      <c r="E20" s="4">
        <v>0</v>
      </c>
      <c r="F20" s="6" t="s">
        <v>494</v>
      </c>
      <c r="G20" s="6" t="s">
        <v>508</v>
      </c>
      <c r="H20" s="4">
        <v>2020</v>
      </c>
      <c r="I20" s="4">
        <v>4</v>
      </c>
      <c r="J20" s="6" t="s">
        <v>509</v>
      </c>
      <c r="K20" s="4">
        <v>10</v>
      </c>
      <c r="L20" s="6" t="s">
        <v>495</v>
      </c>
      <c r="M20" s="6" t="s">
        <v>510</v>
      </c>
      <c r="N20" s="6" t="s">
        <v>511</v>
      </c>
      <c r="O20" s="4">
        <v>2</v>
      </c>
      <c r="P20" s="6" t="s">
        <v>512</v>
      </c>
      <c r="Q20" s="4">
        <v>4</v>
      </c>
      <c r="R20" s="6" t="s">
        <v>496</v>
      </c>
      <c r="S20" s="4" t="b">
        <v>0</v>
      </c>
      <c r="T20" s="60">
        <v>2355351.0699999998</v>
      </c>
      <c r="U20" s="60">
        <v>2237392.5499999998</v>
      </c>
      <c r="V20" s="38">
        <v>0.95</v>
      </c>
      <c r="W20" s="35">
        <v>200.97</v>
      </c>
      <c r="X20" s="42">
        <f>VLOOKUP(VW_PREMIO_IV[[#This Row],[TIPO]],$AL$5:$AM$16,2,0)</f>
        <v>10</v>
      </c>
      <c r="Y20" s="35">
        <f>IF(VW_PREMIO_IV[[#This Row],[EQUIPE]]="Gerentes",VLOOKUP(VW_PREMIO_IV[[#This Row],[COBERTURA]],VALORES_IV_GER[],VW_PREMIO_IV[[#This Row],[Col Valor]],1),"")</f>
        <v>200.96899999999999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1.0000000000047748E-3</v>
      </c>
    </row>
    <row r="21" spans="1:29" x14ac:dyDescent="0.25">
      <c r="A21" s="6" t="s">
        <v>493</v>
      </c>
      <c r="B21" s="6" t="s">
        <v>434</v>
      </c>
      <c r="C21" s="6" t="s">
        <v>12</v>
      </c>
      <c r="D21" s="6" t="s">
        <v>308</v>
      </c>
      <c r="E21" s="4">
        <v>0</v>
      </c>
      <c r="F21" s="6" t="s">
        <v>494</v>
      </c>
      <c r="G21" s="6" t="s">
        <v>515</v>
      </c>
      <c r="H21" s="4">
        <v>2020</v>
      </c>
      <c r="I21" s="4">
        <v>4</v>
      </c>
      <c r="J21" s="6" t="s">
        <v>509</v>
      </c>
      <c r="K21" s="4">
        <v>12</v>
      </c>
      <c r="L21" s="6" t="s">
        <v>500</v>
      </c>
      <c r="M21" s="6" t="s">
        <v>516</v>
      </c>
      <c r="N21" s="6" t="s">
        <v>511</v>
      </c>
      <c r="O21" s="4">
        <v>2</v>
      </c>
      <c r="P21" s="6" t="s">
        <v>512</v>
      </c>
      <c r="Q21" s="4">
        <v>6</v>
      </c>
      <c r="R21" s="6" t="s">
        <v>501</v>
      </c>
      <c r="S21" s="4" t="b">
        <v>0</v>
      </c>
      <c r="T21" s="60">
        <v>3982457.2</v>
      </c>
      <c r="U21" s="60">
        <v>0</v>
      </c>
      <c r="V21" s="38">
        <v>0</v>
      </c>
      <c r="W21" s="35">
        <v>0</v>
      </c>
      <c r="X21" s="42">
        <f>VLOOKUP(VW_PREMIO_IV[[#This Row],[TIPO]],$AL$5:$AM$16,2,0)</f>
        <v>9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x14ac:dyDescent="0.25">
      <c r="A22" s="6" t="s">
        <v>493</v>
      </c>
      <c r="B22" s="6" t="s">
        <v>434</v>
      </c>
      <c r="C22" s="6" t="s">
        <v>17</v>
      </c>
      <c r="D22" s="6" t="s">
        <v>323</v>
      </c>
      <c r="E22" s="4">
        <v>0</v>
      </c>
      <c r="F22" s="6" t="s">
        <v>494</v>
      </c>
      <c r="G22" s="6" t="s">
        <v>515</v>
      </c>
      <c r="H22" s="4">
        <v>2020</v>
      </c>
      <c r="I22" s="4">
        <v>4</v>
      </c>
      <c r="J22" s="6" t="s">
        <v>509</v>
      </c>
      <c r="K22" s="4">
        <v>12</v>
      </c>
      <c r="L22" s="6" t="s">
        <v>500</v>
      </c>
      <c r="M22" s="6" t="s">
        <v>516</v>
      </c>
      <c r="N22" s="6" t="s">
        <v>511</v>
      </c>
      <c r="O22" s="4">
        <v>2</v>
      </c>
      <c r="P22" s="6" t="s">
        <v>512</v>
      </c>
      <c r="Q22" s="4">
        <v>6</v>
      </c>
      <c r="R22" s="6" t="s">
        <v>501</v>
      </c>
      <c r="S22" s="4" t="b">
        <v>0</v>
      </c>
      <c r="T22" s="60">
        <v>3982457.2</v>
      </c>
      <c r="U22" s="60">
        <v>0</v>
      </c>
      <c r="V22" s="38">
        <v>0</v>
      </c>
      <c r="W22" s="35">
        <v>0</v>
      </c>
      <c r="X22" s="42">
        <f>VLOOKUP(VW_PREMIO_IV[[#This Row],[TIPO]],$AL$5:$AM$16,2,0)</f>
        <v>9</v>
      </c>
      <c r="Y22" s="35">
        <f>IF(VW_PREMIO_IV[[#This Row],[EQUIPE]]="Gerentes",VLOOKUP(VW_PREMIO_IV[[#This Row],[COBERTURA]],VALORES_IV_GER[],VW_PREMIO_IV[[#This Row],[Col Valor]],1),"")</f>
        <v>0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0</v>
      </c>
    </row>
    <row r="23" spans="1:29" x14ac:dyDescent="0.25">
      <c r="A23" s="6" t="s">
        <v>493</v>
      </c>
      <c r="B23" s="6" t="s">
        <v>434</v>
      </c>
      <c r="C23" s="6" t="s">
        <v>10</v>
      </c>
      <c r="D23" s="6" t="s">
        <v>305</v>
      </c>
      <c r="E23" s="4">
        <v>0</v>
      </c>
      <c r="F23" s="6" t="s">
        <v>494</v>
      </c>
      <c r="G23" s="6" t="s">
        <v>515</v>
      </c>
      <c r="H23" s="4">
        <v>2020</v>
      </c>
      <c r="I23" s="4">
        <v>4</v>
      </c>
      <c r="J23" s="6" t="s">
        <v>509</v>
      </c>
      <c r="K23" s="4">
        <v>12</v>
      </c>
      <c r="L23" s="6" t="s">
        <v>500</v>
      </c>
      <c r="M23" s="6" t="s">
        <v>516</v>
      </c>
      <c r="N23" s="6" t="s">
        <v>511</v>
      </c>
      <c r="O23" s="4">
        <v>2</v>
      </c>
      <c r="P23" s="6" t="s">
        <v>512</v>
      </c>
      <c r="Q23" s="4">
        <v>6</v>
      </c>
      <c r="R23" s="6" t="s">
        <v>501</v>
      </c>
      <c r="S23" s="4" t="b">
        <v>0</v>
      </c>
      <c r="T23" s="60">
        <v>3982457.2</v>
      </c>
      <c r="U23" s="60">
        <v>0</v>
      </c>
      <c r="V23" s="38">
        <v>0</v>
      </c>
      <c r="W23" s="35">
        <v>0</v>
      </c>
      <c r="X23" s="42">
        <f>VLOOKUP(VW_PREMIO_IV[[#This Row],[TIPO]],$AL$5:$AM$16,2,0)</f>
        <v>9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x14ac:dyDescent="0.25">
      <c r="A24" s="6" t="s">
        <v>493</v>
      </c>
      <c r="B24" s="6" t="s">
        <v>433</v>
      </c>
      <c r="C24" s="6" t="s">
        <v>12</v>
      </c>
      <c r="D24" s="6" t="s">
        <v>308</v>
      </c>
      <c r="E24" s="4">
        <v>0</v>
      </c>
      <c r="F24" s="6" t="s">
        <v>494</v>
      </c>
      <c r="G24" s="6" t="s">
        <v>515</v>
      </c>
      <c r="H24" s="4">
        <v>2020</v>
      </c>
      <c r="I24" s="4">
        <v>4</v>
      </c>
      <c r="J24" s="6" t="s">
        <v>509</v>
      </c>
      <c r="K24" s="4">
        <v>12</v>
      </c>
      <c r="L24" s="6" t="s">
        <v>500</v>
      </c>
      <c r="M24" s="6" t="s">
        <v>516</v>
      </c>
      <c r="N24" s="6" t="s">
        <v>511</v>
      </c>
      <c r="O24" s="4">
        <v>2</v>
      </c>
      <c r="P24" s="6" t="s">
        <v>512</v>
      </c>
      <c r="Q24" s="4">
        <v>6</v>
      </c>
      <c r="R24" s="6" t="s">
        <v>501</v>
      </c>
      <c r="S24" s="4" t="b">
        <v>0</v>
      </c>
      <c r="T24" s="60">
        <v>14251512.4</v>
      </c>
      <c r="U24" s="60">
        <v>0</v>
      </c>
      <c r="V24" s="38">
        <v>0</v>
      </c>
      <c r="W24" s="35">
        <v>0</v>
      </c>
      <c r="X24" s="42">
        <f>VLOOKUP(VW_PREMIO_IV[[#This Row],[TIPO]],$AL$5:$AM$16,2,0)</f>
        <v>11</v>
      </c>
      <c r="Y24" s="35">
        <f>IF(VW_PREMIO_IV[[#This Row],[EQUIPE]]="Gerentes",VLOOKUP(VW_PREMIO_IV[[#This Row],[COBERTURA]],VALORES_IV_GER[],VW_PREMIO_IV[[#This Row],[Col Valor]],1),"")</f>
        <v>0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0</v>
      </c>
    </row>
    <row r="25" spans="1:29" x14ac:dyDescent="0.25">
      <c r="A25" s="6" t="s">
        <v>493</v>
      </c>
      <c r="B25" s="6" t="s">
        <v>433</v>
      </c>
      <c r="C25" s="6" t="s">
        <v>17</v>
      </c>
      <c r="D25" s="6" t="s">
        <v>323</v>
      </c>
      <c r="E25" s="4">
        <v>0</v>
      </c>
      <c r="F25" s="6" t="s">
        <v>494</v>
      </c>
      <c r="G25" s="6" t="s">
        <v>515</v>
      </c>
      <c r="H25" s="4">
        <v>2020</v>
      </c>
      <c r="I25" s="4">
        <v>4</v>
      </c>
      <c r="J25" s="6" t="s">
        <v>509</v>
      </c>
      <c r="K25" s="4">
        <v>12</v>
      </c>
      <c r="L25" s="6" t="s">
        <v>500</v>
      </c>
      <c r="M25" s="6" t="s">
        <v>516</v>
      </c>
      <c r="N25" s="6" t="s">
        <v>511</v>
      </c>
      <c r="O25" s="4">
        <v>2</v>
      </c>
      <c r="P25" s="6" t="s">
        <v>512</v>
      </c>
      <c r="Q25" s="4">
        <v>6</v>
      </c>
      <c r="R25" s="6" t="s">
        <v>501</v>
      </c>
      <c r="S25" s="4" t="b">
        <v>0</v>
      </c>
      <c r="T25" s="60">
        <v>14251512.4</v>
      </c>
      <c r="U25" s="60">
        <v>0</v>
      </c>
      <c r="V25" s="38">
        <v>0</v>
      </c>
      <c r="W25" s="35">
        <v>0</v>
      </c>
      <c r="X25" s="42">
        <f>VLOOKUP(VW_PREMIO_IV[[#This Row],[TIPO]],$AL$5:$AM$16,2,0)</f>
        <v>11</v>
      </c>
      <c r="Y25" s="35">
        <f>IF(VW_PREMIO_IV[[#This Row],[EQUIPE]]="Gerentes",VLOOKUP(VW_PREMIO_IV[[#This Row],[COBERTURA]],VALORES_IV_GER[],VW_PREMIO_IV[[#This Row],[Col Valor]],1),"")</f>
        <v>0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0</v>
      </c>
    </row>
    <row r="26" spans="1:29" x14ac:dyDescent="0.25">
      <c r="A26" s="6" t="s">
        <v>493</v>
      </c>
      <c r="B26" s="6" t="s">
        <v>433</v>
      </c>
      <c r="C26" s="6" t="s">
        <v>10</v>
      </c>
      <c r="D26" s="6" t="s">
        <v>305</v>
      </c>
      <c r="E26" s="4">
        <v>0</v>
      </c>
      <c r="F26" s="6" t="s">
        <v>494</v>
      </c>
      <c r="G26" s="6" t="s">
        <v>515</v>
      </c>
      <c r="H26" s="4">
        <v>2020</v>
      </c>
      <c r="I26" s="4">
        <v>4</v>
      </c>
      <c r="J26" s="6" t="s">
        <v>509</v>
      </c>
      <c r="K26" s="4">
        <v>12</v>
      </c>
      <c r="L26" s="6" t="s">
        <v>500</v>
      </c>
      <c r="M26" s="6" t="s">
        <v>516</v>
      </c>
      <c r="N26" s="6" t="s">
        <v>511</v>
      </c>
      <c r="O26" s="4">
        <v>2</v>
      </c>
      <c r="P26" s="6" t="s">
        <v>512</v>
      </c>
      <c r="Q26" s="4">
        <v>6</v>
      </c>
      <c r="R26" s="6" t="s">
        <v>501</v>
      </c>
      <c r="S26" s="4" t="b">
        <v>0</v>
      </c>
      <c r="T26" s="60">
        <v>14251512.4</v>
      </c>
      <c r="U26" s="60">
        <v>0</v>
      </c>
      <c r="V26" s="38">
        <v>0</v>
      </c>
      <c r="W26" s="35">
        <v>0</v>
      </c>
      <c r="X26" s="42">
        <f>VLOOKUP(VW_PREMIO_IV[[#This Row],[TIPO]],$AL$5:$AM$16,2,0)</f>
        <v>11</v>
      </c>
      <c r="Y26" s="35">
        <f>IF(VW_PREMIO_IV[[#This Row],[EQUIPE]]="Gerentes",VLOOKUP(VW_PREMIO_IV[[#This Row],[COBERTURA]],VALORES_IV_GER[],VW_PREMIO_IV[[#This Row],[Col Valor]],1),"")</f>
        <v>0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0</v>
      </c>
    </row>
    <row r="27" spans="1:29" x14ac:dyDescent="0.25">
      <c r="A27" s="6" t="s">
        <v>493</v>
      </c>
      <c r="B27" s="6" t="s">
        <v>433</v>
      </c>
      <c r="C27" s="6" t="s">
        <v>12</v>
      </c>
      <c r="D27" s="6" t="s">
        <v>308</v>
      </c>
      <c r="E27" s="4">
        <v>0</v>
      </c>
      <c r="F27" s="6" t="s">
        <v>494</v>
      </c>
      <c r="G27" s="6" t="s">
        <v>513</v>
      </c>
      <c r="H27" s="4">
        <v>2020</v>
      </c>
      <c r="I27" s="4">
        <v>4</v>
      </c>
      <c r="J27" s="6" t="s">
        <v>509</v>
      </c>
      <c r="K27" s="4">
        <v>11</v>
      </c>
      <c r="L27" s="6" t="s">
        <v>498</v>
      </c>
      <c r="M27" s="6" t="s">
        <v>514</v>
      </c>
      <c r="N27" s="6" t="s">
        <v>511</v>
      </c>
      <c r="O27" s="4">
        <v>2</v>
      </c>
      <c r="P27" s="6" t="s">
        <v>512</v>
      </c>
      <c r="Q27" s="4">
        <v>5</v>
      </c>
      <c r="R27" s="6" t="s">
        <v>499</v>
      </c>
      <c r="S27" s="4" t="b">
        <v>0</v>
      </c>
      <c r="T27" s="60">
        <v>14251512.4</v>
      </c>
      <c r="U27" s="60">
        <v>17623946.649999999</v>
      </c>
      <c r="V27" s="38">
        <v>1.2370000000000001</v>
      </c>
      <c r="W27" s="35">
        <v>1619.82</v>
      </c>
      <c r="X27" s="42">
        <f>VLOOKUP(VW_PREMIO_IV[[#This Row],[TIPO]],$AL$5:$AM$16,2,0)</f>
        <v>11</v>
      </c>
      <c r="Y27" s="35">
        <f>IF(VW_PREMIO_IV[[#This Row],[EQUIPE]]="Gerentes",VLOOKUP(VW_PREMIO_IV[[#This Row],[COBERTURA]],VALORES_IV_GER[],VW_PREMIO_IV[[#This Row],[Col Valor]],1),"")</f>
        <v>1619.8221000000001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-2.1000000001549779E-3</v>
      </c>
    </row>
    <row r="28" spans="1:29" x14ac:dyDescent="0.25">
      <c r="A28" s="6" t="s">
        <v>493</v>
      </c>
      <c r="B28" s="6" t="s">
        <v>433</v>
      </c>
      <c r="C28" s="6" t="s">
        <v>17</v>
      </c>
      <c r="D28" s="6" t="s">
        <v>323</v>
      </c>
      <c r="E28" s="4">
        <v>0</v>
      </c>
      <c r="F28" s="6" t="s">
        <v>494</v>
      </c>
      <c r="G28" s="6" t="s">
        <v>513</v>
      </c>
      <c r="H28" s="4">
        <v>2020</v>
      </c>
      <c r="I28" s="4">
        <v>4</v>
      </c>
      <c r="J28" s="6" t="s">
        <v>509</v>
      </c>
      <c r="K28" s="4">
        <v>11</v>
      </c>
      <c r="L28" s="6" t="s">
        <v>498</v>
      </c>
      <c r="M28" s="6" t="s">
        <v>514</v>
      </c>
      <c r="N28" s="6" t="s">
        <v>511</v>
      </c>
      <c r="O28" s="4">
        <v>2</v>
      </c>
      <c r="P28" s="6" t="s">
        <v>512</v>
      </c>
      <c r="Q28" s="4">
        <v>5</v>
      </c>
      <c r="R28" s="6" t="s">
        <v>499</v>
      </c>
      <c r="S28" s="4" t="b">
        <v>0</v>
      </c>
      <c r="T28" s="60">
        <v>14251512.4</v>
      </c>
      <c r="U28" s="60">
        <v>17623946.649999999</v>
      </c>
      <c r="V28" s="38">
        <v>1.2370000000000001</v>
      </c>
      <c r="W28" s="35">
        <v>1619.82</v>
      </c>
      <c r="X28" s="42">
        <f>VLOOKUP(VW_PREMIO_IV[[#This Row],[TIPO]],$AL$5:$AM$16,2,0)</f>
        <v>11</v>
      </c>
      <c r="Y28" s="35">
        <f>IF(VW_PREMIO_IV[[#This Row],[EQUIPE]]="Gerentes",VLOOKUP(VW_PREMIO_IV[[#This Row],[COBERTURA]],VALORES_IV_GER[],VW_PREMIO_IV[[#This Row],[Col Valor]],1),"")</f>
        <v>1619.8221000000001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-2.1000000001549779E-3</v>
      </c>
    </row>
    <row r="29" spans="1:29" x14ac:dyDescent="0.25">
      <c r="A29" s="6" t="s">
        <v>493</v>
      </c>
      <c r="B29" s="6" t="s">
        <v>433</v>
      </c>
      <c r="C29" s="6" t="s">
        <v>10</v>
      </c>
      <c r="D29" s="6" t="s">
        <v>305</v>
      </c>
      <c r="E29" s="4">
        <v>0</v>
      </c>
      <c r="F29" s="6" t="s">
        <v>494</v>
      </c>
      <c r="G29" s="6" t="s">
        <v>513</v>
      </c>
      <c r="H29" s="4">
        <v>2020</v>
      </c>
      <c r="I29" s="4">
        <v>4</v>
      </c>
      <c r="J29" s="6" t="s">
        <v>509</v>
      </c>
      <c r="K29" s="4">
        <v>11</v>
      </c>
      <c r="L29" s="6" t="s">
        <v>498</v>
      </c>
      <c r="M29" s="6" t="s">
        <v>514</v>
      </c>
      <c r="N29" s="6" t="s">
        <v>511</v>
      </c>
      <c r="O29" s="4">
        <v>2</v>
      </c>
      <c r="P29" s="6" t="s">
        <v>512</v>
      </c>
      <c r="Q29" s="4">
        <v>5</v>
      </c>
      <c r="R29" s="6" t="s">
        <v>499</v>
      </c>
      <c r="S29" s="4" t="b">
        <v>0</v>
      </c>
      <c r="T29" s="60">
        <v>14251512.4</v>
      </c>
      <c r="U29" s="60">
        <v>17623946.649999999</v>
      </c>
      <c r="V29" s="38">
        <v>1.2370000000000001</v>
      </c>
      <c r="W29" s="35">
        <v>1619.82</v>
      </c>
      <c r="X29" s="42">
        <f>VLOOKUP(VW_PREMIO_IV[[#This Row],[TIPO]],$AL$5:$AM$16,2,0)</f>
        <v>11</v>
      </c>
      <c r="Y29" s="35">
        <f>IF(VW_PREMIO_IV[[#This Row],[EQUIPE]]="Gerentes",VLOOKUP(VW_PREMIO_IV[[#This Row],[COBERTURA]],VALORES_IV_GER[],VW_PREMIO_IV[[#This Row],[Col Valor]],1),"")</f>
        <v>1619.8221000000001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-2.1000000001549779E-3</v>
      </c>
    </row>
    <row r="30" spans="1:29" x14ac:dyDescent="0.25">
      <c r="A30" s="6" t="s">
        <v>493</v>
      </c>
      <c r="B30" s="6" t="s">
        <v>434</v>
      </c>
      <c r="C30" s="6" t="s">
        <v>12</v>
      </c>
      <c r="D30" s="6" t="s">
        <v>308</v>
      </c>
      <c r="E30" s="4">
        <v>0</v>
      </c>
      <c r="F30" s="6" t="s">
        <v>494</v>
      </c>
      <c r="G30" s="6" t="s">
        <v>513</v>
      </c>
      <c r="H30" s="4">
        <v>2020</v>
      </c>
      <c r="I30" s="4">
        <v>4</v>
      </c>
      <c r="J30" s="6" t="s">
        <v>509</v>
      </c>
      <c r="K30" s="4">
        <v>11</v>
      </c>
      <c r="L30" s="6" t="s">
        <v>498</v>
      </c>
      <c r="M30" s="6" t="s">
        <v>514</v>
      </c>
      <c r="N30" s="6" t="s">
        <v>511</v>
      </c>
      <c r="O30" s="4">
        <v>2</v>
      </c>
      <c r="P30" s="6" t="s">
        <v>512</v>
      </c>
      <c r="Q30" s="4">
        <v>5</v>
      </c>
      <c r="R30" s="6" t="s">
        <v>499</v>
      </c>
      <c r="S30" s="4" t="b">
        <v>0</v>
      </c>
      <c r="T30" s="60">
        <v>3982457.2</v>
      </c>
      <c r="U30" s="60">
        <v>3427515.25</v>
      </c>
      <c r="V30" s="38">
        <v>0.86099999999999999</v>
      </c>
      <c r="W30" s="35">
        <v>242.86</v>
      </c>
      <c r="X30" s="42">
        <f>VLOOKUP(VW_PREMIO_IV[[#This Row],[TIPO]],$AL$5:$AM$16,2,0)</f>
        <v>9</v>
      </c>
      <c r="Y30" s="35">
        <f>IF(VW_PREMIO_IV[[#This Row],[EQUIPE]]="Gerentes",VLOOKUP(VW_PREMIO_IV[[#This Row],[COBERTURA]],VALORES_IV_GER[],VW_PREMIO_IV[[#This Row],[Col Valor]],1),"")</f>
        <v>242.8552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4.8000000000172349E-3</v>
      </c>
    </row>
    <row r="31" spans="1:29" x14ac:dyDescent="0.25">
      <c r="A31" s="6" t="s">
        <v>493</v>
      </c>
      <c r="B31" s="6" t="s">
        <v>434</v>
      </c>
      <c r="C31" s="6" t="s">
        <v>17</v>
      </c>
      <c r="D31" s="6" t="s">
        <v>323</v>
      </c>
      <c r="E31" s="4">
        <v>0</v>
      </c>
      <c r="F31" s="6" t="s">
        <v>494</v>
      </c>
      <c r="G31" s="6" t="s">
        <v>513</v>
      </c>
      <c r="H31" s="4">
        <v>2020</v>
      </c>
      <c r="I31" s="4">
        <v>4</v>
      </c>
      <c r="J31" s="6" t="s">
        <v>509</v>
      </c>
      <c r="K31" s="4">
        <v>11</v>
      </c>
      <c r="L31" s="6" t="s">
        <v>498</v>
      </c>
      <c r="M31" s="6" t="s">
        <v>514</v>
      </c>
      <c r="N31" s="6" t="s">
        <v>511</v>
      </c>
      <c r="O31" s="4">
        <v>2</v>
      </c>
      <c r="P31" s="6" t="s">
        <v>512</v>
      </c>
      <c r="Q31" s="4">
        <v>5</v>
      </c>
      <c r="R31" s="6" t="s">
        <v>499</v>
      </c>
      <c r="S31" s="4" t="b">
        <v>0</v>
      </c>
      <c r="T31" s="60">
        <v>3982457.2</v>
      </c>
      <c r="U31" s="60">
        <v>3427515.25</v>
      </c>
      <c r="V31" s="38">
        <v>0.86099999999999999</v>
      </c>
      <c r="W31" s="35">
        <v>242.86</v>
      </c>
      <c r="X31" s="42">
        <f>VLOOKUP(VW_PREMIO_IV[[#This Row],[TIPO]],$AL$5:$AM$16,2,0)</f>
        <v>9</v>
      </c>
      <c r="Y31" s="35">
        <f>IF(VW_PREMIO_IV[[#This Row],[EQUIPE]]="Gerentes",VLOOKUP(VW_PREMIO_IV[[#This Row],[COBERTURA]],VALORES_IV_GER[],VW_PREMIO_IV[[#This Row],[Col Valor]],1),"")</f>
        <v>242.8552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4.8000000000172349E-3</v>
      </c>
    </row>
    <row r="32" spans="1:29" x14ac:dyDescent="0.25">
      <c r="A32" s="6" t="s">
        <v>493</v>
      </c>
      <c r="B32" s="6" t="s">
        <v>434</v>
      </c>
      <c r="C32" s="6" t="s">
        <v>10</v>
      </c>
      <c r="D32" s="6" t="s">
        <v>305</v>
      </c>
      <c r="E32" s="4">
        <v>0</v>
      </c>
      <c r="F32" s="6" t="s">
        <v>494</v>
      </c>
      <c r="G32" s="6" t="s">
        <v>513</v>
      </c>
      <c r="H32" s="4">
        <v>2020</v>
      </c>
      <c r="I32" s="4">
        <v>4</v>
      </c>
      <c r="J32" s="6" t="s">
        <v>509</v>
      </c>
      <c r="K32" s="4">
        <v>11</v>
      </c>
      <c r="L32" s="6" t="s">
        <v>498</v>
      </c>
      <c r="M32" s="6" t="s">
        <v>514</v>
      </c>
      <c r="N32" s="6" t="s">
        <v>511</v>
      </c>
      <c r="O32" s="4">
        <v>2</v>
      </c>
      <c r="P32" s="6" t="s">
        <v>512</v>
      </c>
      <c r="Q32" s="4">
        <v>5</v>
      </c>
      <c r="R32" s="6" t="s">
        <v>499</v>
      </c>
      <c r="S32" s="4" t="b">
        <v>0</v>
      </c>
      <c r="T32" s="60">
        <v>3982457.2</v>
      </c>
      <c r="U32" s="60">
        <v>3427515.25</v>
      </c>
      <c r="V32" s="38">
        <v>0.86099999999999999</v>
      </c>
      <c r="W32" s="35">
        <v>242.86</v>
      </c>
      <c r="X32" s="42">
        <f>VLOOKUP(VW_PREMIO_IV[[#This Row],[TIPO]],$AL$5:$AM$16,2,0)</f>
        <v>9</v>
      </c>
      <c r="Y32" s="35">
        <f>IF(VW_PREMIO_IV[[#This Row],[EQUIPE]]="Gerentes",VLOOKUP(VW_PREMIO_IV[[#This Row],[COBERTURA]],VALORES_IV_GER[],VW_PREMIO_IV[[#This Row],[Col Valor]],1),"")</f>
        <v>242.8552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4.8000000000172349E-3</v>
      </c>
    </row>
    <row r="33" spans="1:29" x14ac:dyDescent="0.25">
      <c r="A33" s="6" t="s">
        <v>493</v>
      </c>
      <c r="B33" s="6" t="s">
        <v>428</v>
      </c>
      <c r="C33" s="6" t="s">
        <v>12</v>
      </c>
      <c r="D33" s="6" t="s">
        <v>308</v>
      </c>
      <c r="E33" s="4">
        <v>0</v>
      </c>
      <c r="F33" s="6" t="s">
        <v>494</v>
      </c>
      <c r="G33" s="6" t="s">
        <v>508</v>
      </c>
      <c r="H33" s="4">
        <v>2020</v>
      </c>
      <c r="I33" s="4">
        <v>4</v>
      </c>
      <c r="J33" s="6" t="s">
        <v>509</v>
      </c>
      <c r="K33" s="4">
        <v>10</v>
      </c>
      <c r="L33" s="6" t="s">
        <v>495</v>
      </c>
      <c r="M33" s="6" t="s">
        <v>510</v>
      </c>
      <c r="N33" s="6" t="s">
        <v>511</v>
      </c>
      <c r="O33" s="4">
        <v>2</v>
      </c>
      <c r="P33" s="6" t="s">
        <v>512</v>
      </c>
      <c r="Q33" s="4">
        <v>4</v>
      </c>
      <c r="R33" s="6" t="s">
        <v>496</v>
      </c>
      <c r="S33" s="4" t="b">
        <v>0</v>
      </c>
      <c r="T33" s="60">
        <v>370</v>
      </c>
      <c r="U33" s="60">
        <v>607</v>
      </c>
      <c r="V33" s="38">
        <v>1.641</v>
      </c>
      <c r="W33" s="35">
        <v>2155.21</v>
      </c>
      <c r="X33" s="42">
        <f>VLOOKUP(VW_PREMIO_IV[[#This Row],[TIPO]],$AL$5:$AM$16,2,0)</f>
        <v>6</v>
      </c>
      <c r="Y33" s="35">
        <f>IF(VW_PREMIO_IV[[#This Row],[EQUIPE]]="Gerentes",VLOOKUP(VW_PREMIO_IV[[#This Row],[COBERTURA]],VALORES_IV_GER[],VW_PREMIO_IV[[#This Row],[Col Valor]],1),"")</f>
        <v>2155.2112999999999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-1.299999999901047E-3</v>
      </c>
    </row>
    <row r="34" spans="1:29" x14ac:dyDescent="0.25">
      <c r="A34" s="6" t="s">
        <v>493</v>
      </c>
      <c r="B34" s="6" t="s">
        <v>428</v>
      </c>
      <c r="C34" s="6" t="s">
        <v>17</v>
      </c>
      <c r="D34" s="6" t="s">
        <v>323</v>
      </c>
      <c r="E34" s="4">
        <v>0</v>
      </c>
      <c r="F34" s="6" t="s">
        <v>494</v>
      </c>
      <c r="G34" s="6" t="s">
        <v>508</v>
      </c>
      <c r="H34" s="4">
        <v>2020</v>
      </c>
      <c r="I34" s="4">
        <v>4</v>
      </c>
      <c r="J34" s="6" t="s">
        <v>509</v>
      </c>
      <c r="K34" s="4">
        <v>10</v>
      </c>
      <c r="L34" s="6" t="s">
        <v>495</v>
      </c>
      <c r="M34" s="6" t="s">
        <v>510</v>
      </c>
      <c r="N34" s="6" t="s">
        <v>511</v>
      </c>
      <c r="O34" s="4">
        <v>2</v>
      </c>
      <c r="P34" s="6" t="s">
        <v>512</v>
      </c>
      <c r="Q34" s="4">
        <v>4</v>
      </c>
      <c r="R34" s="6" t="s">
        <v>496</v>
      </c>
      <c r="S34" s="4" t="b">
        <v>0</v>
      </c>
      <c r="T34" s="60">
        <v>280</v>
      </c>
      <c r="U34" s="60">
        <v>279</v>
      </c>
      <c r="V34" s="38">
        <v>0.996</v>
      </c>
      <c r="W34" s="35">
        <v>421.4</v>
      </c>
      <c r="X34" s="42">
        <f>VLOOKUP(VW_PREMIO_IV[[#This Row],[TIPO]],$AL$5:$AM$16,2,0)</f>
        <v>6</v>
      </c>
      <c r="Y34" s="35">
        <f>IF(VW_PREMIO_IV[[#This Row],[EQUIPE]]="Gerentes",VLOOKUP(VW_PREMIO_IV[[#This Row],[COBERTURA]],VALORES_IV_GER[],VW_PREMIO_IV[[#This Row],[Col Valor]],1),"")</f>
        <v>421.40030000000002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-3.0000000003838068E-4</v>
      </c>
    </row>
    <row r="35" spans="1:29" x14ac:dyDescent="0.25">
      <c r="A35" s="6" t="s">
        <v>493</v>
      </c>
      <c r="B35" s="6" t="s">
        <v>428</v>
      </c>
      <c r="C35" s="6" t="s">
        <v>10</v>
      </c>
      <c r="D35" s="6" t="s">
        <v>305</v>
      </c>
      <c r="E35" s="4">
        <v>0</v>
      </c>
      <c r="F35" s="6" t="s">
        <v>494</v>
      </c>
      <c r="G35" s="6" t="s">
        <v>508</v>
      </c>
      <c r="H35" s="4">
        <v>2020</v>
      </c>
      <c r="I35" s="4">
        <v>4</v>
      </c>
      <c r="J35" s="6" t="s">
        <v>509</v>
      </c>
      <c r="K35" s="4">
        <v>10</v>
      </c>
      <c r="L35" s="6" t="s">
        <v>495</v>
      </c>
      <c r="M35" s="6" t="s">
        <v>510</v>
      </c>
      <c r="N35" s="6" t="s">
        <v>511</v>
      </c>
      <c r="O35" s="4">
        <v>2</v>
      </c>
      <c r="P35" s="6" t="s">
        <v>512</v>
      </c>
      <c r="Q35" s="4">
        <v>4</v>
      </c>
      <c r="R35" s="6" t="s">
        <v>496</v>
      </c>
      <c r="S35" s="4" t="b">
        <v>0</v>
      </c>
      <c r="T35" s="60">
        <v>350</v>
      </c>
      <c r="U35" s="60">
        <v>338</v>
      </c>
      <c r="V35" s="38">
        <v>0.96599999999999997</v>
      </c>
      <c r="W35" s="35">
        <v>408.71</v>
      </c>
      <c r="X35" s="42">
        <f>VLOOKUP(VW_PREMIO_IV[[#This Row],[TIPO]],$AL$5:$AM$16,2,0)</f>
        <v>6</v>
      </c>
      <c r="Y35" s="35">
        <f>IF(VW_PREMIO_IV[[#This Row],[EQUIPE]]="Gerentes",VLOOKUP(VW_PREMIO_IV[[#This Row],[COBERTURA]],VALORES_IV_GER[],VW_PREMIO_IV[[#This Row],[Col Valor]],1),"")</f>
        <v>408.70749999999998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2.4999999999977263E-3</v>
      </c>
    </row>
    <row r="36" spans="1:29" x14ac:dyDescent="0.25">
      <c r="A36" s="6" t="s">
        <v>493</v>
      </c>
      <c r="B36" s="6" t="s">
        <v>429</v>
      </c>
      <c r="C36" s="6" t="s">
        <v>12</v>
      </c>
      <c r="D36" s="6" t="s">
        <v>308</v>
      </c>
      <c r="E36" s="4">
        <v>0</v>
      </c>
      <c r="F36" s="6" t="s">
        <v>494</v>
      </c>
      <c r="G36" s="6" t="s">
        <v>508</v>
      </c>
      <c r="H36" s="4">
        <v>2020</v>
      </c>
      <c r="I36" s="4">
        <v>4</v>
      </c>
      <c r="J36" s="6" t="s">
        <v>509</v>
      </c>
      <c r="K36" s="4">
        <v>10</v>
      </c>
      <c r="L36" s="6" t="s">
        <v>495</v>
      </c>
      <c r="M36" s="6" t="s">
        <v>510</v>
      </c>
      <c r="N36" s="6" t="s">
        <v>511</v>
      </c>
      <c r="O36" s="4">
        <v>2</v>
      </c>
      <c r="P36" s="6" t="s">
        <v>512</v>
      </c>
      <c r="Q36" s="4">
        <v>4</v>
      </c>
      <c r="R36" s="6" t="s">
        <v>496</v>
      </c>
      <c r="S36" s="4" t="b">
        <v>0</v>
      </c>
      <c r="T36" s="60">
        <v>384</v>
      </c>
      <c r="U36" s="60">
        <v>430</v>
      </c>
      <c r="V36" s="38">
        <v>1.1200000000000001</v>
      </c>
      <c r="W36" s="35">
        <v>1213.0899999999999</v>
      </c>
      <c r="X36" s="42">
        <f>VLOOKUP(VW_PREMIO_IV[[#This Row],[TIPO]],$AL$5:$AM$16,2,0)</f>
        <v>5</v>
      </c>
      <c r="Y36" s="35">
        <f>IF(VW_PREMIO_IV[[#This Row],[EQUIPE]]="Gerentes",VLOOKUP(VW_PREMIO_IV[[#This Row],[COBERTURA]],VALORES_IV_GER[],VW_PREMIO_IV[[#This Row],[Col Valor]],1),"")</f>
        <v>1213.0880999999999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1.8999999999778083E-3</v>
      </c>
    </row>
    <row r="37" spans="1:29" x14ac:dyDescent="0.25">
      <c r="A37" s="6" t="s">
        <v>493</v>
      </c>
      <c r="B37" s="6" t="s">
        <v>429</v>
      </c>
      <c r="C37" s="6" t="s">
        <v>17</v>
      </c>
      <c r="D37" s="6" t="s">
        <v>323</v>
      </c>
      <c r="E37" s="4">
        <v>0</v>
      </c>
      <c r="F37" s="6" t="s">
        <v>494</v>
      </c>
      <c r="G37" s="6" t="s">
        <v>508</v>
      </c>
      <c r="H37" s="4">
        <v>2020</v>
      </c>
      <c r="I37" s="4">
        <v>4</v>
      </c>
      <c r="J37" s="6" t="s">
        <v>509</v>
      </c>
      <c r="K37" s="4">
        <v>10</v>
      </c>
      <c r="L37" s="6" t="s">
        <v>495</v>
      </c>
      <c r="M37" s="6" t="s">
        <v>510</v>
      </c>
      <c r="N37" s="6" t="s">
        <v>511</v>
      </c>
      <c r="O37" s="4">
        <v>2</v>
      </c>
      <c r="P37" s="6" t="s">
        <v>512</v>
      </c>
      <c r="Q37" s="4">
        <v>4</v>
      </c>
      <c r="R37" s="6" t="s">
        <v>496</v>
      </c>
      <c r="S37" s="4" t="b">
        <v>0</v>
      </c>
      <c r="T37" s="60">
        <v>480</v>
      </c>
      <c r="U37" s="60">
        <v>406</v>
      </c>
      <c r="V37" s="38">
        <v>0.84599999999999997</v>
      </c>
      <c r="W37" s="35">
        <v>238.62</v>
      </c>
      <c r="X37" s="42">
        <f>VLOOKUP(VW_PREMIO_IV[[#This Row],[TIPO]],$AL$5:$AM$16,2,0)</f>
        <v>5</v>
      </c>
      <c r="Y37" s="35">
        <f>IF(VW_PREMIO_IV[[#This Row],[EQUIPE]]="Gerentes",VLOOKUP(VW_PREMIO_IV[[#This Row],[COBERTURA]],VALORES_IV_GER[],VW_PREMIO_IV[[#This Row],[Col Valor]],1),"")</f>
        <v>238.6242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-4.199999999997317E-3</v>
      </c>
    </row>
    <row r="38" spans="1:29" x14ac:dyDescent="0.25">
      <c r="A38" s="6" t="s">
        <v>493</v>
      </c>
      <c r="B38" s="6" t="s">
        <v>429</v>
      </c>
      <c r="C38" s="6" t="s">
        <v>10</v>
      </c>
      <c r="D38" s="6" t="s">
        <v>305</v>
      </c>
      <c r="E38" s="4">
        <v>0</v>
      </c>
      <c r="F38" s="6" t="s">
        <v>494</v>
      </c>
      <c r="G38" s="6" t="s">
        <v>508</v>
      </c>
      <c r="H38" s="4">
        <v>2020</v>
      </c>
      <c r="I38" s="4">
        <v>4</v>
      </c>
      <c r="J38" s="6" t="s">
        <v>509</v>
      </c>
      <c r="K38" s="4">
        <v>10</v>
      </c>
      <c r="L38" s="6" t="s">
        <v>495</v>
      </c>
      <c r="M38" s="6" t="s">
        <v>510</v>
      </c>
      <c r="N38" s="6" t="s">
        <v>511</v>
      </c>
      <c r="O38" s="4">
        <v>2</v>
      </c>
      <c r="P38" s="6" t="s">
        <v>512</v>
      </c>
      <c r="Q38" s="4">
        <v>4</v>
      </c>
      <c r="R38" s="6" t="s">
        <v>496</v>
      </c>
      <c r="S38" s="4" t="b">
        <v>0</v>
      </c>
      <c r="T38" s="60">
        <v>336</v>
      </c>
      <c r="U38" s="60">
        <v>316</v>
      </c>
      <c r="V38" s="38">
        <v>0.94</v>
      </c>
      <c r="W38" s="35">
        <v>397.71</v>
      </c>
      <c r="X38" s="42">
        <f>VLOOKUP(VW_PREMIO_IV[[#This Row],[TIPO]],$AL$5:$AM$16,2,0)</f>
        <v>5</v>
      </c>
      <c r="Y38" s="35">
        <f>IF(VW_PREMIO_IV[[#This Row],[EQUIPE]]="Gerentes",VLOOKUP(VW_PREMIO_IV[[#This Row],[COBERTURA]],VALORES_IV_GER[],VW_PREMIO_IV[[#This Row],[Col Valor]],1),"")</f>
        <v>397.70710000000003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2.8999999999541615E-3</v>
      </c>
    </row>
    <row r="39" spans="1:29" x14ac:dyDescent="0.25">
      <c r="A39" s="6" t="s">
        <v>493</v>
      </c>
      <c r="B39" s="6" t="s">
        <v>430</v>
      </c>
      <c r="C39" s="6" t="s">
        <v>12</v>
      </c>
      <c r="D39" s="6" t="s">
        <v>308</v>
      </c>
      <c r="E39" s="4">
        <v>0</v>
      </c>
      <c r="F39" s="6" t="s">
        <v>494</v>
      </c>
      <c r="G39" s="6" t="s">
        <v>508</v>
      </c>
      <c r="H39" s="4">
        <v>2020</v>
      </c>
      <c r="I39" s="4">
        <v>4</v>
      </c>
      <c r="J39" s="6" t="s">
        <v>509</v>
      </c>
      <c r="K39" s="4">
        <v>10</v>
      </c>
      <c r="L39" s="6" t="s">
        <v>495</v>
      </c>
      <c r="M39" s="6" t="s">
        <v>510</v>
      </c>
      <c r="N39" s="6" t="s">
        <v>511</v>
      </c>
      <c r="O39" s="4">
        <v>2</v>
      </c>
      <c r="P39" s="6" t="s">
        <v>512</v>
      </c>
      <c r="Q39" s="4">
        <v>4</v>
      </c>
      <c r="R39" s="6" t="s">
        <v>496</v>
      </c>
      <c r="S39" s="4" t="b">
        <v>0</v>
      </c>
      <c r="T39" s="60">
        <v>150</v>
      </c>
      <c r="U39" s="60">
        <v>40</v>
      </c>
      <c r="V39" s="38">
        <v>0.26700000000000002</v>
      </c>
      <c r="W39" s="35">
        <v>0</v>
      </c>
      <c r="X39" s="42">
        <f>VLOOKUP(VW_PREMIO_IV[[#This Row],[TIPO]],$AL$5:$AM$16,2,0)</f>
        <v>4</v>
      </c>
      <c r="Y39" s="35">
        <f>IF(VW_PREMIO_IV[[#This Row],[EQUIPE]]="Gerentes",VLOOKUP(VW_PREMIO_IV[[#This Row],[COBERTURA]],VALORES_IV_GER[],VW_PREMIO_IV[[#This Row],[Col Valor]],1),"")</f>
        <v>0</v>
      </c>
      <c r="Z39" s="35" t="str">
        <f>IF(VW_PREMIO_IV[[#This Row],[EQUIPE]]="Especialidade (ESP)",VLOOKUP(VW_PREMIO_IV[[#This Row],[COBERTURA]],VALORES_IV_ESP[],VW_PREMIO_IV[[#This Row],[Col Valor]],1),"")</f>
        <v/>
      </c>
      <c r="AA39" s="35" t="str">
        <f>IF(VW_PREMIO_IV[[#This Row],[EQUIPE]]="Hospitalar (HSP)",VLOOKUP(VW_PREMIO_IV[[#This Row],[COBERTURA]],VALORES_IV_HSP[],VW_PREMIO_IV[[#This Row],[Col Valor]],1),"")</f>
        <v/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0</v>
      </c>
    </row>
    <row r="40" spans="1:29" x14ac:dyDescent="0.25">
      <c r="A40" s="6" t="s">
        <v>493</v>
      </c>
      <c r="B40" s="6" t="s">
        <v>430</v>
      </c>
      <c r="C40" s="6" t="s">
        <v>17</v>
      </c>
      <c r="D40" s="6" t="s">
        <v>323</v>
      </c>
      <c r="E40" s="4">
        <v>0</v>
      </c>
      <c r="F40" s="6" t="s">
        <v>494</v>
      </c>
      <c r="G40" s="6" t="s">
        <v>508</v>
      </c>
      <c r="H40" s="4">
        <v>2020</v>
      </c>
      <c r="I40" s="4">
        <v>4</v>
      </c>
      <c r="J40" s="6" t="s">
        <v>509</v>
      </c>
      <c r="K40" s="4">
        <v>10</v>
      </c>
      <c r="L40" s="6" t="s">
        <v>495</v>
      </c>
      <c r="M40" s="6" t="s">
        <v>510</v>
      </c>
      <c r="N40" s="6" t="s">
        <v>511</v>
      </c>
      <c r="O40" s="4">
        <v>2</v>
      </c>
      <c r="P40" s="6" t="s">
        <v>512</v>
      </c>
      <c r="Q40" s="4">
        <v>4</v>
      </c>
      <c r="R40" s="6" t="s">
        <v>496</v>
      </c>
      <c r="S40" s="4" t="b">
        <v>0</v>
      </c>
      <c r="T40" s="60">
        <v>225</v>
      </c>
      <c r="U40" s="60">
        <v>150</v>
      </c>
      <c r="V40" s="38">
        <v>0.66700000000000004</v>
      </c>
      <c r="W40" s="35">
        <v>0</v>
      </c>
      <c r="X40" s="42">
        <f>VLOOKUP(VW_PREMIO_IV[[#This Row],[TIPO]],$AL$5:$AM$16,2,0)</f>
        <v>4</v>
      </c>
      <c r="Y40" s="35">
        <f>IF(VW_PREMIO_IV[[#This Row],[EQUIPE]]="Gerentes",VLOOKUP(VW_PREMIO_IV[[#This Row],[COBERTURA]],VALORES_IV_GER[],VW_PREMIO_IV[[#This Row],[Col Valor]],1),"")</f>
        <v>0</v>
      </c>
      <c r="Z40" s="35" t="str">
        <f>IF(VW_PREMIO_IV[[#This Row],[EQUIPE]]="Especialidade (ESP)",VLOOKUP(VW_PREMIO_IV[[#This Row],[COBERTURA]],VALORES_IV_ESP[],VW_PREMIO_IV[[#This Row],[Col Valor]],1),"")</f>
        <v/>
      </c>
      <c r="AA40" s="35" t="str">
        <f>IF(VW_PREMIO_IV[[#This Row],[EQUIPE]]="Hospitalar (HSP)",VLOOKUP(VW_PREMIO_IV[[#This Row],[COBERTURA]],VALORES_IV_HSP[],VW_PREMIO_IV[[#This Row],[Col Valor]],1),"")</f>
        <v/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0</v>
      </c>
    </row>
    <row r="41" spans="1:29" x14ac:dyDescent="0.25">
      <c r="A41" s="6" t="s">
        <v>493</v>
      </c>
      <c r="B41" s="6" t="s">
        <v>430</v>
      </c>
      <c r="C41" s="6" t="s">
        <v>10</v>
      </c>
      <c r="D41" s="6" t="s">
        <v>305</v>
      </c>
      <c r="E41" s="4">
        <v>0</v>
      </c>
      <c r="F41" s="6" t="s">
        <v>494</v>
      </c>
      <c r="G41" s="6" t="s">
        <v>508</v>
      </c>
      <c r="H41" s="4">
        <v>2020</v>
      </c>
      <c r="I41" s="4">
        <v>4</v>
      </c>
      <c r="J41" s="6" t="s">
        <v>509</v>
      </c>
      <c r="K41" s="4">
        <v>10</v>
      </c>
      <c r="L41" s="6" t="s">
        <v>495</v>
      </c>
      <c r="M41" s="6" t="s">
        <v>510</v>
      </c>
      <c r="N41" s="6" t="s">
        <v>511</v>
      </c>
      <c r="O41" s="4">
        <v>2</v>
      </c>
      <c r="P41" s="6" t="s">
        <v>512</v>
      </c>
      <c r="Q41" s="4">
        <v>4</v>
      </c>
      <c r="R41" s="6" t="s">
        <v>496</v>
      </c>
      <c r="S41" s="4" t="b">
        <v>0</v>
      </c>
      <c r="T41" s="60">
        <v>375</v>
      </c>
      <c r="U41" s="60">
        <v>88</v>
      </c>
      <c r="V41" s="38">
        <v>0.23499999999999999</v>
      </c>
      <c r="W41" s="35">
        <v>0</v>
      </c>
      <c r="X41" s="42">
        <f>VLOOKUP(VW_PREMIO_IV[[#This Row],[TIPO]],$AL$5:$AM$16,2,0)</f>
        <v>4</v>
      </c>
      <c r="Y41" s="35">
        <f>IF(VW_PREMIO_IV[[#This Row],[EQUIPE]]="Gerentes",VLOOKUP(VW_PREMIO_IV[[#This Row],[COBERTURA]],VALORES_IV_GER[],VW_PREMIO_IV[[#This Row],[Col Valor]],1),"")</f>
        <v>0</v>
      </c>
      <c r="Z41" s="35" t="str">
        <f>IF(VW_PREMIO_IV[[#This Row],[EQUIPE]]="Especialidade (ESP)",VLOOKUP(VW_PREMIO_IV[[#This Row],[COBERTURA]],VALORES_IV_ESP[],VW_PREMIO_IV[[#This Row],[Col Valor]],1),"")</f>
        <v/>
      </c>
      <c r="AA41" s="35" t="str">
        <f>IF(VW_PREMIO_IV[[#This Row],[EQUIPE]]="Hospitalar (HSP)",VLOOKUP(VW_PREMIO_IV[[#This Row],[COBERTURA]],VALORES_IV_HSP[],VW_PREMIO_IV[[#This Row],[Col Valor]],1),"")</f>
        <v/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0</v>
      </c>
    </row>
    <row r="42" spans="1:29" x14ac:dyDescent="0.25">
      <c r="A42" s="6" t="s">
        <v>493</v>
      </c>
      <c r="B42" s="6" t="s">
        <v>428</v>
      </c>
      <c r="C42" s="6" t="s">
        <v>12</v>
      </c>
      <c r="D42" s="6" t="s">
        <v>308</v>
      </c>
      <c r="E42" s="4">
        <v>0</v>
      </c>
      <c r="F42" s="6" t="s">
        <v>494</v>
      </c>
      <c r="G42" s="6" t="s">
        <v>513</v>
      </c>
      <c r="H42" s="4">
        <v>2020</v>
      </c>
      <c r="I42" s="4">
        <v>4</v>
      </c>
      <c r="J42" s="6" t="s">
        <v>509</v>
      </c>
      <c r="K42" s="4">
        <v>11</v>
      </c>
      <c r="L42" s="6" t="s">
        <v>498</v>
      </c>
      <c r="M42" s="6" t="s">
        <v>514</v>
      </c>
      <c r="N42" s="6" t="s">
        <v>511</v>
      </c>
      <c r="O42" s="4">
        <v>2</v>
      </c>
      <c r="P42" s="6" t="s">
        <v>512</v>
      </c>
      <c r="Q42" s="4">
        <v>5</v>
      </c>
      <c r="R42" s="6" t="s">
        <v>499</v>
      </c>
      <c r="S42" s="4" t="b">
        <v>0</v>
      </c>
      <c r="T42" s="60">
        <v>370</v>
      </c>
      <c r="U42" s="60">
        <v>562</v>
      </c>
      <c r="V42" s="38">
        <v>1.5189999999999999</v>
      </c>
      <c r="W42" s="35">
        <v>2155.21</v>
      </c>
      <c r="X42" s="42">
        <f>VLOOKUP(VW_PREMIO_IV[[#This Row],[TIPO]],$AL$5:$AM$16,2,0)</f>
        <v>6</v>
      </c>
      <c r="Y42" s="35">
        <f>IF(VW_PREMIO_IV[[#This Row],[EQUIPE]]="Gerentes",VLOOKUP(VW_PREMIO_IV[[#This Row],[COBERTURA]],VALORES_IV_GER[],VW_PREMIO_IV[[#This Row],[Col Valor]],1),"")</f>
        <v>2155.2112999999999</v>
      </c>
      <c r="Z42" s="35" t="str">
        <f>IF(VW_PREMIO_IV[[#This Row],[EQUIPE]]="Especialidade (ESP)",VLOOKUP(VW_PREMIO_IV[[#This Row],[COBERTURA]],VALORES_IV_ESP[],VW_PREMIO_IV[[#This Row],[Col Valor]],1),"")</f>
        <v/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-1.299999999901047E-3</v>
      </c>
    </row>
    <row r="43" spans="1:29" x14ac:dyDescent="0.25">
      <c r="A43" s="6" t="s">
        <v>493</v>
      </c>
      <c r="B43" s="6" t="s">
        <v>428</v>
      </c>
      <c r="C43" s="6" t="s">
        <v>17</v>
      </c>
      <c r="D43" s="6" t="s">
        <v>323</v>
      </c>
      <c r="E43" s="4">
        <v>0</v>
      </c>
      <c r="F43" s="6" t="s">
        <v>494</v>
      </c>
      <c r="G43" s="6" t="s">
        <v>513</v>
      </c>
      <c r="H43" s="4">
        <v>2020</v>
      </c>
      <c r="I43" s="4">
        <v>4</v>
      </c>
      <c r="J43" s="6" t="s">
        <v>509</v>
      </c>
      <c r="K43" s="4">
        <v>11</v>
      </c>
      <c r="L43" s="6" t="s">
        <v>498</v>
      </c>
      <c r="M43" s="6" t="s">
        <v>514</v>
      </c>
      <c r="N43" s="6" t="s">
        <v>511</v>
      </c>
      <c r="O43" s="4">
        <v>2</v>
      </c>
      <c r="P43" s="6" t="s">
        <v>512</v>
      </c>
      <c r="Q43" s="4">
        <v>5</v>
      </c>
      <c r="R43" s="6" t="s">
        <v>499</v>
      </c>
      <c r="S43" s="4" t="b">
        <v>0</v>
      </c>
      <c r="T43" s="60">
        <v>280</v>
      </c>
      <c r="U43" s="60">
        <v>493</v>
      </c>
      <c r="V43" s="38">
        <v>1.7609999999999999</v>
      </c>
      <c r="W43" s="35">
        <v>2155.21</v>
      </c>
      <c r="X43" s="42">
        <f>VLOOKUP(VW_PREMIO_IV[[#This Row],[TIPO]],$AL$5:$AM$16,2,0)</f>
        <v>6</v>
      </c>
      <c r="Y43" s="35">
        <f>IF(VW_PREMIO_IV[[#This Row],[EQUIPE]]="Gerentes",VLOOKUP(VW_PREMIO_IV[[#This Row],[COBERTURA]],VALORES_IV_GER[],VW_PREMIO_IV[[#This Row],[Col Valor]],1),"")</f>
        <v>2155.2112999999999</v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 t="str">
        <f>IF(VW_PREMIO_IV[[#This Row],[EQUIPE]]="Misto (EMH)",VLOOKUP(VW_PREMIO_IV[[#This Row],[COBERTURA]],VALORES_IV_EMH[],VW_PREMIO_IV[[#This Row],[Col Valor]],1),"")</f>
        <v/>
      </c>
      <c r="AC43" s="35">
        <f>VW_PREMIO_IV[[#This Row],[PREMIO]]-SUM(VW_PREMIO_IV[[#This Row],[Check Gerente]:[Check EMH]])</f>
        <v>-1.299999999901047E-3</v>
      </c>
    </row>
    <row r="44" spans="1:29" x14ac:dyDescent="0.25">
      <c r="A44" s="6" t="s">
        <v>493</v>
      </c>
      <c r="B44" s="6" t="s">
        <v>428</v>
      </c>
      <c r="C44" s="6" t="s">
        <v>10</v>
      </c>
      <c r="D44" s="6" t="s">
        <v>305</v>
      </c>
      <c r="E44" s="4">
        <v>0</v>
      </c>
      <c r="F44" s="6" t="s">
        <v>494</v>
      </c>
      <c r="G44" s="6" t="s">
        <v>513</v>
      </c>
      <c r="H44" s="4">
        <v>2020</v>
      </c>
      <c r="I44" s="4">
        <v>4</v>
      </c>
      <c r="J44" s="6" t="s">
        <v>509</v>
      </c>
      <c r="K44" s="4">
        <v>11</v>
      </c>
      <c r="L44" s="6" t="s">
        <v>498</v>
      </c>
      <c r="M44" s="6" t="s">
        <v>514</v>
      </c>
      <c r="N44" s="6" t="s">
        <v>511</v>
      </c>
      <c r="O44" s="4">
        <v>2</v>
      </c>
      <c r="P44" s="6" t="s">
        <v>512</v>
      </c>
      <c r="Q44" s="4">
        <v>5</v>
      </c>
      <c r="R44" s="6" t="s">
        <v>499</v>
      </c>
      <c r="S44" s="4" t="b">
        <v>0</v>
      </c>
      <c r="T44" s="60">
        <v>350</v>
      </c>
      <c r="U44" s="60">
        <v>376</v>
      </c>
      <c r="V44" s="38">
        <v>1.0740000000000001</v>
      </c>
      <c r="W44" s="35">
        <v>732.41</v>
      </c>
      <c r="X44" s="42">
        <f>VLOOKUP(VW_PREMIO_IV[[#This Row],[TIPO]],$AL$5:$AM$16,2,0)</f>
        <v>6</v>
      </c>
      <c r="Y44" s="35">
        <f>IF(VW_PREMIO_IV[[#This Row],[EQUIPE]]="Gerentes",VLOOKUP(VW_PREMIO_IV[[#This Row],[COBERTURA]],VALORES_IV_GER[],VW_PREMIO_IV[[#This Row],[Col Valor]],1),"")</f>
        <v>732.40940000000001</v>
      </c>
      <c r="Z44" s="35" t="str">
        <f>IF(VW_PREMIO_IV[[#This Row],[EQUIPE]]="Especialidade (ESP)",VLOOKUP(VW_PREMIO_IV[[#This Row],[COBERTURA]],VALORES_IV_ESP[],VW_PREMIO_IV[[#This Row],[Col Valor]],1),"")</f>
        <v/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5.9999999996307452E-4</v>
      </c>
    </row>
    <row r="45" spans="1:29" x14ac:dyDescent="0.25">
      <c r="A45" s="6" t="s">
        <v>493</v>
      </c>
      <c r="B45" s="6" t="s">
        <v>429</v>
      </c>
      <c r="C45" s="6" t="s">
        <v>12</v>
      </c>
      <c r="D45" s="6" t="s">
        <v>308</v>
      </c>
      <c r="E45" s="4">
        <v>0</v>
      </c>
      <c r="F45" s="6" t="s">
        <v>494</v>
      </c>
      <c r="G45" s="6" t="s">
        <v>513</v>
      </c>
      <c r="H45" s="4">
        <v>2020</v>
      </c>
      <c r="I45" s="4">
        <v>4</v>
      </c>
      <c r="J45" s="6" t="s">
        <v>509</v>
      </c>
      <c r="K45" s="4">
        <v>11</v>
      </c>
      <c r="L45" s="6" t="s">
        <v>498</v>
      </c>
      <c r="M45" s="6" t="s">
        <v>514</v>
      </c>
      <c r="N45" s="6" t="s">
        <v>511</v>
      </c>
      <c r="O45" s="4">
        <v>2</v>
      </c>
      <c r="P45" s="6" t="s">
        <v>512</v>
      </c>
      <c r="Q45" s="4">
        <v>5</v>
      </c>
      <c r="R45" s="6" t="s">
        <v>499</v>
      </c>
      <c r="S45" s="4" t="b">
        <v>0</v>
      </c>
      <c r="T45" s="60">
        <v>416</v>
      </c>
      <c r="U45" s="60">
        <v>617</v>
      </c>
      <c r="V45" s="38">
        <v>1.4830000000000001</v>
      </c>
      <c r="W45" s="35">
        <v>2117.4699999999998</v>
      </c>
      <c r="X45" s="42">
        <f>VLOOKUP(VW_PREMIO_IV[[#This Row],[TIPO]],$AL$5:$AM$16,2,0)</f>
        <v>5</v>
      </c>
      <c r="Y45" s="35">
        <f>IF(VW_PREMIO_IV[[#This Row],[EQUIPE]]="Gerentes",VLOOKUP(VW_PREMIO_IV[[#This Row],[COBERTURA]],VALORES_IV_GER[],VW_PREMIO_IV[[#This Row],[Col Valor]],1),"")</f>
        <v>2117.4681</v>
      </c>
      <c r="Z45" s="35" t="str">
        <f>IF(VW_PREMIO_IV[[#This Row],[EQUIPE]]="Especialidade (ESP)",VLOOKUP(VW_PREMIO_IV[[#This Row],[COBERTURA]],VALORES_IV_ESP[],VW_PREMIO_IV[[#This Row],[Col Valor]],1),"")</f>
        <v/>
      </c>
      <c r="AA45" s="35" t="str">
        <f>IF(VW_PREMIO_IV[[#This Row],[EQUIPE]]="Hospitalar (HSP)",VLOOKUP(VW_PREMIO_IV[[#This Row],[COBERTURA]],VALORES_IV_HSP[],VW_PREMIO_IV[[#This Row],[Col Valor]],1),"")</f>
        <v/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1.8999999997504347E-3</v>
      </c>
    </row>
    <row r="46" spans="1:29" x14ac:dyDescent="0.25">
      <c r="A46" s="6" t="s">
        <v>493</v>
      </c>
      <c r="B46" s="6" t="s">
        <v>429</v>
      </c>
      <c r="C46" s="6" t="s">
        <v>17</v>
      </c>
      <c r="D46" s="6" t="s">
        <v>323</v>
      </c>
      <c r="E46" s="4">
        <v>0</v>
      </c>
      <c r="F46" s="6" t="s">
        <v>494</v>
      </c>
      <c r="G46" s="6" t="s">
        <v>513</v>
      </c>
      <c r="H46" s="4">
        <v>2020</v>
      </c>
      <c r="I46" s="4">
        <v>4</v>
      </c>
      <c r="J46" s="6" t="s">
        <v>509</v>
      </c>
      <c r="K46" s="4">
        <v>11</v>
      </c>
      <c r="L46" s="6" t="s">
        <v>498</v>
      </c>
      <c r="M46" s="6" t="s">
        <v>514</v>
      </c>
      <c r="N46" s="6" t="s">
        <v>511</v>
      </c>
      <c r="O46" s="4">
        <v>2</v>
      </c>
      <c r="P46" s="6" t="s">
        <v>512</v>
      </c>
      <c r="Q46" s="4">
        <v>5</v>
      </c>
      <c r="R46" s="6" t="s">
        <v>499</v>
      </c>
      <c r="S46" s="4" t="b">
        <v>0</v>
      </c>
      <c r="T46" s="60">
        <v>520</v>
      </c>
      <c r="U46" s="60">
        <v>347</v>
      </c>
      <c r="V46" s="38">
        <v>0.66700000000000004</v>
      </c>
      <c r="W46" s="35">
        <v>0</v>
      </c>
      <c r="X46" s="42">
        <f>VLOOKUP(VW_PREMIO_IV[[#This Row],[TIPO]],$AL$5:$AM$16,2,0)</f>
        <v>5</v>
      </c>
      <c r="Y46" s="35">
        <f>IF(VW_PREMIO_IV[[#This Row],[EQUIPE]]="Gerentes",VLOOKUP(VW_PREMIO_IV[[#This Row],[COBERTURA]],VALORES_IV_GER[],VW_PREMIO_IV[[#This Row],[Col Valor]],1),"")</f>
        <v>0</v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 t="str">
        <f>IF(VW_PREMIO_IV[[#This Row],[EQUIPE]]="Misto (EMH)",VLOOKUP(VW_PREMIO_IV[[#This Row],[COBERTURA]],VALORES_IV_EMH[],VW_PREMIO_IV[[#This Row],[Col Valor]],1),"")</f>
        <v/>
      </c>
      <c r="AC46" s="35">
        <f>VW_PREMIO_IV[[#This Row],[PREMIO]]-SUM(VW_PREMIO_IV[[#This Row],[Check Gerente]:[Check EMH]])</f>
        <v>0</v>
      </c>
    </row>
    <row r="47" spans="1:29" x14ac:dyDescent="0.25">
      <c r="A47" s="6" t="s">
        <v>493</v>
      </c>
      <c r="B47" s="6" t="s">
        <v>429</v>
      </c>
      <c r="C47" s="6" t="s">
        <v>10</v>
      </c>
      <c r="D47" s="6" t="s">
        <v>305</v>
      </c>
      <c r="E47" s="4">
        <v>0</v>
      </c>
      <c r="F47" s="6" t="s">
        <v>494</v>
      </c>
      <c r="G47" s="6" t="s">
        <v>513</v>
      </c>
      <c r="H47" s="4">
        <v>2020</v>
      </c>
      <c r="I47" s="4">
        <v>4</v>
      </c>
      <c r="J47" s="6" t="s">
        <v>509</v>
      </c>
      <c r="K47" s="4">
        <v>11</v>
      </c>
      <c r="L47" s="6" t="s">
        <v>498</v>
      </c>
      <c r="M47" s="6" t="s">
        <v>514</v>
      </c>
      <c r="N47" s="6" t="s">
        <v>511</v>
      </c>
      <c r="O47" s="4">
        <v>2</v>
      </c>
      <c r="P47" s="6" t="s">
        <v>512</v>
      </c>
      <c r="Q47" s="4">
        <v>5</v>
      </c>
      <c r="R47" s="6" t="s">
        <v>499</v>
      </c>
      <c r="S47" s="4" t="b">
        <v>0</v>
      </c>
      <c r="T47" s="60">
        <v>364</v>
      </c>
      <c r="U47" s="60">
        <v>350</v>
      </c>
      <c r="V47" s="38">
        <v>0.96199999999999997</v>
      </c>
      <c r="W47" s="35">
        <v>407.02</v>
      </c>
      <c r="X47" s="42">
        <f>VLOOKUP(VW_PREMIO_IV[[#This Row],[TIPO]],$AL$5:$AM$16,2,0)</f>
        <v>5</v>
      </c>
      <c r="Y47" s="35">
        <f>IF(VW_PREMIO_IV[[#This Row],[EQUIPE]]="Gerentes",VLOOKUP(VW_PREMIO_IV[[#This Row],[COBERTURA]],VALORES_IV_GER[],VW_PREMIO_IV[[#This Row],[Col Valor]],1),"")</f>
        <v>407.01510000000002</v>
      </c>
      <c r="Z47" s="35" t="str">
        <f>IF(VW_PREMIO_IV[[#This Row],[EQUIPE]]="Especialidade (ESP)",VLOOKUP(VW_PREMIO_IV[[#This Row],[COBERTURA]],VALORES_IV_ESP[],VW_PREMIO_IV[[#This Row],[Col Valor]],1),"")</f>
        <v/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4.8999999999637112E-3</v>
      </c>
    </row>
    <row r="48" spans="1:29" x14ac:dyDescent="0.25">
      <c r="A48" s="6" t="s">
        <v>493</v>
      </c>
      <c r="B48" s="6" t="s">
        <v>430</v>
      </c>
      <c r="C48" s="6" t="s">
        <v>12</v>
      </c>
      <c r="D48" s="6" t="s">
        <v>308</v>
      </c>
      <c r="E48" s="4">
        <v>0</v>
      </c>
      <c r="F48" s="6" t="s">
        <v>494</v>
      </c>
      <c r="G48" s="6" t="s">
        <v>513</v>
      </c>
      <c r="H48" s="4">
        <v>2020</v>
      </c>
      <c r="I48" s="4">
        <v>4</v>
      </c>
      <c r="J48" s="6" t="s">
        <v>509</v>
      </c>
      <c r="K48" s="4">
        <v>11</v>
      </c>
      <c r="L48" s="6" t="s">
        <v>498</v>
      </c>
      <c r="M48" s="6" t="s">
        <v>514</v>
      </c>
      <c r="N48" s="6" t="s">
        <v>511</v>
      </c>
      <c r="O48" s="4">
        <v>2</v>
      </c>
      <c r="P48" s="6" t="s">
        <v>512</v>
      </c>
      <c r="Q48" s="4">
        <v>5</v>
      </c>
      <c r="R48" s="6" t="s">
        <v>499</v>
      </c>
      <c r="S48" s="4" t="b">
        <v>0</v>
      </c>
      <c r="T48" s="60">
        <v>150</v>
      </c>
      <c r="U48" s="60">
        <v>24</v>
      </c>
      <c r="V48" s="38">
        <v>0.16</v>
      </c>
      <c r="W48" s="35">
        <v>0</v>
      </c>
      <c r="X48" s="42">
        <f>VLOOKUP(VW_PREMIO_IV[[#This Row],[TIPO]],$AL$5:$AM$16,2,0)</f>
        <v>4</v>
      </c>
      <c r="Y48" s="35">
        <f>IF(VW_PREMIO_IV[[#This Row],[EQUIPE]]="Gerentes",VLOOKUP(VW_PREMIO_IV[[#This Row],[COBERTURA]],VALORES_IV_GER[],VW_PREMIO_IV[[#This Row],[Col Valor]],1),"")</f>
        <v>0</v>
      </c>
      <c r="Z48" s="35" t="str">
        <f>IF(VW_PREMIO_IV[[#This Row],[EQUIPE]]="Especialidade (ESP)",VLOOKUP(VW_PREMIO_IV[[#This Row],[COBERTURA]],VALORES_IV_ESP[],VW_PREMIO_IV[[#This Row],[Col Valor]],1),"")</f>
        <v/>
      </c>
      <c r="AA48" s="35" t="str">
        <f>IF(VW_PREMIO_IV[[#This Row],[EQUIPE]]="Hospitalar (HSP)",VLOOKUP(VW_PREMIO_IV[[#This Row],[COBERTURA]],VALORES_IV_HSP[],VW_PREMIO_IV[[#This Row],[Col Valor]],1),"")</f>
        <v/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0</v>
      </c>
    </row>
    <row r="49" spans="1:29" x14ac:dyDescent="0.25">
      <c r="A49" s="6" t="s">
        <v>493</v>
      </c>
      <c r="B49" s="6" t="s">
        <v>430</v>
      </c>
      <c r="C49" s="6" t="s">
        <v>17</v>
      </c>
      <c r="D49" s="6" t="s">
        <v>323</v>
      </c>
      <c r="E49" s="4">
        <v>0</v>
      </c>
      <c r="F49" s="6" t="s">
        <v>494</v>
      </c>
      <c r="G49" s="6" t="s">
        <v>513</v>
      </c>
      <c r="H49" s="4">
        <v>2020</v>
      </c>
      <c r="I49" s="4">
        <v>4</v>
      </c>
      <c r="J49" s="6" t="s">
        <v>509</v>
      </c>
      <c r="K49" s="4">
        <v>11</v>
      </c>
      <c r="L49" s="6" t="s">
        <v>498</v>
      </c>
      <c r="M49" s="6" t="s">
        <v>514</v>
      </c>
      <c r="N49" s="6" t="s">
        <v>511</v>
      </c>
      <c r="O49" s="4">
        <v>2</v>
      </c>
      <c r="P49" s="6" t="s">
        <v>512</v>
      </c>
      <c r="Q49" s="4">
        <v>5</v>
      </c>
      <c r="R49" s="6" t="s">
        <v>499</v>
      </c>
      <c r="S49" s="4" t="b">
        <v>0</v>
      </c>
      <c r="T49" s="60">
        <v>225</v>
      </c>
      <c r="U49" s="60">
        <v>0</v>
      </c>
      <c r="V49" s="38">
        <v>0</v>
      </c>
      <c r="W49" s="35">
        <v>0</v>
      </c>
      <c r="X49" s="42">
        <f>VLOOKUP(VW_PREMIO_IV[[#This Row],[TIPO]],$AL$5:$AM$16,2,0)</f>
        <v>4</v>
      </c>
      <c r="Y49" s="35">
        <f>IF(VW_PREMIO_IV[[#This Row],[EQUIPE]]="Gerentes",VLOOKUP(VW_PREMIO_IV[[#This Row],[COBERTURA]],VALORES_IV_GER[],VW_PREMIO_IV[[#This Row],[Col Valor]],1),"")</f>
        <v>0</v>
      </c>
      <c r="Z49" s="35" t="str">
        <f>IF(VW_PREMIO_IV[[#This Row],[EQUIPE]]="Especialidade (ESP)",VLOOKUP(VW_PREMIO_IV[[#This Row],[COBERTURA]],VALORES_IV_ESP[],VW_PREMIO_IV[[#This Row],[Col Valor]],1),"")</f>
        <v/>
      </c>
      <c r="AA49" s="35" t="str">
        <f>IF(VW_PREMIO_IV[[#This Row],[EQUIPE]]="Hospitalar (HSP)",VLOOKUP(VW_PREMIO_IV[[#This Row],[COBERTURA]],VALORES_IV_HSP[],VW_PREMIO_IV[[#This Row],[Col Valor]],1),"")</f>
        <v/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0</v>
      </c>
    </row>
    <row r="50" spans="1:29" x14ac:dyDescent="0.25">
      <c r="A50" s="6" t="s">
        <v>493</v>
      </c>
      <c r="B50" s="6" t="s">
        <v>430</v>
      </c>
      <c r="C50" s="6" t="s">
        <v>10</v>
      </c>
      <c r="D50" s="6" t="s">
        <v>305</v>
      </c>
      <c r="E50" s="4">
        <v>0</v>
      </c>
      <c r="F50" s="6" t="s">
        <v>494</v>
      </c>
      <c r="G50" s="6" t="s">
        <v>513</v>
      </c>
      <c r="H50" s="4">
        <v>2020</v>
      </c>
      <c r="I50" s="4">
        <v>4</v>
      </c>
      <c r="J50" s="6" t="s">
        <v>509</v>
      </c>
      <c r="K50" s="4">
        <v>11</v>
      </c>
      <c r="L50" s="6" t="s">
        <v>498</v>
      </c>
      <c r="M50" s="6" t="s">
        <v>514</v>
      </c>
      <c r="N50" s="6" t="s">
        <v>511</v>
      </c>
      <c r="O50" s="4">
        <v>2</v>
      </c>
      <c r="P50" s="6" t="s">
        <v>512</v>
      </c>
      <c r="Q50" s="4">
        <v>5</v>
      </c>
      <c r="R50" s="6" t="s">
        <v>499</v>
      </c>
      <c r="S50" s="4" t="b">
        <v>0</v>
      </c>
      <c r="T50" s="60">
        <v>375</v>
      </c>
      <c r="U50" s="60">
        <v>51</v>
      </c>
      <c r="V50" s="38">
        <v>0.13600000000000001</v>
      </c>
      <c r="W50" s="35">
        <v>0</v>
      </c>
      <c r="X50" s="42">
        <f>VLOOKUP(VW_PREMIO_IV[[#This Row],[TIPO]],$AL$5:$AM$16,2,0)</f>
        <v>4</v>
      </c>
      <c r="Y50" s="35">
        <f>IF(VW_PREMIO_IV[[#This Row],[EQUIPE]]="Gerentes",VLOOKUP(VW_PREMIO_IV[[#This Row],[COBERTURA]],VALORES_IV_GER[],VW_PREMIO_IV[[#This Row],[Col Valor]],1),"")</f>
        <v>0</v>
      </c>
      <c r="Z50" s="35" t="str">
        <f>IF(VW_PREMIO_IV[[#This Row],[EQUIPE]]="Especialidade (ESP)",VLOOKUP(VW_PREMIO_IV[[#This Row],[COBERTURA]],VALORES_IV_ESP[],VW_PREMIO_IV[[#This Row],[Col Valor]],1),"")</f>
        <v/>
      </c>
      <c r="AA50" s="35" t="str">
        <f>IF(VW_PREMIO_IV[[#This Row],[EQUIPE]]="Hospitalar (HSP)",VLOOKUP(VW_PREMIO_IV[[#This Row],[COBERTURA]],VALORES_IV_HSP[],VW_PREMIO_IV[[#This Row],[Col Valor]],1),"")</f>
        <v/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0</v>
      </c>
    </row>
    <row r="51" spans="1:29" x14ac:dyDescent="0.25">
      <c r="A51" s="6" t="s">
        <v>493</v>
      </c>
      <c r="B51" s="6" t="s">
        <v>428</v>
      </c>
      <c r="C51" s="6" t="s">
        <v>12</v>
      </c>
      <c r="D51" s="6" t="s">
        <v>308</v>
      </c>
      <c r="E51" s="4">
        <v>0</v>
      </c>
      <c r="F51" s="6" t="s">
        <v>494</v>
      </c>
      <c r="G51" s="6" t="s">
        <v>515</v>
      </c>
      <c r="H51" s="4">
        <v>2020</v>
      </c>
      <c r="I51" s="4">
        <v>4</v>
      </c>
      <c r="J51" s="6" t="s">
        <v>509</v>
      </c>
      <c r="K51" s="4">
        <v>12</v>
      </c>
      <c r="L51" s="6" t="s">
        <v>500</v>
      </c>
      <c r="M51" s="6" t="s">
        <v>516</v>
      </c>
      <c r="N51" s="6" t="s">
        <v>511</v>
      </c>
      <c r="O51" s="4">
        <v>2</v>
      </c>
      <c r="P51" s="6" t="s">
        <v>512</v>
      </c>
      <c r="Q51" s="4">
        <v>6</v>
      </c>
      <c r="R51" s="6" t="s">
        <v>501</v>
      </c>
      <c r="S51" s="4" t="b">
        <v>0</v>
      </c>
      <c r="T51" s="60">
        <v>370</v>
      </c>
      <c r="U51" s="60">
        <v>0</v>
      </c>
      <c r="V51" s="38">
        <v>0</v>
      </c>
      <c r="W51" s="35">
        <v>0</v>
      </c>
      <c r="X51" s="42">
        <f>VLOOKUP(VW_PREMIO_IV[[#This Row],[TIPO]],$AL$5:$AM$16,2,0)</f>
        <v>6</v>
      </c>
      <c r="Y51" s="35">
        <f>IF(VW_PREMIO_IV[[#This Row],[EQUIPE]]="Gerentes",VLOOKUP(VW_PREMIO_IV[[#This Row],[COBERTURA]],VALORES_IV_GER[],VW_PREMIO_IV[[#This Row],[Col Valor]],1),"")</f>
        <v>0</v>
      </c>
      <c r="Z51" s="35" t="str">
        <f>IF(VW_PREMIO_IV[[#This Row],[EQUIPE]]="Especialidade (ESP)",VLOOKUP(VW_PREMIO_IV[[#This Row],[COBERTURA]],VALORES_IV_ESP[],VW_PREMIO_IV[[#This Row],[Col Valor]],1),"")</f>
        <v/>
      </c>
      <c r="AA51" s="35" t="str">
        <f>IF(VW_PREMIO_IV[[#This Row],[EQUIPE]]="Hospitalar (HSP)",VLOOKUP(VW_PREMIO_IV[[#This Row],[COBERTURA]],VALORES_IV_HSP[],VW_PREMIO_IV[[#This Row],[Col Valor]],1),"")</f>
        <v/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0</v>
      </c>
    </row>
    <row r="52" spans="1:29" x14ac:dyDescent="0.25">
      <c r="A52" s="6" t="s">
        <v>493</v>
      </c>
      <c r="B52" s="6" t="s">
        <v>428</v>
      </c>
      <c r="C52" s="6" t="s">
        <v>17</v>
      </c>
      <c r="D52" s="6" t="s">
        <v>323</v>
      </c>
      <c r="E52" s="4">
        <v>0</v>
      </c>
      <c r="F52" s="6" t="s">
        <v>494</v>
      </c>
      <c r="G52" s="6" t="s">
        <v>515</v>
      </c>
      <c r="H52" s="4">
        <v>2020</v>
      </c>
      <c r="I52" s="4">
        <v>4</v>
      </c>
      <c r="J52" s="6" t="s">
        <v>509</v>
      </c>
      <c r="K52" s="4">
        <v>12</v>
      </c>
      <c r="L52" s="6" t="s">
        <v>500</v>
      </c>
      <c r="M52" s="6" t="s">
        <v>516</v>
      </c>
      <c r="N52" s="6" t="s">
        <v>511</v>
      </c>
      <c r="O52" s="4">
        <v>2</v>
      </c>
      <c r="P52" s="6" t="s">
        <v>512</v>
      </c>
      <c r="Q52" s="4">
        <v>6</v>
      </c>
      <c r="R52" s="6" t="s">
        <v>501</v>
      </c>
      <c r="S52" s="4" t="b">
        <v>0</v>
      </c>
      <c r="T52" s="60">
        <v>280</v>
      </c>
      <c r="U52" s="60">
        <v>0</v>
      </c>
      <c r="V52" s="38">
        <v>0</v>
      </c>
      <c r="W52" s="35">
        <v>0</v>
      </c>
      <c r="X52" s="42">
        <f>VLOOKUP(VW_PREMIO_IV[[#This Row],[TIPO]],$AL$5:$AM$16,2,0)</f>
        <v>6</v>
      </c>
      <c r="Y52" s="35">
        <f>IF(VW_PREMIO_IV[[#This Row],[EQUIPE]]="Gerentes",VLOOKUP(VW_PREMIO_IV[[#This Row],[COBERTURA]],VALORES_IV_GER[],VW_PREMIO_IV[[#This Row],[Col Valor]],1),"")</f>
        <v>0</v>
      </c>
      <c r="Z52" s="35" t="str">
        <f>IF(VW_PREMIO_IV[[#This Row],[EQUIPE]]="Especialidade (ESP)",VLOOKUP(VW_PREMIO_IV[[#This Row],[COBERTURA]],VALORES_IV_ESP[],VW_PREMIO_IV[[#This Row],[Col Valor]],1),"")</f>
        <v/>
      </c>
      <c r="AA52" s="35" t="str">
        <f>IF(VW_PREMIO_IV[[#This Row],[EQUIPE]]="Hospitalar (HSP)",VLOOKUP(VW_PREMIO_IV[[#This Row],[COBERTURA]],VALORES_IV_HSP[],VW_PREMIO_IV[[#This Row],[Col Valor]],1),"")</f>
        <v/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0</v>
      </c>
    </row>
    <row r="53" spans="1:29" x14ac:dyDescent="0.25">
      <c r="A53" s="6" t="s">
        <v>493</v>
      </c>
      <c r="B53" s="6" t="s">
        <v>428</v>
      </c>
      <c r="C53" s="6" t="s">
        <v>10</v>
      </c>
      <c r="D53" s="6" t="s">
        <v>305</v>
      </c>
      <c r="E53" s="4">
        <v>0</v>
      </c>
      <c r="F53" s="6" t="s">
        <v>494</v>
      </c>
      <c r="G53" s="6" t="s">
        <v>515</v>
      </c>
      <c r="H53" s="4">
        <v>2020</v>
      </c>
      <c r="I53" s="4">
        <v>4</v>
      </c>
      <c r="J53" s="6" t="s">
        <v>509</v>
      </c>
      <c r="K53" s="4">
        <v>12</v>
      </c>
      <c r="L53" s="6" t="s">
        <v>500</v>
      </c>
      <c r="M53" s="6" t="s">
        <v>516</v>
      </c>
      <c r="N53" s="6" t="s">
        <v>511</v>
      </c>
      <c r="O53" s="4">
        <v>2</v>
      </c>
      <c r="P53" s="6" t="s">
        <v>512</v>
      </c>
      <c r="Q53" s="4">
        <v>6</v>
      </c>
      <c r="R53" s="6" t="s">
        <v>501</v>
      </c>
      <c r="S53" s="4" t="b">
        <v>0</v>
      </c>
      <c r="T53" s="60">
        <v>350</v>
      </c>
      <c r="U53" s="60">
        <v>0</v>
      </c>
      <c r="V53" s="38">
        <v>0</v>
      </c>
      <c r="W53" s="35">
        <v>0</v>
      </c>
      <c r="X53" s="42">
        <f>VLOOKUP(VW_PREMIO_IV[[#This Row],[TIPO]],$AL$5:$AM$16,2,0)</f>
        <v>6</v>
      </c>
      <c r="Y53" s="35">
        <f>IF(VW_PREMIO_IV[[#This Row],[EQUIPE]]="Gerentes",VLOOKUP(VW_PREMIO_IV[[#This Row],[COBERTURA]],VALORES_IV_GER[],VW_PREMIO_IV[[#This Row],[Col Valor]],1),"")</f>
        <v>0</v>
      </c>
      <c r="Z53" s="35" t="str">
        <f>IF(VW_PREMIO_IV[[#This Row],[EQUIPE]]="Especialidade (ESP)",VLOOKUP(VW_PREMIO_IV[[#This Row],[COBERTURA]],VALORES_IV_ESP[],VW_PREMIO_IV[[#This Row],[Col Valor]],1),"")</f>
        <v/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0</v>
      </c>
    </row>
    <row r="54" spans="1:29" x14ac:dyDescent="0.25">
      <c r="A54" s="6" t="s">
        <v>493</v>
      </c>
      <c r="B54" s="6" t="s">
        <v>429</v>
      </c>
      <c r="C54" s="6" t="s">
        <v>12</v>
      </c>
      <c r="D54" s="6" t="s">
        <v>308</v>
      </c>
      <c r="E54" s="4">
        <v>0</v>
      </c>
      <c r="F54" s="6" t="s">
        <v>494</v>
      </c>
      <c r="G54" s="6" t="s">
        <v>515</v>
      </c>
      <c r="H54" s="4">
        <v>2020</v>
      </c>
      <c r="I54" s="4">
        <v>4</v>
      </c>
      <c r="J54" s="6" t="s">
        <v>509</v>
      </c>
      <c r="K54" s="4">
        <v>12</v>
      </c>
      <c r="L54" s="6" t="s">
        <v>500</v>
      </c>
      <c r="M54" s="6" t="s">
        <v>516</v>
      </c>
      <c r="N54" s="6" t="s">
        <v>511</v>
      </c>
      <c r="O54" s="4">
        <v>2</v>
      </c>
      <c r="P54" s="6" t="s">
        <v>512</v>
      </c>
      <c r="Q54" s="4">
        <v>6</v>
      </c>
      <c r="R54" s="6" t="s">
        <v>501</v>
      </c>
      <c r="S54" s="4" t="b">
        <v>0</v>
      </c>
      <c r="T54" s="60">
        <v>416</v>
      </c>
      <c r="U54" s="60">
        <v>0</v>
      </c>
      <c r="V54" s="38">
        <v>0</v>
      </c>
      <c r="W54" s="35">
        <v>0</v>
      </c>
      <c r="X54" s="42">
        <f>VLOOKUP(VW_PREMIO_IV[[#This Row],[TIPO]],$AL$5:$AM$16,2,0)</f>
        <v>5</v>
      </c>
      <c r="Y54" s="35">
        <f>IF(VW_PREMIO_IV[[#This Row],[EQUIPE]]="Gerentes",VLOOKUP(VW_PREMIO_IV[[#This Row],[COBERTURA]],VALORES_IV_GER[],VW_PREMIO_IV[[#This Row],[Col Valor]],1),"")</f>
        <v>0</v>
      </c>
      <c r="Z54" s="35" t="str">
        <f>IF(VW_PREMIO_IV[[#This Row],[EQUIPE]]="Especialidade (ESP)",VLOOKUP(VW_PREMIO_IV[[#This Row],[COBERTURA]],VALORES_IV_ESP[],VW_PREMIO_IV[[#This Row],[Col Valor]],1),"")</f>
        <v/>
      </c>
      <c r="AA54" s="35" t="str">
        <f>IF(VW_PREMIO_IV[[#This Row],[EQUIPE]]="Hospitalar (HSP)",VLOOKUP(VW_PREMIO_IV[[#This Row],[COBERTURA]],VALORES_IV_HSP[],VW_PREMIO_IV[[#This Row],[Col Valor]],1),"")</f>
        <v/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0</v>
      </c>
    </row>
    <row r="55" spans="1:29" x14ac:dyDescent="0.25">
      <c r="A55" s="6" t="s">
        <v>493</v>
      </c>
      <c r="B55" s="6" t="s">
        <v>429</v>
      </c>
      <c r="C55" s="6" t="s">
        <v>17</v>
      </c>
      <c r="D55" s="6" t="s">
        <v>323</v>
      </c>
      <c r="E55" s="4">
        <v>0</v>
      </c>
      <c r="F55" s="6" t="s">
        <v>494</v>
      </c>
      <c r="G55" s="6" t="s">
        <v>515</v>
      </c>
      <c r="H55" s="4">
        <v>2020</v>
      </c>
      <c r="I55" s="4">
        <v>4</v>
      </c>
      <c r="J55" s="6" t="s">
        <v>509</v>
      </c>
      <c r="K55" s="4">
        <v>12</v>
      </c>
      <c r="L55" s="6" t="s">
        <v>500</v>
      </c>
      <c r="M55" s="6" t="s">
        <v>516</v>
      </c>
      <c r="N55" s="6" t="s">
        <v>511</v>
      </c>
      <c r="O55" s="4">
        <v>2</v>
      </c>
      <c r="P55" s="6" t="s">
        <v>512</v>
      </c>
      <c r="Q55" s="4">
        <v>6</v>
      </c>
      <c r="R55" s="6" t="s">
        <v>501</v>
      </c>
      <c r="S55" s="4" t="b">
        <v>0</v>
      </c>
      <c r="T55" s="60">
        <v>520</v>
      </c>
      <c r="U55" s="60">
        <v>0</v>
      </c>
      <c r="V55" s="38">
        <v>0</v>
      </c>
      <c r="W55" s="35">
        <v>0</v>
      </c>
      <c r="X55" s="42">
        <f>VLOOKUP(VW_PREMIO_IV[[#This Row],[TIPO]],$AL$5:$AM$16,2,0)</f>
        <v>5</v>
      </c>
      <c r="Y55" s="35">
        <f>IF(VW_PREMIO_IV[[#This Row],[EQUIPE]]="Gerentes",VLOOKUP(VW_PREMIO_IV[[#This Row],[COBERTURA]],VALORES_IV_GER[],VW_PREMIO_IV[[#This Row],[Col Valor]],1),"")</f>
        <v>0</v>
      </c>
      <c r="Z55" s="35" t="str">
        <f>IF(VW_PREMIO_IV[[#This Row],[EQUIPE]]="Especialidade (ESP)",VLOOKUP(VW_PREMIO_IV[[#This Row],[COBERTURA]],VALORES_IV_ESP[],VW_PREMIO_IV[[#This Row],[Col Valor]],1),"")</f>
        <v/>
      </c>
      <c r="AA55" s="35" t="str">
        <f>IF(VW_PREMIO_IV[[#This Row],[EQUIPE]]="Hospitalar (HSP)",VLOOKUP(VW_PREMIO_IV[[#This Row],[COBERTURA]],VALORES_IV_HSP[],VW_PREMIO_IV[[#This Row],[Col Valor]],1),"")</f>
        <v/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0</v>
      </c>
    </row>
    <row r="56" spans="1:29" x14ac:dyDescent="0.25">
      <c r="A56" s="6" t="s">
        <v>493</v>
      </c>
      <c r="B56" s="6" t="s">
        <v>429</v>
      </c>
      <c r="C56" s="6" t="s">
        <v>10</v>
      </c>
      <c r="D56" s="6" t="s">
        <v>305</v>
      </c>
      <c r="E56" s="4">
        <v>0</v>
      </c>
      <c r="F56" s="6" t="s">
        <v>494</v>
      </c>
      <c r="G56" s="6" t="s">
        <v>515</v>
      </c>
      <c r="H56" s="4">
        <v>2020</v>
      </c>
      <c r="I56" s="4">
        <v>4</v>
      </c>
      <c r="J56" s="6" t="s">
        <v>509</v>
      </c>
      <c r="K56" s="4">
        <v>12</v>
      </c>
      <c r="L56" s="6" t="s">
        <v>500</v>
      </c>
      <c r="M56" s="6" t="s">
        <v>516</v>
      </c>
      <c r="N56" s="6" t="s">
        <v>511</v>
      </c>
      <c r="O56" s="4">
        <v>2</v>
      </c>
      <c r="P56" s="6" t="s">
        <v>512</v>
      </c>
      <c r="Q56" s="4">
        <v>6</v>
      </c>
      <c r="R56" s="6" t="s">
        <v>501</v>
      </c>
      <c r="S56" s="4" t="b">
        <v>0</v>
      </c>
      <c r="T56" s="60">
        <v>364</v>
      </c>
      <c r="U56" s="60">
        <v>0</v>
      </c>
      <c r="V56" s="38">
        <v>0</v>
      </c>
      <c r="W56" s="35">
        <v>0</v>
      </c>
      <c r="X56" s="42">
        <f>VLOOKUP(VW_PREMIO_IV[[#This Row],[TIPO]],$AL$5:$AM$16,2,0)</f>
        <v>5</v>
      </c>
      <c r="Y56" s="35">
        <f>IF(VW_PREMIO_IV[[#This Row],[EQUIPE]]="Gerentes",VLOOKUP(VW_PREMIO_IV[[#This Row],[COBERTURA]],VALORES_IV_GER[],VW_PREMIO_IV[[#This Row],[Col Valor]],1),"")</f>
        <v>0</v>
      </c>
      <c r="Z56" s="35" t="str">
        <f>IF(VW_PREMIO_IV[[#This Row],[EQUIPE]]="Especialidade (ESP)",VLOOKUP(VW_PREMIO_IV[[#This Row],[COBERTURA]],VALORES_IV_ESP[],VW_PREMIO_IV[[#This Row],[Col Valor]],1),"")</f>
        <v/>
      </c>
      <c r="AA56" s="35" t="str">
        <f>IF(VW_PREMIO_IV[[#This Row],[EQUIPE]]="Hospitalar (HSP)",VLOOKUP(VW_PREMIO_IV[[#This Row],[COBERTURA]],VALORES_IV_HSP[],VW_PREMIO_IV[[#This Row],[Col Valor]],1),"")</f>
        <v/>
      </c>
      <c r="AB56" s="35" t="str">
        <f>IF(VW_PREMIO_IV[[#This Row],[EQUIPE]]="Misto (EMH)",VLOOKUP(VW_PREMIO_IV[[#This Row],[COBERTURA]],VALORES_IV_EMH[],VW_PREMIO_IV[[#This Row],[Col Valor]],1),"")</f>
        <v/>
      </c>
      <c r="AC56" s="35">
        <f>VW_PREMIO_IV[[#This Row],[PREMIO]]-SUM(VW_PREMIO_IV[[#This Row],[Check Gerente]:[Check EMH]])</f>
        <v>0</v>
      </c>
    </row>
    <row r="57" spans="1:29" x14ac:dyDescent="0.25">
      <c r="A57" s="6" t="s">
        <v>493</v>
      </c>
      <c r="B57" s="6" t="s">
        <v>430</v>
      </c>
      <c r="C57" s="6" t="s">
        <v>12</v>
      </c>
      <c r="D57" s="6" t="s">
        <v>308</v>
      </c>
      <c r="E57" s="4">
        <v>0</v>
      </c>
      <c r="F57" s="6" t="s">
        <v>494</v>
      </c>
      <c r="G57" s="6" t="s">
        <v>515</v>
      </c>
      <c r="H57" s="4">
        <v>2020</v>
      </c>
      <c r="I57" s="4">
        <v>4</v>
      </c>
      <c r="J57" s="6" t="s">
        <v>509</v>
      </c>
      <c r="K57" s="4">
        <v>12</v>
      </c>
      <c r="L57" s="6" t="s">
        <v>500</v>
      </c>
      <c r="M57" s="6" t="s">
        <v>516</v>
      </c>
      <c r="N57" s="6" t="s">
        <v>511</v>
      </c>
      <c r="O57" s="4">
        <v>2</v>
      </c>
      <c r="P57" s="6" t="s">
        <v>512</v>
      </c>
      <c r="Q57" s="4">
        <v>6</v>
      </c>
      <c r="R57" s="6" t="s">
        <v>501</v>
      </c>
      <c r="S57" s="4" t="b">
        <v>0</v>
      </c>
      <c r="T57" s="60">
        <v>150</v>
      </c>
      <c r="U57" s="60">
        <v>0</v>
      </c>
      <c r="V57" s="38">
        <v>0</v>
      </c>
      <c r="W57" s="35">
        <v>0</v>
      </c>
      <c r="X57" s="42">
        <f>VLOOKUP(VW_PREMIO_IV[[#This Row],[TIPO]],$AL$5:$AM$16,2,0)</f>
        <v>4</v>
      </c>
      <c r="Y57" s="35">
        <f>IF(VW_PREMIO_IV[[#This Row],[EQUIPE]]="Gerentes",VLOOKUP(VW_PREMIO_IV[[#This Row],[COBERTURA]],VALORES_IV_GER[],VW_PREMIO_IV[[#This Row],[Col Valor]],1),"")</f>
        <v>0</v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 t="str">
        <f>IF(VW_PREMIO_IV[[#This Row],[EQUIPE]]="Misto (EMH)",VLOOKUP(VW_PREMIO_IV[[#This Row],[COBERTURA]],VALORES_IV_EMH[],VW_PREMIO_IV[[#This Row],[Col Valor]],1),"")</f>
        <v/>
      </c>
      <c r="AC57" s="35">
        <f>VW_PREMIO_IV[[#This Row],[PREMIO]]-SUM(VW_PREMIO_IV[[#This Row],[Check Gerente]:[Check EMH]])</f>
        <v>0</v>
      </c>
    </row>
    <row r="58" spans="1:29" x14ac:dyDescent="0.25">
      <c r="A58" s="6" t="s">
        <v>493</v>
      </c>
      <c r="B58" s="6" t="s">
        <v>430</v>
      </c>
      <c r="C58" s="6" t="s">
        <v>17</v>
      </c>
      <c r="D58" s="6" t="s">
        <v>323</v>
      </c>
      <c r="E58" s="4">
        <v>0</v>
      </c>
      <c r="F58" s="6" t="s">
        <v>494</v>
      </c>
      <c r="G58" s="6" t="s">
        <v>515</v>
      </c>
      <c r="H58" s="4">
        <v>2020</v>
      </c>
      <c r="I58" s="4">
        <v>4</v>
      </c>
      <c r="J58" s="6" t="s">
        <v>509</v>
      </c>
      <c r="K58" s="4">
        <v>12</v>
      </c>
      <c r="L58" s="6" t="s">
        <v>500</v>
      </c>
      <c r="M58" s="6" t="s">
        <v>516</v>
      </c>
      <c r="N58" s="6" t="s">
        <v>511</v>
      </c>
      <c r="O58" s="4">
        <v>2</v>
      </c>
      <c r="P58" s="6" t="s">
        <v>512</v>
      </c>
      <c r="Q58" s="4">
        <v>6</v>
      </c>
      <c r="R58" s="6" t="s">
        <v>501</v>
      </c>
      <c r="S58" s="4" t="b">
        <v>0</v>
      </c>
      <c r="T58" s="60">
        <v>225</v>
      </c>
      <c r="U58" s="60">
        <v>0</v>
      </c>
      <c r="V58" s="38">
        <v>0</v>
      </c>
      <c r="W58" s="35">
        <v>0</v>
      </c>
      <c r="X58" s="42">
        <f>VLOOKUP(VW_PREMIO_IV[[#This Row],[TIPO]],$AL$5:$AM$16,2,0)</f>
        <v>4</v>
      </c>
      <c r="Y58" s="35">
        <f>IF(VW_PREMIO_IV[[#This Row],[EQUIPE]]="Gerentes",VLOOKUP(VW_PREMIO_IV[[#This Row],[COBERTURA]],VALORES_IV_GER[],VW_PREMIO_IV[[#This Row],[Col Valor]],1),"")</f>
        <v>0</v>
      </c>
      <c r="Z58" s="35" t="str">
        <f>IF(VW_PREMIO_IV[[#This Row],[EQUIPE]]="Especialidade (ESP)",VLOOKUP(VW_PREMIO_IV[[#This Row],[COBERTURA]],VALORES_IV_ESP[],VW_PREMIO_IV[[#This Row],[Col Valor]],1),"")</f>
        <v/>
      </c>
      <c r="AA58" s="35" t="str">
        <f>IF(VW_PREMIO_IV[[#This Row],[EQUIPE]]="Hospitalar (HSP)",VLOOKUP(VW_PREMIO_IV[[#This Row],[COBERTURA]],VALORES_IV_HSP[],VW_PREMIO_IV[[#This Row],[Col Valor]],1),"")</f>
        <v/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0</v>
      </c>
    </row>
    <row r="59" spans="1:29" x14ac:dyDescent="0.25">
      <c r="A59" s="6" t="s">
        <v>493</v>
      </c>
      <c r="B59" s="6" t="s">
        <v>430</v>
      </c>
      <c r="C59" s="6" t="s">
        <v>10</v>
      </c>
      <c r="D59" s="6" t="s">
        <v>305</v>
      </c>
      <c r="E59" s="4">
        <v>0</v>
      </c>
      <c r="F59" s="6" t="s">
        <v>494</v>
      </c>
      <c r="G59" s="6" t="s">
        <v>515</v>
      </c>
      <c r="H59" s="4">
        <v>2020</v>
      </c>
      <c r="I59" s="4">
        <v>4</v>
      </c>
      <c r="J59" s="6" t="s">
        <v>509</v>
      </c>
      <c r="K59" s="4">
        <v>12</v>
      </c>
      <c r="L59" s="6" t="s">
        <v>500</v>
      </c>
      <c r="M59" s="6" t="s">
        <v>516</v>
      </c>
      <c r="N59" s="6" t="s">
        <v>511</v>
      </c>
      <c r="O59" s="4">
        <v>2</v>
      </c>
      <c r="P59" s="6" t="s">
        <v>512</v>
      </c>
      <c r="Q59" s="4">
        <v>6</v>
      </c>
      <c r="R59" s="6" t="s">
        <v>501</v>
      </c>
      <c r="S59" s="4" t="b">
        <v>0</v>
      </c>
      <c r="T59" s="60">
        <v>375</v>
      </c>
      <c r="U59" s="60">
        <v>0</v>
      </c>
      <c r="V59" s="38">
        <v>0</v>
      </c>
      <c r="W59" s="35">
        <v>0</v>
      </c>
      <c r="X59" s="42">
        <f>VLOOKUP(VW_PREMIO_IV[[#This Row],[TIPO]],$AL$5:$AM$16,2,0)</f>
        <v>4</v>
      </c>
      <c r="Y59" s="35">
        <f>IF(VW_PREMIO_IV[[#This Row],[EQUIPE]]="Gerentes",VLOOKUP(VW_PREMIO_IV[[#This Row],[COBERTURA]],VALORES_IV_GER[],VW_PREMIO_IV[[#This Row],[Col Valor]],1),"")</f>
        <v>0</v>
      </c>
      <c r="Z59" s="35" t="str">
        <f>IF(VW_PREMIO_IV[[#This Row],[EQUIPE]]="Especialidade (ESP)",VLOOKUP(VW_PREMIO_IV[[#This Row],[COBERTURA]],VALORES_IV_ESP[],VW_PREMIO_IV[[#This Row],[Col Valor]],1),"")</f>
        <v/>
      </c>
      <c r="AA59" s="35" t="str">
        <f>IF(VW_PREMIO_IV[[#This Row],[EQUIPE]]="Hospitalar (HSP)",VLOOKUP(VW_PREMIO_IV[[#This Row],[COBERTURA]],VALORES_IV_HSP[],VW_PREMIO_IV[[#This Row],[Col Valor]],1),"")</f>
        <v/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0</v>
      </c>
    </row>
    <row r="60" spans="1:29" x14ac:dyDescent="0.25">
      <c r="A60" s="6" t="s">
        <v>493</v>
      </c>
      <c r="B60" s="6" t="s">
        <v>284</v>
      </c>
      <c r="C60" s="6" t="s">
        <v>12</v>
      </c>
      <c r="D60" s="6" t="s">
        <v>308</v>
      </c>
      <c r="E60" s="4">
        <v>0</v>
      </c>
      <c r="F60" s="6" t="s">
        <v>494</v>
      </c>
      <c r="G60" s="6" t="s">
        <v>508</v>
      </c>
      <c r="H60" s="4">
        <v>2020</v>
      </c>
      <c r="I60" s="4">
        <v>4</v>
      </c>
      <c r="J60" s="6" t="s">
        <v>509</v>
      </c>
      <c r="K60" s="4">
        <v>10</v>
      </c>
      <c r="L60" s="6" t="s">
        <v>495</v>
      </c>
      <c r="M60" s="6" t="s">
        <v>510</v>
      </c>
      <c r="N60" s="6" t="s">
        <v>511</v>
      </c>
      <c r="O60" s="4">
        <v>2</v>
      </c>
      <c r="P60" s="6" t="s">
        <v>512</v>
      </c>
      <c r="Q60" s="4">
        <v>4</v>
      </c>
      <c r="R60" s="6" t="s">
        <v>496</v>
      </c>
      <c r="S60" s="4" t="b">
        <v>0</v>
      </c>
      <c r="T60" s="60">
        <v>504</v>
      </c>
      <c r="U60" s="60">
        <v>585</v>
      </c>
      <c r="V60" s="38">
        <v>1.161</v>
      </c>
      <c r="W60" s="35">
        <v>564.12</v>
      </c>
      <c r="X60" s="42">
        <f>VLOOKUP(VW_PREMIO_IV[[#This Row],[TIPO]],$AL$5:$AM$16,2,0)</f>
        <v>12</v>
      </c>
      <c r="Y60" s="35">
        <f>IF(VW_PREMIO_IV[[#This Row],[EQUIPE]]="Gerentes",VLOOKUP(VW_PREMIO_IV[[#This Row],[COBERTURA]],VALORES_IV_GER[],VW_PREMIO_IV[[#This Row],[Col Valor]],1),"")</f>
        <v>564.12350000000004</v>
      </c>
      <c r="Z60" s="35" t="str">
        <f>IF(VW_PREMIO_IV[[#This Row],[EQUIPE]]="Especialidade (ESP)",VLOOKUP(VW_PREMIO_IV[[#This Row],[COBERTURA]],VALORES_IV_ESP[],VW_PREMIO_IV[[#This Row],[Col Valor]],1),"")</f>
        <v/>
      </c>
      <c r="AA60" s="35" t="str">
        <f>IF(VW_PREMIO_IV[[#This Row],[EQUIPE]]="Hospitalar (HSP)",VLOOKUP(VW_PREMIO_IV[[#This Row],[COBERTURA]],VALORES_IV_HSP[],VW_PREMIO_IV[[#This Row],[Col Valor]],1),"")</f>
        <v/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-3.5000000000309228E-3</v>
      </c>
    </row>
    <row r="61" spans="1:29" x14ac:dyDescent="0.25">
      <c r="A61" s="6" t="s">
        <v>493</v>
      </c>
      <c r="B61" s="6" t="s">
        <v>284</v>
      </c>
      <c r="C61" s="6" t="s">
        <v>17</v>
      </c>
      <c r="D61" s="6" t="s">
        <v>323</v>
      </c>
      <c r="E61" s="4">
        <v>0</v>
      </c>
      <c r="F61" s="6" t="s">
        <v>494</v>
      </c>
      <c r="G61" s="6" t="s">
        <v>508</v>
      </c>
      <c r="H61" s="4">
        <v>2020</v>
      </c>
      <c r="I61" s="4">
        <v>4</v>
      </c>
      <c r="J61" s="6" t="s">
        <v>509</v>
      </c>
      <c r="K61" s="4">
        <v>10</v>
      </c>
      <c r="L61" s="6" t="s">
        <v>495</v>
      </c>
      <c r="M61" s="6" t="s">
        <v>510</v>
      </c>
      <c r="N61" s="6" t="s">
        <v>511</v>
      </c>
      <c r="O61" s="4">
        <v>2</v>
      </c>
      <c r="P61" s="6" t="s">
        <v>512</v>
      </c>
      <c r="Q61" s="4">
        <v>4</v>
      </c>
      <c r="R61" s="6" t="s">
        <v>496</v>
      </c>
      <c r="S61" s="4" t="b">
        <v>0</v>
      </c>
      <c r="T61" s="60">
        <v>500</v>
      </c>
      <c r="U61" s="60">
        <v>623</v>
      </c>
      <c r="V61" s="38">
        <v>1.246</v>
      </c>
      <c r="W61" s="35">
        <v>564.12</v>
      </c>
      <c r="X61" s="42">
        <f>VLOOKUP(VW_PREMIO_IV[[#This Row],[TIPO]],$AL$5:$AM$16,2,0)</f>
        <v>12</v>
      </c>
      <c r="Y61" s="35">
        <f>IF(VW_PREMIO_IV[[#This Row],[EQUIPE]]="Gerentes",VLOOKUP(VW_PREMIO_IV[[#This Row],[COBERTURA]],VALORES_IV_GER[],VW_PREMIO_IV[[#This Row],[Col Valor]],1),"")</f>
        <v>564.12350000000004</v>
      </c>
      <c r="Z61" s="35" t="str">
        <f>IF(VW_PREMIO_IV[[#This Row],[EQUIPE]]="Especialidade (ESP)",VLOOKUP(VW_PREMIO_IV[[#This Row],[COBERTURA]],VALORES_IV_ESP[],VW_PREMIO_IV[[#This Row],[Col Valor]],1),"")</f>
        <v/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-3.5000000000309228E-3</v>
      </c>
    </row>
    <row r="62" spans="1:29" x14ac:dyDescent="0.25">
      <c r="A62" s="6" t="s">
        <v>493</v>
      </c>
      <c r="B62" s="6" t="s">
        <v>284</v>
      </c>
      <c r="C62" s="6" t="s">
        <v>10</v>
      </c>
      <c r="D62" s="6" t="s">
        <v>305</v>
      </c>
      <c r="E62" s="4">
        <v>0</v>
      </c>
      <c r="F62" s="6" t="s">
        <v>494</v>
      </c>
      <c r="G62" s="6" t="s">
        <v>508</v>
      </c>
      <c r="H62" s="4">
        <v>2020</v>
      </c>
      <c r="I62" s="4">
        <v>4</v>
      </c>
      <c r="J62" s="6" t="s">
        <v>509</v>
      </c>
      <c r="K62" s="4">
        <v>10</v>
      </c>
      <c r="L62" s="6" t="s">
        <v>495</v>
      </c>
      <c r="M62" s="6" t="s">
        <v>510</v>
      </c>
      <c r="N62" s="6" t="s">
        <v>511</v>
      </c>
      <c r="O62" s="4">
        <v>2</v>
      </c>
      <c r="P62" s="6" t="s">
        <v>512</v>
      </c>
      <c r="Q62" s="4">
        <v>4</v>
      </c>
      <c r="R62" s="6" t="s">
        <v>496</v>
      </c>
      <c r="S62" s="4" t="b">
        <v>0</v>
      </c>
      <c r="T62" s="60">
        <v>588</v>
      </c>
      <c r="U62" s="60">
        <v>728</v>
      </c>
      <c r="V62" s="38">
        <v>1.238</v>
      </c>
      <c r="W62" s="35">
        <v>564.12</v>
      </c>
      <c r="X62" s="42">
        <f>VLOOKUP(VW_PREMIO_IV[[#This Row],[TIPO]],$AL$5:$AM$16,2,0)</f>
        <v>12</v>
      </c>
      <c r="Y62" s="35">
        <f>IF(VW_PREMIO_IV[[#This Row],[EQUIPE]]="Gerentes",VLOOKUP(VW_PREMIO_IV[[#This Row],[COBERTURA]],VALORES_IV_GER[],VW_PREMIO_IV[[#This Row],[Col Valor]],1),"")</f>
        <v>564.12350000000004</v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 t="str">
        <f>IF(VW_PREMIO_IV[[#This Row],[EQUIPE]]="Misto (EMH)",VLOOKUP(VW_PREMIO_IV[[#This Row],[COBERTURA]],VALORES_IV_EMH[],VW_PREMIO_IV[[#This Row],[Col Valor]],1),"")</f>
        <v/>
      </c>
      <c r="AC62" s="35">
        <f>VW_PREMIO_IV[[#This Row],[PREMIO]]-SUM(VW_PREMIO_IV[[#This Row],[Check Gerente]:[Check EMH]])</f>
        <v>-3.5000000000309228E-3</v>
      </c>
    </row>
    <row r="63" spans="1:29" x14ac:dyDescent="0.25">
      <c r="A63" s="6" t="s">
        <v>493</v>
      </c>
      <c r="B63" s="6" t="s">
        <v>284</v>
      </c>
      <c r="C63" s="6" t="s">
        <v>12</v>
      </c>
      <c r="D63" s="6" t="s">
        <v>308</v>
      </c>
      <c r="E63" s="4">
        <v>0</v>
      </c>
      <c r="F63" s="6" t="s">
        <v>494</v>
      </c>
      <c r="G63" s="6" t="s">
        <v>513</v>
      </c>
      <c r="H63" s="4">
        <v>2020</v>
      </c>
      <c r="I63" s="4">
        <v>4</v>
      </c>
      <c r="J63" s="6" t="s">
        <v>509</v>
      </c>
      <c r="K63" s="4">
        <v>11</v>
      </c>
      <c r="L63" s="6" t="s">
        <v>498</v>
      </c>
      <c r="M63" s="6" t="s">
        <v>514</v>
      </c>
      <c r="N63" s="6" t="s">
        <v>511</v>
      </c>
      <c r="O63" s="4">
        <v>2</v>
      </c>
      <c r="P63" s="6" t="s">
        <v>512</v>
      </c>
      <c r="Q63" s="4">
        <v>5</v>
      </c>
      <c r="R63" s="6" t="s">
        <v>499</v>
      </c>
      <c r="S63" s="4" t="b">
        <v>0</v>
      </c>
      <c r="T63" s="60">
        <v>460</v>
      </c>
      <c r="U63" s="60">
        <v>566</v>
      </c>
      <c r="V63" s="38">
        <v>1.23</v>
      </c>
      <c r="W63" s="35">
        <v>564.12</v>
      </c>
      <c r="X63" s="42">
        <f>VLOOKUP(VW_PREMIO_IV[[#This Row],[TIPO]],$AL$5:$AM$16,2,0)</f>
        <v>12</v>
      </c>
      <c r="Y63" s="35">
        <f>IF(VW_PREMIO_IV[[#This Row],[EQUIPE]]="Gerentes",VLOOKUP(VW_PREMIO_IV[[#This Row],[COBERTURA]],VALORES_IV_GER[],VW_PREMIO_IV[[#This Row],[Col Valor]],1),"")</f>
        <v>564.12350000000004</v>
      </c>
      <c r="Z63" s="35" t="str">
        <f>IF(VW_PREMIO_IV[[#This Row],[EQUIPE]]="Especialidade (ESP)",VLOOKUP(VW_PREMIO_IV[[#This Row],[COBERTURA]],VALORES_IV_ESP[],VW_PREMIO_IV[[#This Row],[Col Valor]],1),"")</f>
        <v/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-3.5000000000309228E-3</v>
      </c>
    </row>
    <row r="64" spans="1:29" x14ac:dyDescent="0.25">
      <c r="A64" s="6" t="s">
        <v>493</v>
      </c>
      <c r="B64" s="6" t="s">
        <v>284</v>
      </c>
      <c r="C64" s="6" t="s">
        <v>17</v>
      </c>
      <c r="D64" s="6" t="s">
        <v>323</v>
      </c>
      <c r="E64" s="4">
        <v>0</v>
      </c>
      <c r="F64" s="6" t="s">
        <v>494</v>
      </c>
      <c r="G64" s="6" t="s">
        <v>513</v>
      </c>
      <c r="H64" s="4">
        <v>2020</v>
      </c>
      <c r="I64" s="4">
        <v>4</v>
      </c>
      <c r="J64" s="6" t="s">
        <v>509</v>
      </c>
      <c r="K64" s="4">
        <v>11</v>
      </c>
      <c r="L64" s="6" t="s">
        <v>498</v>
      </c>
      <c r="M64" s="6" t="s">
        <v>514</v>
      </c>
      <c r="N64" s="6" t="s">
        <v>511</v>
      </c>
      <c r="O64" s="4">
        <v>2</v>
      </c>
      <c r="P64" s="6" t="s">
        <v>512</v>
      </c>
      <c r="Q64" s="4">
        <v>5</v>
      </c>
      <c r="R64" s="6" t="s">
        <v>499</v>
      </c>
      <c r="S64" s="4" t="b">
        <v>0</v>
      </c>
      <c r="T64" s="60">
        <v>480</v>
      </c>
      <c r="U64" s="60">
        <v>556</v>
      </c>
      <c r="V64" s="38">
        <v>1.1579999999999999</v>
      </c>
      <c r="W64" s="35">
        <v>564.12</v>
      </c>
      <c r="X64" s="42">
        <f>VLOOKUP(VW_PREMIO_IV[[#This Row],[TIPO]],$AL$5:$AM$16,2,0)</f>
        <v>12</v>
      </c>
      <c r="Y64" s="35">
        <f>IF(VW_PREMIO_IV[[#This Row],[EQUIPE]]="Gerentes",VLOOKUP(VW_PREMIO_IV[[#This Row],[COBERTURA]],VALORES_IV_GER[],VW_PREMIO_IV[[#This Row],[Col Valor]],1),"")</f>
        <v>564.12350000000004</v>
      </c>
      <c r="Z64" s="35" t="str">
        <f>IF(VW_PREMIO_IV[[#This Row],[EQUIPE]]="Especialidade (ESP)",VLOOKUP(VW_PREMIO_IV[[#This Row],[COBERTURA]],VALORES_IV_ESP[],VW_PREMIO_IV[[#This Row],[Col Valor]],1),"")</f>
        <v/>
      </c>
      <c r="AA64" s="35" t="str">
        <f>IF(VW_PREMIO_IV[[#This Row],[EQUIPE]]="Hospitalar (HSP)",VLOOKUP(VW_PREMIO_IV[[#This Row],[COBERTURA]],VALORES_IV_HSP[],VW_PREMIO_IV[[#This Row],[Col Valor]],1),"")</f>
        <v/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-3.5000000000309228E-3</v>
      </c>
    </row>
    <row r="65" spans="1:29" x14ac:dyDescent="0.25">
      <c r="A65" s="6" t="s">
        <v>493</v>
      </c>
      <c r="B65" s="6" t="s">
        <v>284</v>
      </c>
      <c r="C65" s="6" t="s">
        <v>10</v>
      </c>
      <c r="D65" s="6" t="s">
        <v>305</v>
      </c>
      <c r="E65" s="4">
        <v>0</v>
      </c>
      <c r="F65" s="6" t="s">
        <v>494</v>
      </c>
      <c r="G65" s="6" t="s">
        <v>513</v>
      </c>
      <c r="H65" s="4">
        <v>2020</v>
      </c>
      <c r="I65" s="4">
        <v>4</v>
      </c>
      <c r="J65" s="6" t="s">
        <v>509</v>
      </c>
      <c r="K65" s="4">
        <v>11</v>
      </c>
      <c r="L65" s="6" t="s">
        <v>498</v>
      </c>
      <c r="M65" s="6" t="s">
        <v>514</v>
      </c>
      <c r="N65" s="6" t="s">
        <v>511</v>
      </c>
      <c r="O65" s="4">
        <v>2</v>
      </c>
      <c r="P65" s="6" t="s">
        <v>512</v>
      </c>
      <c r="Q65" s="4">
        <v>5</v>
      </c>
      <c r="R65" s="6" t="s">
        <v>499</v>
      </c>
      <c r="S65" s="4" t="b">
        <v>0</v>
      </c>
      <c r="T65" s="60">
        <v>532</v>
      </c>
      <c r="U65" s="60">
        <v>614</v>
      </c>
      <c r="V65" s="38">
        <v>1.1539999999999999</v>
      </c>
      <c r="W65" s="35">
        <v>564.12</v>
      </c>
      <c r="X65" s="42">
        <f>VLOOKUP(VW_PREMIO_IV[[#This Row],[TIPO]],$AL$5:$AM$16,2,0)</f>
        <v>12</v>
      </c>
      <c r="Y65" s="35">
        <f>IF(VW_PREMIO_IV[[#This Row],[EQUIPE]]="Gerentes",VLOOKUP(VW_PREMIO_IV[[#This Row],[COBERTURA]],VALORES_IV_GER[],VW_PREMIO_IV[[#This Row],[Col Valor]],1),"")</f>
        <v>564.12350000000004</v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 t="str">
        <f>IF(VW_PREMIO_IV[[#This Row],[EQUIPE]]="Misto (EMH)",VLOOKUP(VW_PREMIO_IV[[#This Row],[COBERTURA]],VALORES_IV_EMH[],VW_PREMIO_IV[[#This Row],[Col Valor]],1),"")</f>
        <v/>
      </c>
      <c r="AC65" s="35">
        <f>VW_PREMIO_IV[[#This Row],[PREMIO]]-SUM(VW_PREMIO_IV[[#This Row],[Check Gerente]:[Check EMH]])</f>
        <v>-3.5000000000309228E-3</v>
      </c>
    </row>
    <row r="66" spans="1:29" x14ac:dyDescent="0.25">
      <c r="A66" s="6" t="s">
        <v>493</v>
      </c>
      <c r="B66" s="6" t="s">
        <v>483</v>
      </c>
      <c r="C66" s="6" t="s">
        <v>12</v>
      </c>
      <c r="D66" s="6" t="s">
        <v>308</v>
      </c>
      <c r="E66" s="4">
        <v>0</v>
      </c>
      <c r="F66" s="6" t="s">
        <v>494</v>
      </c>
      <c r="G66" s="6" t="s">
        <v>508</v>
      </c>
      <c r="H66" s="4">
        <v>2020</v>
      </c>
      <c r="I66" s="4">
        <v>4</v>
      </c>
      <c r="J66" s="6" t="s">
        <v>509</v>
      </c>
      <c r="K66" s="4">
        <v>10</v>
      </c>
      <c r="L66" s="6" t="s">
        <v>495</v>
      </c>
      <c r="M66" s="6" t="s">
        <v>510</v>
      </c>
      <c r="N66" s="6" t="s">
        <v>511</v>
      </c>
      <c r="O66" s="4">
        <v>2</v>
      </c>
      <c r="P66" s="6" t="s">
        <v>512</v>
      </c>
      <c r="Q66" s="4">
        <v>4</v>
      </c>
      <c r="R66" s="6" t="s">
        <v>496</v>
      </c>
      <c r="S66" s="4" t="b">
        <v>0</v>
      </c>
      <c r="T66" s="60">
        <v>1</v>
      </c>
      <c r="U66" s="60">
        <v>0.9617</v>
      </c>
      <c r="V66" s="38">
        <v>0.96199999999999997</v>
      </c>
      <c r="W66" s="35">
        <v>203.51</v>
      </c>
      <c r="X66" s="42">
        <f>VLOOKUP(VW_PREMIO_IV[[#This Row],[TIPO]],$AL$5:$AM$16,2,0)</f>
        <v>13</v>
      </c>
      <c r="Y66" s="35">
        <f>IF(VW_PREMIO_IV[[#This Row],[EQUIPE]]="Gerentes",VLOOKUP(VW_PREMIO_IV[[#This Row],[COBERTURA]],VALORES_IV_GER[],VW_PREMIO_IV[[#This Row],[Col Valor]],1),"")</f>
        <v>203.5076</v>
      </c>
      <c r="Z66" s="35" t="str">
        <f>IF(VW_PREMIO_IV[[#This Row],[EQUIPE]]="Especialidade (ESP)",VLOOKUP(VW_PREMIO_IV[[#This Row],[COBERTURA]],VALORES_IV_ESP[],VW_PREMIO_IV[[#This Row],[Col Valor]],1),"")</f>
        <v/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2.3999999999944066E-3</v>
      </c>
    </row>
    <row r="67" spans="1:29" x14ac:dyDescent="0.25">
      <c r="A67" s="6" t="s">
        <v>493</v>
      </c>
      <c r="B67" s="6" t="s">
        <v>483</v>
      </c>
      <c r="C67" s="6" t="s">
        <v>17</v>
      </c>
      <c r="D67" s="6" t="s">
        <v>323</v>
      </c>
      <c r="E67" s="4">
        <v>0</v>
      </c>
      <c r="F67" s="6" t="s">
        <v>494</v>
      </c>
      <c r="G67" s="6" t="s">
        <v>508</v>
      </c>
      <c r="H67" s="4">
        <v>2020</v>
      </c>
      <c r="I67" s="4">
        <v>4</v>
      </c>
      <c r="J67" s="6" t="s">
        <v>509</v>
      </c>
      <c r="K67" s="4">
        <v>10</v>
      </c>
      <c r="L67" s="6" t="s">
        <v>495</v>
      </c>
      <c r="M67" s="6" t="s">
        <v>510</v>
      </c>
      <c r="N67" s="6" t="s">
        <v>511</v>
      </c>
      <c r="O67" s="4">
        <v>2</v>
      </c>
      <c r="P67" s="6" t="s">
        <v>512</v>
      </c>
      <c r="Q67" s="4">
        <v>4</v>
      </c>
      <c r="R67" s="6" t="s">
        <v>496</v>
      </c>
      <c r="S67" s="4" t="b">
        <v>0</v>
      </c>
      <c r="T67" s="60">
        <v>1</v>
      </c>
      <c r="U67" s="60">
        <v>0.97499999999999998</v>
      </c>
      <c r="V67" s="38">
        <v>0.97499999999999998</v>
      </c>
      <c r="W67" s="35">
        <v>206.26</v>
      </c>
      <c r="X67" s="42">
        <f>VLOOKUP(VW_PREMIO_IV[[#This Row],[TIPO]],$AL$5:$AM$16,2,0)</f>
        <v>13</v>
      </c>
      <c r="Y67" s="35">
        <f>IF(VW_PREMIO_IV[[#This Row],[EQUIPE]]="Gerentes",VLOOKUP(VW_PREMIO_IV[[#This Row],[COBERTURA]],VALORES_IV_GER[],VW_PREMIO_IV[[#This Row],[Col Valor]],1),"")</f>
        <v>206.2577</v>
      </c>
      <c r="Z67" s="35" t="str">
        <f>IF(VW_PREMIO_IV[[#This Row],[EQUIPE]]="Especialidade (ESP)",VLOOKUP(VW_PREMIO_IV[[#This Row],[COBERTURA]],VALORES_IV_ESP[],VW_PREMIO_IV[[#This Row],[Col Valor]],1),"")</f>
        <v/>
      </c>
      <c r="AA67" s="35" t="str">
        <f>IF(VW_PREMIO_IV[[#This Row],[EQUIPE]]="Hospitalar (HSP)",VLOOKUP(VW_PREMIO_IV[[#This Row],[COBERTURA]],VALORES_IV_HSP[],VW_PREMIO_IV[[#This Row],[Col Valor]],1),"")</f>
        <v/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2.299999999991087E-3</v>
      </c>
    </row>
    <row r="68" spans="1:29" x14ac:dyDescent="0.25">
      <c r="A68" s="6" t="s">
        <v>493</v>
      </c>
      <c r="B68" s="6" t="s">
        <v>483</v>
      </c>
      <c r="C68" s="6" t="s">
        <v>10</v>
      </c>
      <c r="D68" s="6" t="s">
        <v>305</v>
      </c>
      <c r="E68" s="4">
        <v>0</v>
      </c>
      <c r="F68" s="6" t="s">
        <v>494</v>
      </c>
      <c r="G68" s="6" t="s">
        <v>508</v>
      </c>
      <c r="H68" s="4">
        <v>2020</v>
      </c>
      <c r="I68" s="4">
        <v>4</v>
      </c>
      <c r="J68" s="6" t="s">
        <v>509</v>
      </c>
      <c r="K68" s="4">
        <v>10</v>
      </c>
      <c r="L68" s="6" t="s">
        <v>495</v>
      </c>
      <c r="M68" s="6" t="s">
        <v>510</v>
      </c>
      <c r="N68" s="6" t="s">
        <v>511</v>
      </c>
      <c r="O68" s="4">
        <v>2</v>
      </c>
      <c r="P68" s="6" t="s">
        <v>512</v>
      </c>
      <c r="Q68" s="4">
        <v>4</v>
      </c>
      <c r="R68" s="6" t="s">
        <v>496</v>
      </c>
      <c r="S68" s="4" t="b">
        <v>0</v>
      </c>
      <c r="T68" s="60">
        <v>1</v>
      </c>
      <c r="U68" s="60">
        <v>0.97</v>
      </c>
      <c r="V68" s="38">
        <v>0.97</v>
      </c>
      <c r="W68" s="35">
        <v>205.2</v>
      </c>
      <c r="X68" s="42">
        <f>VLOOKUP(VW_PREMIO_IV[[#This Row],[TIPO]],$AL$5:$AM$16,2,0)</f>
        <v>13</v>
      </c>
      <c r="Y68" s="35">
        <f>IF(VW_PREMIO_IV[[#This Row],[EQUIPE]]="Gerentes",VLOOKUP(VW_PREMIO_IV[[#This Row],[COBERTURA]],VALORES_IV_GER[],VW_PREMIO_IV[[#This Row],[Col Valor]],1),"")</f>
        <v>205.19990000000001</v>
      </c>
      <c r="Z68" s="35" t="str">
        <f>IF(VW_PREMIO_IV[[#This Row],[EQUIPE]]="Especialidade (ESP)",VLOOKUP(VW_PREMIO_IV[[#This Row],[COBERTURA]],VALORES_IV_ESP[],VW_PREMIO_IV[[#This Row],[Col Valor]],1),"")</f>
        <v/>
      </c>
      <c r="AA68" s="35" t="str">
        <f>IF(VW_PREMIO_IV[[#This Row],[EQUIPE]]="Hospitalar (HSP)",VLOOKUP(VW_PREMIO_IV[[#This Row],[COBERTURA]],VALORES_IV_HSP[],VW_PREMIO_IV[[#This Row],[Col Valor]],1),"")</f>
        <v/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9.9999999974897946E-5</v>
      </c>
    </row>
    <row r="69" spans="1:29" x14ac:dyDescent="0.25">
      <c r="A69" s="6" t="s">
        <v>493</v>
      </c>
      <c r="B69" s="6" t="s">
        <v>483</v>
      </c>
      <c r="C69" s="6" t="s">
        <v>12</v>
      </c>
      <c r="D69" s="6" t="s">
        <v>308</v>
      </c>
      <c r="E69" s="4">
        <v>0</v>
      </c>
      <c r="F69" s="6" t="s">
        <v>494</v>
      </c>
      <c r="G69" s="6" t="s">
        <v>513</v>
      </c>
      <c r="H69" s="4">
        <v>2020</v>
      </c>
      <c r="I69" s="4">
        <v>4</v>
      </c>
      <c r="J69" s="6" t="s">
        <v>509</v>
      </c>
      <c r="K69" s="4">
        <v>11</v>
      </c>
      <c r="L69" s="6" t="s">
        <v>498</v>
      </c>
      <c r="M69" s="6" t="s">
        <v>514</v>
      </c>
      <c r="N69" s="6" t="s">
        <v>511</v>
      </c>
      <c r="O69" s="4">
        <v>2</v>
      </c>
      <c r="P69" s="6" t="s">
        <v>512</v>
      </c>
      <c r="Q69" s="4">
        <v>5</v>
      </c>
      <c r="R69" s="6" t="s">
        <v>499</v>
      </c>
      <c r="S69" s="4" t="b">
        <v>0</v>
      </c>
      <c r="T69" s="60">
        <v>1</v>
      </c>
      <c r="U69" s="60">
        <v>0.9667</v>
      </c>
      <c r="V69" s="38">
        <v>0.96699999999999997</v>
      </c>
      <c r="W69" s="35">
        <v>204.57</v>
      </c>
      <c r="X69" s="42">
        <f>VLOOKUP(VW_PREMIO_IV[[#This Row],[TIPO]],$AL$5:$AM$16,2,0)</f>
        <v>13</v>
      </c>
      <c r="Y69" s="35">
        <f>IF(VW_PREMIO_IV[[#This Row],[EQUIPE]]="Gerentes",VLOOKUP(VW_PREMIO_IV[[#This Row],[COBERTURA]],VALORES_IV_GER[],VW_PREMIO_IV[[#This Row],[Col Valor]],1),"")</f>
        <v>204.56530000000001</v>
      </c>
      <c r="Z69" s="35" t="str">
        <f>IF(VW_PREMIO_IV[[#This Row],[EQUIPE]]="Especialidade (ESP)",VLOOKUP(VW_PREMIO_IV[[#This Row],[COBERTURA]],VALORES_IV_ESP[],VW_PREMIO_IV[[#This Row],[Col Valor]],1),"")</f>
        <v/>
      </c>
      <c r="AA69" s="35" t="str">
        <f>IF(VW_PREMIO_IV[[#This Row],[EQUIPE]]="Hospitalar (HSP)",VLOOKUP(VW_PREMIO_IV[[#This Row],[COBERTURA]],VALORES_IV_HSP[],VW_PREMIO_IV[[#This Row],[Col Valor]],1),"")</f>
        <v/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4.6999999999854936E-3</v>
      </c>
    </row>
    <row r="70" spans="1:29" x14ac:dyDescent="0.25">
      <c r="A70" s="6" t="s">
        <v>493</v>
      </c>
      <c r="B70" s="6" t="s">
        <v>483</v>
      </c>
      <c r="C70" s="6" t="s">
        <v>17</v>
      </c>
      <c r="D70" s="6" t="s">
        <v>323</v>
      </c>
      <c r="E70" s="4">
        <v>0</v>
      </c>
      <c r="F70" s="6" t="s">
        <v>494</v>
      </c>
      <c r="G70" s="6" t="s">
        <v>513</v>
      </c>
      <c r="H70" s="4">
        <v>2020</v>
      </c>
      <c r="I70" s="4">
        <v>4</v>
      </c>
      <c r="J70" s="6" t="s">
        <v>509</v>
      </c>
      <c r="K70" s="4">
        <v>11</v>
      </c>
      <c r="L70" s="6" t="s">
        <v>498</v>
      </c>
      <c r="M70" s="6" t="s">
        <v>514</v>
      </c>
      <c r="N70" s="6" t="s">
        <v>511</v>
      </c>
      <c r="O70" s="4">
        <v>2</v>
      </c>
      <c r="P70" s="6" t="s">
        <v>512</v>
      </c>
      <c r="Q70" s="4">
        <v>5</v>
      </c>
      <c r="R70" s="6" t="s">
        <v>499</v>
      </c>
      <c r="S70" s="4" t="b">
        <v>0</v>
      </c>
      <c r="T70" s="60">
        <v>1</v>
      </c>
      <c r="U70" s="60">
        <v>0.95830000000000004</v>
      </c>
      <c r="V70" s="38">
        <v>0.95799999999999996</v>
      </c>
      <c r="W70" s="35">
        <v>202.66</v>
      </c>
      <c r="X70" s="42">
        <f>VLOOKUP(VW_PREMIO_IV[[#This Row],[TIPO]],$AL$5:$AM$16,2,0)</f>
        <v>13</v>
      </c>
      <c r="Y70" s="35">
        <f>IF(VW_PREMIO_IV[[#This Row],[EQUIPE]]="Gerentes",VLOOKUP(VW_PREMIO_IV[[#This Row],[COBERTURA]],VALORES_IV_GER[],VW_PREMIO_IV[[#This Row],[Col Valor]],1),"")</f>
        <v>202.66139999999999</v>
      </c>
      <c r="Z70" s="35" t="str">
        <f>IF(VW_PREMIO_IV[[#This Row],[EQUIPE]]="Especialidade (ESP)",VLOOKUP(VW_PREMIO_IV[[#This Row],[COBERTURA]],VALORES_IV_ESP[],VW_PREMIO_IV[[#This Row],[Col Valor]],1),"")</f>
        <v/>
      </c>
      <c r="AA70" s="35" t="str">
        <f>IF(VW_PREMIO_IV[[#This Row],[EQUIPE]]="Hospitalar (HSP)",VLOOKUP(VW_PREMIO_IV[[#This Row],[COBERTURA]],VALORES_IV_HSP[],VW_PREMIO_IV[[#This Row],[Col Valor]],1),"")</f>
        <v/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-1.3999999999896318E-3</v>
      </c>
    </row>
    <row r="71" spans="1:29" x14ac:dyDescent="0.25">
      <c r="A71" s="6" t="s">
        <v>493</v>
      </c>
      <c r="B71" s="6" t="s">
        <v>483</v>
      </c>
      <c r="C71" s="6" t="s">
        <v>10</v>
      </c>
      <c r="D71" s="6" t="s">
        <v>305</v>
      </c>
      <c r="E71" s="4">
        <v>0</v>
      </c>
      <c r="F71" s="6" t="s">
        <v>494</v>
      </c>
      <c r="G71" s="6" t="s">
        <v>513</v>
      </c>
      <c r="H71" s="4">
        <v>2020</v>
      </c>
      <c r="I71" s="4">
        <v>4</v>
      </c>
      <c r="J71" s="6" t="s">
        <v>509</v>
      </c>
      <c r="K71" s="4">
        <v>11</v>
      </c>
      <c r="L71" s="6" t="s">
        <v>498</v>
      </c>
      <c r="M71" s="6" t="s">
        <v>514</v>
      </c>
      <c r="N71" s="6" t="s">
        <v>511</v>
      </c>
      <c r="O71" s="4">
        <v>2</v>
      </c>
      <c r="P71" s="6" t="s">
        <v>512</v>
      </c>
      <c r="Q71" s="4">
        <v>5</v>
      </c>
      <c r="R71" s="6" t="s">
        <v>499</v>
      </c>
      <c r="S71" s="4" t="b">
        <v>0</v>
      </c>
      <c r="T71" s="60">
        <v>1</v>
      </c>
      <c r="U71" s="60">
        <v>0.97860000000000003</v>
      </c>
      <c r="V71" s="38">
        <v>0.97899999999999998</v>
      </c>
      <c r="W71" s="35">
        <v>207.1</v>
      </c>
      <c r="X71" s="42">
        <f>VLOOKUP(VW_PREMIO_IV[[#This Row],[TIPO]],$AL$5:$AM$16,2,0)</f>
        <v>13</v>
      </c>
      <c r="Y71" s="35">
        <f>IF(VW_PREMIO_IV[[#This Row],[EQUIPE]]="Gerentes",VLOOKUP(VW_PREMIO_IV[[#This Row],[COBERTURA]],VALORES_IV_GER[],VW_PREMIO_IV[[#This Row],[Col Valor]],1),"")</f>
        <v>207.10380000000001</v>
      </c>
      <c r="Z71" s="35" t="str">
        <f>IF(VW_PREMIO_IV[[#This Row],[EQUIPE]]="Especialidade (ESP)",VLOOKUP(VW_PREMIO_IV[[#This Row],[COBERTURA]],VALORES_IV_ESP[],VW_PREMIO_IV[[#This Row],[Col Valor]],1),"")</f>
        <v/>
      </c>
      <c r="AA71" s="35" t="str">
        <f>IF(VW_PREMIO_IV[[#This Row],[EQUIPE]]="Hospitalar (HSP)",VLOOKUP(VW_PREMIO_IV[[#This Row],[COBERTURA]],VALORES_IV_HSP[],VW_PREMIO_IV[[#This Row],[Col Valor]],1),"")</f>
        <v/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-3.8000000000124601E-3</v>
      </c>
    </row>
    <row r="72" spans="1:29" x14ac:dyDescent="0.25">
      <c r="A72" s="6" t="s">
        <v>493</v>
      </c>
      <c r="B72" s="6" t="s">
        <v>288</v>
      </c>
      <c r="C72" s="6" t="s">
        <v>12</v>
      </c>
      <c r="D72" s="6" t="s">
        <v>308</v>
      </c>
      <c r="E72" s="4">
        <v>0</v>
      </c>
      <c r="F72" s="6" t="s">
        <v>494</v>
      </c>
      <c r="G72" s="6" t="s">
        <v>508</v>
      </c>
      <c r="H72" s="4">
        <v>2020</v>
      </c>
      <c r="I72" s="4">
        <v>4</v>
      </c>
      <c r="J72" s="6" t="s">
        <v>509</v>
      </c>
      <c r="K72" s="4">
        <v>10</v>
      </c>
      <c r="L72" s="6" t="s">
        <v>495</v>
      </c>
      <c r="M72" s="6" t="s">
        <v>510</v>
      </c>
      <c r="N72" s="6" t="s">
        <v>511</v>
      </c>
      <c r="O72" s="4">
        <v>2</v>
      </c>
      <c r="P72" s="6" t="s">
        <v>512</v>
      </c>
      <c r="Q72" s="4">
        <v>4</v>
      </c>
      <c r="R72" s="6" t="s">
        <v>496</v>
      </c>
      <c r="S72" s="4" t="b">
        <v>0</v>
      </c>
      <c r="T72" s="60">
        <v>1</v>
      </c>
      <c r="U72" s="60">
        <v>1</v>
      </c>
      <c r="V72" s="38">
        <v>1</v>
      </c>
      <c r="W72" s="35">
        <v>564.12</v>
      </c>
      <c r="X72" s="42">
        <f>VLOOKUP(VW_PREMIO_IV[[#This Row],[TIPO]],$AL$5:$AM$16,2,0)</f>
        <v>16</v>
      </c>
      <c r="Y72" s="35">
        <f>IF(VW_PREMIO_IV[[#This Row],[EQUIPE]]="Gerentes",VLOOKUP(VW_PREMIO_IV[[#This Row],[COBERTURA]],VALORES_IV_GER[],VW_PREMIO_IV[[#This Row],[Col Valor]],1),"")</f>
        <v>564.12350000000004</v>
      </c>
      <c r="Z72" s="35" t="str">
        <f>IF(VW_PREMIO_IV[[#This Row],[EQUIPE]]="Especialidade (ESP)",VLOOKUP(VW_PREMIO_IV[[#This Row],[COBERTURA]],VALORES_IV_ESP[],VW_PREMIO_IV[[#This Row],[Col Valor]],1),"")</f>
        <v/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-3.5000000000309228E-3</v>
      </c>
    </row>
    <row r="73" spans="1:29" x14ac:dyDescent="0.25">
      <c r="A73" s="6" t="s">
        <v>493</v>
      </c>
      <c r="B73" s="6" t="s">
        <v>288</v>
      </c>
      <c r="C73" s="6" t="s">
        <v>17</v>
      </c>
      <c r="D73" s="6" t="s">
        <v>323</v>
      </c>
      <c r="E73" s="4">
        <v>0</v>
      </c>
      <c r="F73" s="6" t="s">
        <v>494</v>
      </c>
      <c r="G73" s="6" t="s">
        <v>508</v>
      </c>
      <c r="H73" s="4">
        <v>2020</v>
      </c>
      <c r="I73" s="4">
        <v>4</v>
      </c>
      <c r="J73" s="6" t="s">
        <v>509</v>
      </c>
      <c r="K73" s="4">
        <v>10</v>
      </c>
      <c r="L73" s="6" t="s">
        <v>495</v>
      </c>
      <c r="M73" s="6" t="s">
        <v>510</v>
      </c>
      <c r="N73" s="6" t="s">
        <v>511</v>
      </c>
      <c r="O73" s="4">
        <v>2</v>
      </c>
      <c r="P73" s="6" t="s">
        <v>512</v>
      </c>
      <c r="Q73" s="4">
        <v>4</v>
      </c>
      <c r="R73" s="6" t="s">
        <v>496</v>
      </c>
      <c r="S73" s="4" t="b">
        <v>0</v>
      </c>
      <c r="T73" s="60">
        <v>1</v>
      </c>
      <c r="U73" s="60">
        <v>1</v>
      </c>
      <c r="V73" s="38">
        <v>1</v>
      </c>
      <c r="W73" s="35">
        <v>564.12</v>
      </c>
      <c r="X73" s="42">
        <f>VLOOKUP(VW_PREMIO_IV[[#This Row],[TIPO]],$AL$5:$AM$16,2,0)</f>
        <v>16</v>
      </c>
      <c r="Y73" s="35">
        <f>IF(VW_PREMIO_IV[[#This Row],[EQUIPE]]="Gerentes",VLOOKUP(VW_PREMIO_IV[[#This Row],[COBERTURA]],VALORES_IV_GER[],VW_PREMIO_IV[[#This Row],[Col Valor]],1),"")</f>
        <v>564.12350000000004</v>
      </c>
      <c r="Z73" s="35" t="str">
        <f>IF(VW_PREMIO_IV[[#This Row],[EQUIPE]]="Especialidade (ESP)",VLOOKUP(VW_PREMIO_IV[[#This Row],[COBERTURA]],VALORES_IV_ESP[],VW_PREMIO_IV[[#This Row],[Col Valor]],1),"")</f>
        <v/>
      </c>
      <c r="AA73" s="35" t="str">
        <f>IF(VW_PREMIO_IV[[#This Row],[EQUIPE]]="Hospitalar (HSP)",VLOOKUP(VW_PREMIO_IV[[#This Row],[COBERTURA]],VALORES_IV_HSP[],VW_PREMIO_IV[[#This Row],[Col Valor]],1),"")</f>
        <v/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-3.5000000000309228E-3</v>
      </c>
    </row>
    <row r="74" spans="1:29" x14ac:dyDescent="0.25">
      <c r="A74" s="6" t="s">
        <v>493</v>
      </c>
      <c r="B74" s="6" t="s">
        <v>288</v>
      </c>
      <c r="C74" s="6" t="s">
        <v>10</v>
      </c>
      <c r="D74" s="6" t="s">
        <v>305</v>
      </c>
      <c r="E74" s="4">
        <v>0</v>
      </c>
      <c r="F74" s="6" t="s">
        <v>494</v>
      </c>
      <c r="G74" s="6" t="s">
        <v>508</v>
      </c>
      <c r="H74" s="4">
        <v>2020</v>
      </c>
      <c r="I74" s="4">
        <v>4</v>
      </c>
      <c r="J74" s="6" t="s">
        <v>509</v>
      </c>
      <c r="K74" s="4">
        <v>10</v>
      </c>
      <c r="L74" s="6" t="s">
        <v>495</v>
      </c>
      <c r="M74" s="6" t="s">
        <v>510</v>
      </c>
      <c r="N74" s="6" t="s">
        <v>511</v>
      </c>
      <c r="O74" s="4">
        <v>2</v>
      </c>
      <c r="P74" s="6" t="s">
        <v>512</v>
      </c>
      <c r="Q74" s="4">
        <v>4</v>
      </c>
      <c r="R74" s="6" t="s">
        <v>496</v>
      </c>
      <c r="S74" s="4" t="b">
        <v>0</v>
      </c>
      <c r="T74" s="60">
        <v>1</v>
      </c>
      <c r="U74" s="60">
        <v>1</v>
      </c>
      <c r="V74" s="38">
        <v>1</v>
      </c>
      <c r="W74" s="35">
        <v>564.12</v>
      </c>
      <c r="X74" s="42">
        <f>VLOOKUP(VW_PREMIO_IV[[#This Row],[TIPO]],$AL$5:$AM$16,2,0)</f>
        <v>16</v>
      </c>
      <c r="Y74" s="35">
        <f>IF(VW_PREMIO_IV[[#This Row],[EQUIPE]]="Gerentes",VLOOKUP(VW_PREMIO_IV[[#This Row],[COBERTURA]],VALORES_IV_GER[],VW_PREMIO_IV[[#This Row],[Col Valor]],1),"")</f>
        <v>564.12350000000004</v>
      </c>
      <c r="Z74" s="35" t="str">
        <f>IF(VW_PREMIO_IV[[#This Row],[EQUIPE]]="Especialidade (ESP)",VLOOKUP(VW_PREMIO_IV[[#This Row],[COBERTURA]],VALORES_IV_ESP[],VW_PREMIO_IV[[#This Row],[Col Valor]],1),"")</f>
        <v/>
      </c>
      <c r="AA74" s="35" t="str">
        <f>IF(VW_PREMIO_IV[[#This Row],[EQUIPE]]="Hospitalar (HSP)",VLOOKUP(VW_PREMIO_IV[[#This Row],[COBERTURA]],VALORES_IV_HSP[],VW_PREMIO_IV[[#This Row],[Col Valor]],1),"")</f>
        <v/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-3.5000000000309228E-3</v>
      </c>
    </row>
    <row r="75" spans="1:29" x14ac:dyDescent="0.25">
      <c r="A75" s="6" t="s">
        <v>493</v>
      </c>
      <c r="B75" s="6" t="s">
        <v>288</v>
      </c>
      <c r="C75" s="6" t="s">
        <v>12</v>
      </c>
      <c r="D75" s="6" t="s">
        <v>308</v>
      </c>
      <c r="E75" s="4">
        <v>0</v>
      </c>
      <c r="F75" s="6" t="s">
        <v>494</v>
      </c>
      <c r="G75" s="6" t="s">
        <v>513</v>
      </c>
      <c r="H75" s="4">
        <v>2020</v>
      </c>
      <c r="I75" s="4">
        <v>4</v>
      </c>
      <c r="J75" s="6" t="s">
        <v>509</v>
      </c>
      <c r="K75" s="4">
        <v>11</v>
      </c>
      <c r="L75" s="6" t="s">
        <v>498</v>
      </c>
      <c r="M75" s="6" t="s">
        <v>514</v>
      </c>
      <c r="N75" s="6" t="s">
        <v>511</v>
      </c>
      <c r="O75" s="4">
        <v>2</v>
      </c>
      <c r="P75" s="6" t="s">
        <v>512</v>
      </c>
      <c r="Q75" s="4">
        <v>5</v>
      </c>
      <c r="R75" s="6" t="s">
        <v>499</v>
      </c>
      <c r="S75" s="4" t="b">
        <v>0</v>
      </c>
      <c r="T75" s="60">
        <v>1</v>
      </c>
      <c r="U75" s="60">
        <v>1</v>
      </c>
      <c r="V75" s="38">
        <v>1</v>
      </c>
      <c r="W75" s="35">
        <v>564.12</v>
      </c>
      <c r="X75" s="42">
        <f>VLOOKUP(VW_PREMIO_IV[[#This Row],[TIPO]],$AL$5:$AM$16,2,0)</f>
        <v>16</v>
      </c>
      <c r="Y75" s="35">
        <f>IF(VW_PREMIO_IV[[#This Row],[EQUIPE]]="Gerentes",VLOOKUP(VW_PREMIO_IV[[#This Row],[COBERTURA]],VALORES_IV_GER[],VW_PREMIO_IV[[#This Row],[Col Valor]],1),"")</f>
        <v>564.12350000000004</v>
      </c>
      <c r="Z75" s="35" t="str">
        <f>IF(VW_PREMIO_IV[[#This Row],[EQUIPE]]="Especialidade (ESP)",VLOOKUP(VW_PREMIO_IV[[#This Row],[COBERTURA]],VALORES_IV_ESP[],VW_PREMIO_IV[[#This Row],[Col Valor]],1),"")</f>
        <v/>
      </c>
      <c r="AA75" s="35" t="str">
        <f>IF(VW_PREMIO_IV[[#This Row],[EQUIPE]]="Hospitalar (HSP)",VLOOKUP(VW_PREMIO_IV[[#This Row],[COBERTURA]],VALORES_IV_HSP[],VW_PREMIO_IV[[#This Row],[Col Valor]],1),"")</f>
        <v/>
      </c>
      <c r="AB75" s="35" t="str">
        <f>IF(VW_PREMIO_IV[[#This Row],[EQUIPE]]="Misto (EMH)",VLOOKUP(VW_PREMIO_IV[[#This Row],[COBERTURA]],VALORES_IV_EMH[],VW_PREMIO_IV[[#This Row],[Col Valor]],1),"")</f>
        <v/>
      </c>
      <c r="AC75" s="35">
        <f>VW_PREMIO_IV[[#This Row],[PREMIO]]-SUM(VW_PREMIO_IV[[#This Row],[Check Gerente]:[Check EMH]])</f>
        <v>-3.5000000000309228E-3</v>
      </c>
    </row>
    <row r="76" spans="1:29" x14ac:dyDescent="0.25">
      <c r="A76" s="6" t="s">
        <v>493</v>
      </c>
      <c r="B76" s="6" t="s">
        <v>288</v>
      </c>
      <c r="C76" s="6" t="s">
        <v>17</v>
      </c>
      <c r="D76" s="6" t="s">
        <v>323</v>
      </c>
      <c r="E76" s="4">
        <v>0</v>
      </c>
      <c r="F76" s="6" t="s">
        <v>494</v>
      </c>
      <c r="G76" s="6" t="s">
        <v>513</v>
      </c>
      <c r="H76" s="4">
        <v>2020</v>
      </c>
      <c r="I76" s="4">
        <v>4</v>
      </c>
      <c r="J76" s="6" t="s">
        <v>509</v>
      </c>
      <c r="K76" s="4">
        <v>11</v>
      </c>
      <c r="L76" s="6" t="s">
        <v>498</v>
      </c>
      <c r="M76" s="6" t="s">
        <v>514</v>
      </c>
      <c r="N76" s="6" t="s">
        <v>511</v>
      </c>
      <c r="O76" s="4">
        <v>2</v>
      </c>
      <c r="P76" s="6" t="s">
        <v>512</v>
      </c>
      <c r="Q76" s="4">
        <v>5</v>
      </c>
      <c r="R76" s="6" t="s">
        <v>499</v>
      </c>
      <c r="S76" s="4" t="b">
        <v>0</v>
      </c>
      <c r="T76" s="60">
        <v>1</v>
      </c>
      <c r="U76" s="60">
        <v>1</v>
      </c>
      <c r="V76" s="38">
        <v>1</v>
      </c>
      <c r="W76" s="35">
        <v>564.12</v>
      </c>
      <c r="X76" s="42">
        <f>VLOOKUP(VW_PREMIO_IV[[#This Row],[TIPO]],$AL$5:$AM$16,2,0)</f>
        <v>16</v>
      </c>
      <c r="Y76" s="35">
        <f>IF(VW_PREMIO_IV[[#This Row],[EQUIPE]]="Gerentes",VLOOKUP(VW_PREMIO_IV[[#This Row],[COBERTURA]],VALORES_IV_GER[],VW_PREMIO_IV[[#This Row],[Col Valor]],1),"")</f>
        <v>564.12350000000004</v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 t="str">
        <f>IF(VW_PREMIO_IV[[#This Row],[EQUIPE]]="Misto (EMH)",VLOOKUP(VW_PREMIO_IV[[#This Row],[COBERTURA]],VALORES_IV_EMH[],VW_PREMIO_IV[[#This Row],[Col Valor]],1),"")</f>
        <v/>
      </c>
      <c r="AC76" s="35">
        <f>VW_PREMIO_IV[[#This Row],[PREMIO]]-SUM(VW_PREMIO_IV[[#This Row],[Check Gerente]:[Check EMH]])</f>
        <v>-3.5000000000309228E-3</v>
      </c>
    </row>
    <row r="77" spans="1:29" x14ac:dyDescent="0.25">
      <c r="A77" s="6" t="s">
        <v>493</v>
      </c>
      <c r="B77" s="6" t="s">
        <v>288</v>
      </c>
      <c r="C77" s="6" t="s">
        <v>10</v>
      </c>
      <c r="D77" s="6" t="s">
        <v>305</v>
      </c>
      <c r="E77" s="4">
        <v>0</v>
      </c>
      <c r="F77" s="6" t="s">
        <v>494</v>
      </c>
      <c r="G77" s="6" t="s">
        <v>513</v>
      </c>
      <c r="H77" s="4">
        <v>2020</v>
      </c>
      <c r="I77" s="4">
        <v>4</v>
      </c>
      <c r="J77" s="6" t="s">
        <v>509</v>
      </c>
      <c r="K77" s="4">
        <v>11</v>
      </c>
      <c r="L77" s="6" t="s">
        <v>498</v>
      </c>
      <c r="M77" s="6" t="s">
        <v>514</v>
      </c>
      <c r="N77" s="6" t="s">
        <v>511</v>
      </c>
      <c r="O77" s="4">
        <v>2</v>
      </c>
      <c r="P77" s="6" t="s">
        <v>512</v>
      </c>
      <c r="Q77" s="4">
        <v>5</v>
      </c>
      <c r="R77" s="6" t="s">
        <v>499</v>
      </c>
      <c r="S77" s="4" t="b">
        <v>0</v>
      </c>
      <c r="T77" s="60">
        <v>1</v>
      </c>
      <c r="U77" s="60">
        <v>1</v>
      </c>
      <c r="V77" s="38">
        <v>1</v>
      </c>
      <c r="W77" s="35">
        <v>564.12</v>
      </c>
      <c r="X77" s="42">
        <f>VLOOKUP(VW_PREMIO_IV[[#This Row],[TIPO]],$AL$5:$AM$16,2,0)</f>
        <v>16</v>
      </c>
      <c r="Y77" s="35">
        <f>IF(VW_PREMIO_IV[[#This Row],[EQUIPE]]="Gerentes",VLOOKUP(VW_PREMIO_IV[[#This Row],[COBERTURA]],VALORES_IV_GER[],VW_PREMIO_IV[[#This Row],[Col Valor]],1),"")</f>
        <v>564.12350000000004</v>
      </c>
      <c r="Z77" s="35" t="str">
        <f>IF(VW_PREMIO_IV[[#This Row],[EQUIPE]]="Especialidade (ESP)",VLOOKUP(VW_PREMIO_IV[[#This Row],[COBERTURA]],VALORES_IV_ESP[],VW_PREMIO_IV[[#This Row],[Col Valor]],1),"")</f>
        <v/>
      </c>
      <c r="AA77" s="35" t="str">
        <f>IF(VW_PREMIO_IV[[#This Row],[EQUIPE]]="Hospitalar (HSP)",VLOOKUP(VW_PREMIO_IV[[#This Row],[COBERTURA]],VALORES_IV_HSP[],VW_PREMIO_IV[[#This Row],[Col Valor]],1),"")</f>
        <v/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-3.5000000000309228E-3</v>
      </c>
    </row>
    <row r="78" spans="1:29" x14ac:dyDescent="0.25">
      <c r="A78" s="6" t="s">
        <v>493</v>
      </c>
      <c r="B78" s="6" t="s">
        <v>420</v>
      </c>
      <c r="C78" s="6" t="s">
        <v>12</v>
      </c>
      <c r="D78" s="6" t="s">
        <v>308</v>
      </c>
      <c r="E78" s="4">
        <v>0</v>
      </c>
      <c r="F78" s="6" t="s">
        <v>494</v>
      </c>
      <c r="G78" s="6" t="s">
        <v>508</v>
      </c>
      <c r="H78" s="4">
        <v>2020</v>
      </c>
      <c r="I78" s="4">
        <v>4</v>
      </c>
      <c r="J78" s="6" t="s">
        <v>509</v>
      </c>
      <c r="K78" s="4">
        <v>10</v>
      </c>
      <c r="L78" s="6" t="s">
        <v>495</v>
      </c>
      <c r="M78" s="6" t="s">
        <v>510</v>
      </c>
      <c r="N78" s="6" t="s">
        <v>511</v>
      </c>
      <c r="O78" s="4">
        <v>2</v>
      </c>
      <c r="P78" s="6" t="s">
        <v>512</v>
      </c>
      <c r="Q78" s="4">
        <v>4</v>
      </c>
      <c r="R78" s="6" t="s">
        <v>496</v>
      </c>
      <c r="S78" s="4" t="b">
        <v>0</v>
      </c>
      <c r="T78" s="60">
        <v>1</v>
      </c>
      <c r="U78" s="60">
        <v>1</v>
      </c>
      <c r="V78" s="38">
        <v>1</v>
      </c>
      <c r="W78" s="35">
        <v>1128.25</v>
      </c>
      <c r="X78" s="42">
        <f>VLOOKUP(VW_PREMIO_IV[[#This Row],[TIPO]],$AL$5:$AM$16,2,0)</f>
        <v>14</v>
      </c>
      <c r="Y78" s="35">
        <f>IF(VW_PREMIO_IV[[#This Row],[EQUIPE]]="Gerentes",VLOOKUP(VW_PREMIO_IV[[#This Row],[COBERTURA]],VALORES_IV_GER[],VW_PREMIO_IV[[#This Row],[Col Valor]],1),"")</f>
        <v>1128.2470000000001</v>
      </c>
      <c r="Z78" s="35" t="str">
        <f>IF(VW_PREMIO_IV[[#This Row],[EQUIPE]]="Especialidade (ESP)",VLOOKUP(VW_PREMIO_IV[[#This Row],[COBERTURA]],VALORES_IV_ESP[],VW_PREMIO_IV[[#This Row],[Col Valor]],1),"")</f>
        <v/>
      </c>
      <c r="AA78" s="35" t="str">
        <f>IF(VW_PREMIO_IV[[#This Row],[EQUIPE]]="Hospitalar (HSP)",VLOOKUP(VW_PREMIO_IV[[#This Row],[COBERTURA]],VALORES_IV_HSP[],VW_PREMIO_IV[[#This Row],[Col Valor]],1),"")</f>
        <v/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2.9999999999290594E-3</v>
      </c>
    </row>
    <row r="79" spans="1:29" x14ac:dyDescent="0.25">
      <c r="A79" s="6" t="s">
        <v>493</v>
      </c>
      <c r="B79" s="6" t="s">
        <v>420</v>
      </c>
      <c r="C79" s="6" t="s">
        <v>17</v>
      </c>
      <c r="D79" s="6" t="s">
        <v>323</v>
      </c>
      <c r="E79" s="4">
        <v>0</v>
      </c>
      <c r="F79" s="6" t="s">
        <v>494</v>
      </c>
      <c r="G79" s="6" t="s">
        <v>508</v>
      </c>
      <c r="H79" s="4">
        <v>2020</v>
      </c>
      <c r="I79" s="4">
        <v>4</v>
      </c>
      <c r="J79" s="6" t="s">
        <v>509</v>
      </c>
      <c r="K79" s="4">
        <v>10</v>
      </c>
      <c r="L79" s="6" t="s">
        <v>495</v>
      </c>
      <c r="M79" s="6" t="s">
        <v>510</v>
      </c>
      <c r="N79" s="6" t="s">
        <v>511</v>
      </c>
      <c r="O79" s="4">
        <v>2</v>
      </c>
      <c r="P79" s="6" t="s">
        <v>512</v>
      </c>
      <c r="Q79" s="4">
        <v>4</v>
      </c>
      <c r="R79" s="6" t="s">
        <v>496</v>
      </c>
      <c r="S79" s="4" t="b">
        <v>0</v>
      </c>
      <c r="T79" s="60">
        <v>1</v>
      </c>
      <c r="U79" s="60">
        <v>1</v>
      </c>
      <c r="V79" s="38">
        <v>1</v>
      </c>
      <c r="W79" s="35">
        <v>1128.25</v>
      </c>
      <c r="X79" s="42">
        <f>VLOOKUP(VW_PREMIO_IV[[#This Row],[TIPO]],$AL$5:$AM$16,2,0)</f>
        <v>14</v>
      </c>
      <c r="Y79" s="35">
        <f>IF(VW_PREMIO_IV[[#This Row],[EQUIPE]]="Gerentes",VLOOKUP(VW_PREMIO_IV[[#This Row],[COBERTURA]],VALORES_IV_GER[],VW_PREMIO_IV[[#This Row],[Col Valor]],1),"")</f>
        <v>1128.2470000000001</v>
      </c>
      <c r="Z79" s="35" t="str">
        <f>IF(VW_PREMIO_IV[[#This Row],[EQUIPE]]="Especialidade (ESP)",VLOOKUP(VW_PREMIO_IV[[#This Row],[COBERTURA]],VALORES_IV_ESP[],VW_PREMIO_IV[[#This Row],[Col Valor]],1),"")</f>
        <v/>
      </c>
      <c r="AA79" s="35" t="str">
        <f>IF(VW_PREMIO_IV[[#This Row],[EQUIPE]]="Hospitalar (HSP)",VLOOKUP(VW_PREMIO_IV[[#This Row],[COBERTURA]],VALORES_IV_HSP[],VW_PREMIO_IV[[#This Row],[Col Valor]],1),"")</f>
        <v/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2.9999999999290594E-3</v>
      </c>
    </row>
    <row r="80" spans="1:29" x14ac:dyDescent="0.25">
      <c r="A80" s="6" t="s">
        <v>493</v>
      </c>
      <c r="B80" s="6" t="s">
        <v>420</v>
      </c>
      <c r="C80" s="6" t="s">
        <v>10</v>
      </c>
      <c r="D80" s="6" t="s">
        <v>305</v>
      </c>
      <c r="E80" s="4">
        <v>0</v>
      </c>
      <c r="F80" s="6" t="s">
        <v>494</v>
      </c>
      <c r="G80" s="6" t="s">
        <v>508</v>
      </c>
      <c r="H80" s="4">
        <v>2020</v>
      </c>
      <c r="I80" s="4">
        <v>4</v>
      </c>
      <c r="J80" s="6" t="s">
        <v>509</v>
      </c>
      <c r="K80" s="4">
        <v>10</v>
      </c>
      <c r="L80" s="6" t="s">
        <v>495</v>
      </c>
      <c r="M80" s="6" t="s">
        <v>510</v>
      </c>
      <c r="N80" s="6" t="s">
        <v>511</v>
      </c>
      <c r="O80" s="4">
        <v>2</v>
      </c>
      <c r="P80" s="6" t="s">
        <v>512</v>
      </c>
      <c r="Q80" s="4">
        <v>4</v>
      </c>
      <c r="R80" s="6" t="s">
        <v>496</v>
      </c>
      <c r="S80" s="4" t="b">
        <v>0</v>
      </c>
      <c r="T80" s="60">
        <v>1</v>
      </c>
      <c r="U80" s="60">
        <v>1</v>
      </c>
      <c r="V80" s="38">
        <v>1</v>
      </c>
      <c r="W80" s="35">
        <v>1128.25</v>
      </c>
      <c r="X80" s="42">
        <f>VLOOKUP(VW_PREMIO_IV[[#This Row],[TIPO]],$AL$5:$AM$16,2,0)</f>
        <v>14</v>
      </c>
      <c r="Y80" s="35">
        <f>IF(VW_PREMIO_IV[[#This Row],[EQUIPE]]="Gerentes",VLOOKUP(VW_PREMIO_IV[[#This Row],[COBERTURA]],VALORES_IV_GER[],VW_PREMIO_IV[[#This Row],[Col Valor]],1),"")</f>
        <v>1128.2470000000001</v>
      </c>
      <c r="Z80" s="35" t="str">
        <f>IF(VW_PREMIO_IV[[#This Row],[EQUIPE]]="Especialidade (ESP)",VLOOKUP(VW_PREMIO_IV[[#This Row],[COBERTURA]],VALORES_IV_ESP[],VW_PREMIO_IV[[#This Row],[Col Valor]],1),"")</f>
        <v/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2.9999999999290594E-3</v>
      </c>
    </row>
    <row r="81" spans="1:29" x14ac:dyDescent="0.25">
      <c r="A81" s="6" t="s">
        <v>493</v>
      </c>
      <c r="B81" s="6" t="s">
        <v>420</v>
      </c>
      <c r="C81" s="6" t="s">
        <v>12</v>
      </c>
      <c r="D81" s="6" t="s">
        <v>308</v>
      </c>
      <c r="E81" s="4">
        <v>0</v>
      </c>
      <c r="F81" s="6" t="s">
        <v>494</v>
      </c>
      <c r="G81" s="6" t="s">
        <v>513</v>
      </c>
      <c r="H81" s="4">
        <v>2020</v>
      </c>
      <c r="I81" s="4">
        <v>4</v>
      </c>
      <c r="J81" s="6" t="s">
        <v>509</v>
      </c>
      <c r="K81" s="4">
        <v>11</v>
      </c>
      <c r="L81" s="6" t="s">
        <v>498</v>
      </c>
      <c r="M81" s="6" t="s">
        <v>514</v>
      </c>
      <c r="N81" s="6" t="s">
        <v>511</v>
      </c>
      <c r="O81" s="4">
        <v>2</v>
      </c>
      <c r="P81" s="6" t="s">
        <v>512</v>
      </c>
      <c r="Q81" s="4">
        <v>5</v>
      </c>
      <c r="R81" s="6" t="s">
        <v>499</v>
      </c>
      <c r="S81" s="4" t="b">
        <v>0</v>
      </c>
      <c r="T81" s="60">
        <v>1</v>
      </c>
      <c r="U81" s="60">
        <v>1</v>
      </c>
      <c r="V81" s="38">
        <v>1</v>
      </c>
      <c r="W81" s="35">
        <v>1128.25</v>
      </c>
      <c r="X81" s="42">
        <f>VLOOKUP(VW_PREMIO_IV[[#This Row],[TIPO]],$AL$5:$AM$16,2,0)</f>
        <v>14</v>
      </c>
      <c r="Y81" s="35">
        <f>IF(VW_PREMIO_IV[[#This Row],[EQUIPE]]="Gerentes",VLOOKUP(VW_PREMIO_IV[[#This Row],[COBERTURA]],VALORES_IV_GER[],VW_PREMIO_IV[[#This Row],[Col Valor]],1),"")</f>
        <v>1128.2470000000001</v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 t="str">
        <f>IF(VW_PREMIO_IV[[#This Row],[EQUIPE]]="Misto (EMH)",VLOOKUP(VW_PREMIO_IV[[#This Row],[COBERTURA]],VALORES_IV_EMH[],VW_PREMIO_IV[[#This Row],[Col Valor]],1),"")</f>
        <v/>
      </c>
      <c r="AC81" s="35">
        <f>VW_PREMIO_IV[[#This Row],[PREMIO]]-SUM(VW_PREMIO_IV[[#This Row],[Check Gerente]:[Check EMH]])</f>
        <v>2.9999999999290594E-3</v>
      </c>
    </row>
    <row r="82" spans="1:29" x14ac:dyDescent="0.25">
      <c r="A82" s="6" t="s">
        <v>493</v>
      </c>
      <c r="B82" s="6" t="s">
        <v>420</v>
      </c>
      <c r="C82" s="6" t="s">
        <v>17</v>
      </c>
      <c r="D82" s="6" t="s">
        <v>323</v>
      </c>
      <c r="E82" s="4">
        <v>0</v>
      </c>
      <c r="F82" s="6" t="s">
        <v>494</v>
      </c>
      <c r="G82" s="6" t="s">
        <v>513</v>
      </c>
      <c r="H82" s="4">
        <v>2020</v>
      </c>
      <c r="I82" s="4">
        <v>4</v>
      </c>
      <c r="J82" s="6" t="s">
        <v>509</v>
      </c>
      <c r="K82" s="4">
        <v>11</v>
      </c>
      <c r="L82" s="6" t="s">
        <v>498</v>
      </c>
      <c r="M82" s="6" t="s">
        <v>514</v>
      </c>
      <c r="N82" s="6" t="s">
        <v>511</v>
      </c>
      <c r="O82" s="4">
        <v>2</v>
      </c>
      <c r="P82" s="6" t="s">
        <v>512</v>
      </c>
      <c r="Q82" s="4">
        <v>5</v>
      </c>
      <c r="R82" s="6" t="s">
        <v>499</v>
      </c>
      <c r="S82" s="4" t="b">
        <v>0</v>
      </c>
      <c r="T82" s="60">
        <v>1</v>
      </c>
      <c r="U82" s="60">
        <v>1</v>
      </c>
      <c r="V82" s="38">
        <v>1</v>
      </c>
      <c r="W82" s="35">
        <v>1128.25</v>
      </c>
      <c r="X82" s="42">
        <f>VLOOKUP(VW_PREMIO_IV[[#This Row],[TIPO]],$AL$5:$AM$16,2,0)</f>
        <v>14</v>
      </c>
      <c r="Y82" s="35">
        <f>IF(VW_PREMIO_IV[[#This Row],[EQUIPE]]="Gerentes",VLOOKUP(VW_PREMIO_IV[[#This Row],[COBERTURA]],VALORES_IV_GER[],VW_PREMIO_IV[[#This Row],[Col Valor]],1),"")</f>
        <v>1128.2470000000001</v>
      </c>
      <c r="Z82" s="35" t="str">
        <f>IF(VW_PREMIO_IV[[#This Row],[EQUIPE]]="Especialidade (ESP)",VLOOKUP(VW_PREMIO_IV[[#This Row],[COBERTURA]],VALORES_IV_ESP[],VW_PREMIO_IV[[#This Row],[Col Valor]],1),"")</f>
        <v/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2.9999999999290594E-3</v>
      </c>
    </row>
    <row r="83" spans="1:29" x14ac:dyDescent="0.25">
      <c r="A83" s="6" t="s">
        <v>493</v>
      </c>
      <c r="B83" s="6" t="s">
        <v>420</v>
      </c>
      <c r="C83" s="6" t="s">
        <v>10</v>
      </c>
      <c r="D83" s="6" t="s">
        <v>305</v>
      </c>
      <c r="E83" s="4">
        <v>0</v>
      </c>
      <c r="F83" s="6" t="s">
        <v>494</v>
      </c>
      <c r="G83" s="6" t="s">
        <v>513</v>
      </c>
      <c r="H83" s="4">
        <v>2020</v>
      </c>
      <c r="I83" s="4">
        <v>4</v>
      </c>
      <c r="J83" s="6" t="s">
        <v>509</v>
      </c>
      <c r="K83" s="4">
        <v>11</v>
      </c>
      <c r="L83" s="6" t="s">
        <v>498</v>
      </c>
      <c r="M83" s="6" t="s">
        <v>514</v>
      </c>
      <c r="N83" s="6" t="s">
        <v>511</v>
      </c>
      <c r="O83" s="4">
        <v>2</v>
      </c>
      <c r="P83" s="6" t="s">
        <v>512</v>
      </c>
      <c r="Q83" s="4">
        <v>5</v>
      </c>
      <c r="R83" s="6" t="s">
        <v>499</v>
      </c>
      <c r="S83" s="4" t="b">
        <v>0</v>
      </c>
      <c r="T83" s="60">
        <v>1</v>
      </c>
      <c r="U83" s="60">
        <v>1</v>
      </c>
      <c r="V83" s="38">
        <v>1</v>
      </c>
      <c r="W83" s="35">
        <v>1128.25</v>
      </c>
      <c r="X83" s="42">
        <f>VLOOKUP(VW_PREMIO_IV[[#This Row],[TIPO]],$AL$5:$AM$16,2,0)</f>
        <v>14</v>
      </c>
      <c r="Y83" s="35">
        <f>IF(VW_PREMIO_IV[[#This Row],[EQUIPE]]="Gerentes",VLOOKUP(VW_PREMIO_IV[[#This Row],[COBERTURA]],VALORES_IV_GER[],VW_PREMIO_IV[[#This Row],[Col Valor]],1),"")</f>
        <v>1128.2470000000001</v>
      </c>
      <c r="Z83" s="35" t="str">
        <f>IF(VW_PREMIO_IV[[#This Row],[EQUIPE]]="Especialidade (ESP)",VLOOKUP(VW_PREMIO_IV[[#This Row],[COBERTURA]],VALORES_IV_ESP[],VW_PREMIO_IV[[#This Row],[Col Valor]],1),"")</f>
        <v/>
      </c>
      <c r="AA83" s="35" t="str">
        <f>IF(VW_PREMIO_IV[[#This Row],[EQUIPE]]="Hospitalar (HSP)",VLOOKUP(VW_PREMIO_IV[[#This Row],[COBERTURA]],VALORES_IV_HSP[],VW_PREMIO_IV[[#This Row],[Col Valor]],1),"")</f>
        <v/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2.9999999999290594E-3</v>
      </c>
    </row>
    <row r="84" spans="1:29" x14ac:dyDescent="0.25">
      <c r="A84" s="6" t="s">
        <v>493</v>
      </c>
      <c r="B84" s="6" t="s">
        <v>287</v>
      </c>
      <c r="C84" s="6" t="s">
        <v>12</v>
      </c>
      <c r="D84" s="6" t="s">
        <v>308</v>
      </c>
      <c r="E84" s="4">
        <v>0</v>
      </c>
      <c r="F84" s="6" t="s">
        <v>494</v>
      </c>
      <c r="G84" s="6" t="s">
        <v>508</v>
      </c>
      <c r="H84" s="4">
        <v>2020</v>
      </c>
      <c r="I84" s="4">
        <v>4</v>
      </c>
      <c r="J84" s="6" t="s">
        <v>509</v>
      </c>
      <c r="K84" s="4">
        <v>10</v>
      </c>
      <c r="L84" s="6" t="s">
        <v>495</v>
      </c>
      <c r="M84" s="6" t="s">
        <v>510</v>
      </c>
      <c r="N84" s="6" t="s">
        <v>511</v>
      </c>
      <c r="O84" s="4">
        <v>2</v>
      </c>
      <c r="P84" s="6" t="s">
        <v>512</v>
      </c>
      <c r="Q84" s="4">
        <v>4</v>
      </c>
      <c r="R84" s="6" t="s">
        <v>496</v>
      </c>
      <c r="S84" s="4" t="b">
        <v>0</v>
      </c>
      <c r="T84" s="60">
        <v>1</v>
      </c>
      <c r="U84" s="60">
        <v>1</v>
      </c>
      <c r="V84" s="38">
        <v>1</v>
      </c>
      <c r="W84" s="35">
        <v>282.06</v>
      </c>
      <c r="X84" s="42">
        <f>VLOOKUP(VW_PREMIO_IV[[#This Row],[TIPO]],$AL$5:$AM$16,2,0)</f>
        <v>15</v>
      </c>
      <c r="Y84" s="35">
        <f>IF(VW_PREMIO_IV[[#This Row],[EQUIPE]]="Gerentes",VLOOKUP(VW_PREMIO_IV[[#This Row],[COBERTURA]],VALORES_IV_GER[],VW_PREMIO_IV[[#This Row],[Col Valor]],1),"")</f>
        <v>282.06169999999997</v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 t="str">
        <f>IF(VW_PREMIO_IV[[#This Row],[EQUIPE]]="Misto (EMH)",VLOOKUP(VW_PREMIO_IV[[#This Row],[COBERTURA]],VALORES_IV_EMH[],VW_PREMIO_IV[[#This Row],[Col Valor]],1),"")</f>
        <v/>
      </c>
      <c r="AC84" s="35">
        <f>VW_PREMIO_IV[[#This Row],[PREMIO]]-SUM(VW_PREMIO_IV[[#This Row],[Check Gerente]:[Check EMH]])</f>
        <v>-1.699999999971169E-3</v>
      </c>
    </row>
    <row r="85" spans="1:29" x14ac:dyDescent="0.25">
      <c r="A85" s="6" t="s">
        <v>493</v>
      </c>
      <c r="B85" s="6" t="s">
        <v>287</v>
      </c>
      <c r="C85" s="6" t="s">
        <v>17</v>
      </c>
      <c r="D85" s="6" t="s">
        <v>323</v>
      </c>
      <c r="E85" s="4">
        <v>0</v>
      </c>
      <c r="F85" s="6" t="s">
        <v>494</v>
      </c>
      <c r="G85" s="6" t="s">
        <v>508</v>
      </c>
      <c r="H85" s="4">
        <v>2020</v>
      </c>
      <c r="I85" s="4">
        <v>4</v>
      </c>
      <c r="J85" s="6" t="s">
        <v>509</v>
      </c>
      <c r="K85" s="4">
        <v>10</v>
      </c>
      <c r="L85" s="6" t="s">
        <v>495</v>
      </c>
      <c r="M85" s="6" t="s">
        <v>510</v>
      </c>
      <c r="N85" s="6" t="s">
        <v>511</v>
      </c>
      <c r="O85" s="4">
        <v>2</v>
      </c>
      <c r="P85" s="6" t="s">
        <v>512</v>
      </c>
      <c r="Q85" s="4">
        <v>4</v>
      </c>
      <c r="R85" s="6" t="s">
        <v>496</v>
      </c>
      <c r="S85" s="4" t="b">
        <v>0</v>
      </c>
      <c r="T85" s="60">
        <v>1</v>
      </c>
      <c r="U85" s="60">
        <v>1</v>
      </c>
      <c r="V85" s="38">
        <v>1</v>
      </c>
      <c r="W85" s="35">
        <v>282.06</v>
      </c>
      <c r="X85" s="42">
        <f>VLOOKUP(VW_PREMIO_IV[[#This Row],[TIPO]],$AL$5:$AM$16,2,0)</f>
        <v>15</v>
      </c>
      <c r="Y85" s="35">
        <f>IF(VW_PREMIO_IV[[#This Row],[EQUIPE]]="Gerentes",VLOOKUP(VW_PREMIO_IV[[#This Row],[COBERTURA]],VALORES_IV_GER[],VW_PREMIO_IV[[#This Row],[Col Valor]],1),"")</f>
        <v>282.06169999999997</v>
      </c>
      <c r="Z85" s="35" t="str">
        <f>IF(VW_PREMIO_IV[[#This Row],[EQUIPE]]="Especialidade (ESP)",VLOOKUP(VW_PREMIO_IV[[#This Row],[COBERTURA]],VALORES_IV_ESP[],VW_PREMIO_IV[[#This Row],[Col Valor]],1),"")</f>
        <v/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-1.699999999971169E-3</v>
      </c>
    </row>
    <row r="86" spans="1:29" x14ac:dyDescent="0.25">
      <c r="A86" s="6" t="s">
        <v>493</v>
      </c>
      <c r="B86" s="6" t="s">
        <v>287</v>
      </c>
      <c r="C86" s="6" t="s">
        <v>10</v>
      </c>
      <c r="D86" s="6" t="s">
        <v>305</v>
      </c>
      <c r="E86" s="4">
        <v>0</v>
      </c>
      <c r="F86" s="6" t="s">
        <v>494</v>
      </c>
      <c r="G86" s="6" t="s">
        <v>508</v>
      </c>
      <c r="H86" s="4">
        <v>2020</v>
      </c>
      <c r="I86" s="4">
        <v>4</v>
      </c>
      <c r="J86" s="6" t="s">
        <v>509</v>
      </c>
      <c r="K86" s="4">
        <v>10</v>
      </c>
      <c r="L86" s="6" t="s">
        <v>495</v>
      </c>
      <c r="M86" s="6" t="s">
        <v>510</v>
      </c>
      <c r="N86" s="6" t="s">
        <v>511</v>
      </c>
      <c r="O86" s="4">
        <v>2</v>
      </c>
      <c r="P86" s="6" t="s">
        <v>512</v>
      </c>
      <c r="Q86" s="4">
        <v>4</v>
      </c>
      <c r="R86" s="6" t="s">
        <v>496</v>
      </c>
      <c r="S86" s="4" t="b">
        <v>0</v>
      </c>
      <c r="T86" s="60">
        <v>1</v>
      </c>
      <c r="U86" s="60">
        <v>1</v>
      </c>
      <c r="V86" s="38">
        <v>1</v>
      </c>
      <c r="W86" s="35">
        <v>282.06</v>
      </c>
      <c r="X86" s="42">
        <f>VLOOKUP(VW_PREMIO_IV[[#This Row],[TIPO]],$AL$5:$AM$16,2,0)</f>
        <v>15</v>
      </c>
      <c r="Y86" s="35">
        <f>IF(VW_PREMIO_IV[[#This Row],[EQUIPE]]="Gerentes",VLOOKUP(VW_PREMIO_IV[[#This Row],[COBERTURA]],VALORES_IV_GER[],VW_PREMIO_IV[[#This Row],[Col Valor]],1),"")</f>
        <v>282.06169999999997</v>
      </c>
      <c r="Z86" s="35" t="str">
        <f>IF(VW_PREMIO_IV[[#This Row],[EQUIPE]]="Especialidade (ESP)",VLOOKUP(VW_PREMIO_IV[[#This Row],[COBERTURA]],VALORES_IV_ESP[],VW_PREMIO_IV[[#This Row],[Col Valor]],1),"")</f>
        <v/>
      </c>
      <c r="AA86" s="35" t="str">
        <f>IF(VW_PREMIO_IV[[#This Row],[EQUIPE]]="Hospitalar (HSP)",VLOOKUP(VW_PREMIO_IV[[#This Row],[COBERTURA]],VALORES_IV_HSP[],VW_PREMIO_IV[[#This Row],[Col Valor]],1),"")</f>
        <v/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-1.699999999971169E-3</v>
      </c>
    </row>
    <row r="87" spans="1:29" x14ac:dyDescent="0.25">
      <c r="A87" s="6" t="s">
        <v>493</v>
      </c>
      <c r="B87" s="6" t="s">
        <v>287</v>
      </c>
      <c r="C87" s="6" t="s">
        <v>12</v>
      </c>
      <c r="D87" s="6" t="s">
        <v>308</v>
      </c>
      <c r="E87" s="4">
        <v>0</v>
      </c>
      <c r="F87" s="6" t="s">
        <v>494</v>
      </c>
      <c r="G87" s="6" t="s">
        <v>513</v>
      </c>
      <c r="H87" s="4">
        <v>2020</v>
      </c>
      <c r="I87" s="4">
        <v>4</v>
      </c>
      <c r="J87" s="6" t="s">
        <v>509</v>
      </c>
      <c r="K87" s="4">
        <v>11</v>
      </c>
      <c r="L87" s="6" t="s">
        <v>498</v>
      </c>
      <c r="M87" s="6" t="s">
        <v>514</v>
      </c>
      <c r="N87" s="6" t="s">
        <v>511</v>
      </c>
      <c r="O87" s="4">
        <v>2</v>
      </c>
      <c r="P87" s="6" t="s">
        <v>512</v>
      </c>
      <c r="Q87" s="4">
        <v>5</v>
      </c>
      <c r="R87" s="6" t="s">
        <v>499</v>
      </c>
      <c r="S87" s="4" t="b">
        <v>0</v>
      </c>
      <c r="T87" s="60">
        <v>1</v>
      </c>
      <c r="U87" s="60">
        <v>1</v>
      </c>
      <c r="V87" s="38">
        <v>1</v>
      </c>
      <c r="W87" s="35">
        <v>282.06</v>
      </c>
      <c r="X87" s="42">
        <f>VLOOKUP(VW_PREMIO_IV[[#This Row],[TIPO]],$AL$5:$AM$16,2,0)</f>
        <v>15</v>
      </c>
      <c r="Y87" s="35">
        <f>IF(VW_PREMIO_IV[[#This Row],[EQUIPE]]="Gerentes",VLOOKUP(VW_PREMIO_IV[[#This Row],[COBERTURA]],VALORES_IV_GER[],VW_PREMIO_IV[[#This Row],[Col Valor]],1),"")</f>
        <v>282.06169999999997</v>
      </c>
      <c r="Z87" s="35" t="str">
        <f>IF(VW_PREMIO_IV[[#This Row],[EQUIPE]]="Especialidade (ESP)",VLOOKUP(VW_PREMIO_IV[[#This Row],[COBERTURA]],VALORES_IV_ESP[],VW_PREMIO_IV[[#This Row],[Col Valor]],1),"")</f>
        <v/>
      </c>
      <c r="AA87" s="35" t="str">
        <f>IF(VW_PREMIO_IV[[#This Row],[EQUIPE]]="Hospitalar (HSP)",VLOOKUP(VW_PREMIO_IV[[#This Row],[COBERTURA]],VALORES_IV_HSP[],VW_PREMIO_IV[[#This Row],[Col Valor]],1),"")</f>
        <v/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-1.699999999971169E-3</v>
      </c>
    </row>
    <row r="88" spans="1:29" x14ac:dyDescent="0.25">
      <c r="A88" s="6" t="s">
        <v>493</v>
      </c>
      <c r="B88" s="6" t="s">
        <v>287</v>
      </c>
      <c r="C88" s="6" t="s">
        <v>17</v>
      </c>
      <c r="D88" s="6" t="s">
        <v>323</v>
      </c>
      <c r="E88" s="4">
        <v>0</v>
      </c>
      <c r="F88" s="6" t="s">
        <v>494</v>
      </c>
      <c r="G88" s="6" t="s">
        <v>513</v>
      </c>
      <c r="H88" s="4">
        <v>2020</v>
      </c>
      <c r="I88" s="4">
        <v>4</v>
      </c>
      <c r="J88" s="6" t="s">
        <v>509</v>
      </c>
      <c r="K88" s="4">
        <v>11</v>
      </c>
      <c r="L88" s="6" t="s">
        <v>498</v>
      </c>
      <c r="M88" s="6" t="s">
        <v>514</v>
      </c>
      <c r="N88" s="6" t="s">
        <v>511</v>
      </c>
      <c r="O88" s="4">
        <v>2</v>
      </c>
      <c r="P88" s="6" t="s">
        <v>512</v>
      </c>
      <c r="Q88" s="4">
        <v>5</v>
      </c>
      <c r="R88" s="6" t="s">
        <v>499</v>
      </c>
      <c r="S88" s="4" t="b">
        <v>0</v>
      </c>
      <c r="T88" s="60">
        <v>1</v>
      </c>
      <c r="U88" s="60">
        <v>1</v>
      </c>
      <c r="V88" s="38">
        <v>1</v>
      </c>
      <c r="W88" s="35">
        <v>282.06</v>
      </c>
      <c r="X88" s="42">
        <f>VLOOKUP(VW_PREMIO_IV[[#This Row],[TIPO]],$AL$5:$AM$16,2,0)</f>
        <v>15</v>
      </c>
      <c r="Y88" s="35">
        <f>IF(VW_PREMIO_IV[[#This Row],[EQUIPE]]="Gerentes",VLOOKUP(VW_PREMIO_IV[[#This Row],[COBERTURA]],VALORES_IV_GER[],VW_PREMIO_IV[[#This Row],[Col Valor]],1),"")</f>
        <v>282.06169999999997</v>
      </c>
      <c r="Z88" s="35" t="str">
        <f>IF(VW_PREMIO_IV[[#This Row],[EQUIPE]]="Especialidade (ESP)",VLOOKUP(VW_PREMIO_IV[[#This Row],[COBERTURA]],VALORES_IV_ESP[],VW_PREMIO_IV[[#This Row],[Col Valor]],1),"")</f>
        <v/>
      </c>
      <c r="AA88" s="35" t="str">
        <f>IF(VW_PREMIO_IV[[#This Row],[EQUIPE]]="Hospitalar (HSP)",VLOOKUP(VW_PREMIO_IV[[#This Row],[COBERTURA]],VALORES_IV_HSP[],VW_PREMIO_IV[[#This Row],[Col Valor]],1),"")</f>
        <v/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-1.699999999971169E-3</v>
      </c>
    </row>
    <row r="89" spans="1:29" x14ac:dyDescent="0.25">
      <c r="A89" s="6" t="s">
        <v>493</v>
      </c>
      <c r="B89" s="6" t="s">
        <v>287</v>
      </c>
      <c r="C89" s="6" t="s">
        <v>10</v>
      </c>
      <c r="D89" s="6" t="s">
        <v>305</v>
      </c>
      <c r="E89" s="4">
        <v>0</v>
      </c>
      <c r="F89" s="6" t="s">
        <v>494</v>
      </c>
      <c r="G89" s="6" t="s">
        <v>513</v>
      </c>
      <c r="H89" s="4">
        <v>2020</v>
      </c>
      <c r="I89" s="4">
        <v>4</v>
      </c>
      <c r="J89" s="6" t="s">
        <v>509</v>
      </c>
      <c r="K89" s="4">
        <v>11</v>
      </c>
      <c r="L89" s="6" t="s">
        <v>498</v>
      </c>
      <c r="M89" s="6" t="s">
        <v>514</v>
      </c>
      <c r="N89" s="6" t="s">
        <v>511</v>
      </c>
      <c r="O89" s="4">
        <v>2</v>
      </c>
      <c r="P89" s="6" t="s">
        <v>512</v>
      </c>
      <c r="Q89" s="4">
        <v>5</v>
      </c>
      <c r="R89" s="6" t="s">
        <v>499</v>
      </c>
      <c r="S89" s="4" t="b">
        <v>0</v>
      </c>
      <c r="T89" s="60">
        <v>1</v>
      </c>
      <c r="U89" s="60">
        <v>1</v>
      </c>
      <c r="V89" s="38">
        <v>1</v>
      </c>
      <c r="W89" s="35">
        <v>282.06</v>
      </c>
      <c r="X89" s="42">
        <f>VLOOKUP(VW_PREMIO_IV[[#This Row],[TIPO]],$AL$5:$AM$16,2,0)</f>
        <v>15</v>
      </c>
      <c r="Y89" s="35">
        <f>IF(VW_PREMIO_IV[[#This Row],[EQUIPE]]="Gerentes",VLOOKUP(VW_PREMIO_IV[[#This Row],[COBERTURA]],VALORES_IV_GER[],VW_PREMIO_IV[[#This Row],[Col Valor]],1),"")</f>
        <v>282.06169999999997</v>
      </c>
      <c r="Z89" s="35" t="str">
        <f>IF(VW_PREMIO_IV[[#This Row],[EQUIPE]]="Especialidade (ESP)",VLOOKUP(VW_PREMIO_IV[[#This Row],[COBERTURA]],VALORES_IV_ESP[],VW_PREMIO_IV[[#This Row],[Col Valor]],1),"")</f>
        <v/>
      </c>
      <c r="AA89" s="35" t="str">
        <f>IF(VW_PREMIO_IV[[#This Row],[EQUIPE]]="Hospitalar (HSP)",VLOOKUP(VW_PREMIO_IV[[#This Row],[COBERTURA]],VALORES_IV_HSP[],VW_PREMIO_IV[[#This Row],[Col Valor]],1),"")</f>
        <v/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-1.699999999971169E-3</v>
      </c>
    </row>
    <row r="90" spans="1:29" x14ac:dyDescent="0.25">
      <c r="A90" s="6" t="s">
        <v>497</v>
      </c>
      <c r="B90" s="6" t="s">
        <v>432</v>
      </c>
      <c r="C90" s="6" t="s">
        <v>9</v>
      </c>
      <c r="D90" s="6" t="s">
        <v>304</v>
      </c>
      <c r="E90" s="4">
        <v>20</v>
      </c>
      <c r="F90" s="6" t="s">
        <v>306</v>
      </c>
      <c r="G90" s="6" t="s">
        <v>513</v>
      </c>
      <c r="H90" s="4">
        <v>2020</v>
      </c>
      <c r="I90" s="4">
        <v>4</v>
      </c>
      <c r="J90" s="6" t="s">
        <v>509</v>
      </c>
      <c r="K90" s="4">
        <v>11</v>
      </c>
      <c r="L90" s="6" t="s">
        <v>498</v>
      </c>
      <c r="M90" s="6" t="s">
        <v>514</v>
      </c>
      <c r="N90" s="6" t="s">
        <v>511</v>
      </c>
      <c r="O90" s="4">
        <v>2</v>
      </c>
      <c r="P90" s="6" t="s">
        <v>512</v>
      </c>
      <c r="Q90" s="4">
        <v>5</v>
      </c>
      <c r="R90" s="6" t="s">
        <v>499</v>
      </c>
      <c r="S90" s="4" t="b">
        <v>0</v>
      </c>
      <c r="T90" s="60">
        <v>2355351.0699999998</v>
      </c>
      <c r="U90" s="60">
        <v>3298284.97</v>
      </c>
      <c r="V90" s="38">
        <v>1.4</v>
      </c>
      <c r="W90" s="35">
        <v>608.03</v>
      </c>
      <c r="X90" s="42">
        <f>VLOOKUP(VW_PREMIO_IV[[#This Row],[TIPO]],$AL$5:$AM$16,2,0)</f>
        <v>10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>
        <f>IF(VW_PREMIO_IV[[#This Row],[EQUIPE]]="Hospitalar (HSP)",VLOOKUP(VW_PREMIO_IV[[#This Row],[COBERTURA]],VALORES_IV_HSP[],VW_PREMIO_IV[[#This Row],[Col Valor]],1),"")</f>
        <v>608.03219999999999</v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-2.200000000016189E-3</v>
      </c>
    </row>
    <row r="91" spans="1:29" x14ac:dyDescent="0.25">
      <c r="A91" s="6" t="s">
        <v>497</v>
      </c>
      <c r="B91" s="6" t="s">
        <v>432</v>
      </c>
      <c r="C91" s="6" t="s">
        <v>11</v>
      </c>
      <c r="D91" s="6" t="s">
        <v>307</v>
      </c>
      <c r="E91" s="4">
        <v>20</v>
      </c>
      <c r="F91" s="6" t="s">
        <v>306</v>
      </c>
      <c r="G91" s="6" t="s">
        <v>513</v>
      </c>
      <c r="H91" s="4">
        <v>2020</v>
      </c>
      <c r="I91" s="4">
        <v>4</v>
      </c>
      <c r="J91" s="6" t="s">
        <v>509</v>
      </c>
      <c r="K91" s="4">
        <v>11</v>
      </c>
      <c r="L91" s="6" t="s">
        <v>498</v>
      </c>
      <c r="M91" s="6" t="s">
        <v>514</v>
      </c>
      <c r="N91" s="6" t="s">
        <v>511</v>
      </c>
      <c r="O91" s="4">
        <v>2</v>
      </c>
      <c r="P91" s="6" t="s">
        <v>512</v>
      </c>
      <c r="Q91" s="4">
        <v>5</v>
      </c>
      <c r="R91" s="6" t="s">
        <v>499</v>
      </c>
      <c r="S91" s="4" t="b">
        <v>0</v>
      </c>
      <c r="T91" s="60">
        <v>2355351.0699999998</v>
      </c>
      <c r="U91" s="60">
        <v>3298284.97</v>
      </c>
      <c r="V91" s="38">
        <v>1.4</v>
      </c>
      <c r="W91" s="35">
        <v>608.03</v>
      </c>
      <c r="X91" s="42">
        <f>VLOOKUP(VW_PREMIO_IV[[#This Row],[TIPO]],$AL$5:$AM$16,2,0)</f>
        <v>10</v>
      </c>
      <c r="Y91" s="35" t="str">
        <f>IF(VW_PREMIO_IV[[#This Row],[EQUIPE]]="Gerentes",VLOOKUP(VW_PREMIO_IV[[#This Row],[COBERTURA]],VALORES_IV_GER[],VW_PREMIO_IV[[#This Row],[Col Valor]],1),"")</f>
        <v/>
      </c>
      <c r="Z91" s="35" t="str">
        <f>IF(VW_PREMIO_IV[[#This Row],[EQUIPE]]="Especialidade (ESP)",VLOOKUP(VW_PREMIO_IV[[#This Row],[COBERTURA]],VALORES_IV_ESP[],VW_PREMIO_IV[[#This Row],[Col Valor]],1),"")</f>
        <v/>
      </c>
      <c r="AA91" s="35">
        <f>IF(VW_PREMIO_IV[[#This Row],[EQUIPE]]="Hospitalar (HSP)",VLOOKUP(VW_PREMIO_IV[[#This Row],[COBERTURA]],VALORES_IV_HSP[],VW_PREMIO_IV[[#This Row],[Col Valor]],1),"")</f>
        <v>608.03219999999999</v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-2.200000000016189E-3</v>
      </c>
    </row>
    <row r="92" spans="1:29" x14ac:dyDescent="0.25">
      <c r="A92" s="6" t="s">
        <v>497</v>
      </c>
      <c r="B92" s="6" t="s">
        <v>432</v>
      </c>
      <c r="C92" s="6" t="s">
        <v>13</v>
      </c>
      <c r="D92" s="6" t="s">
        <v>309</v>
      </c>
      <c r="E92" s="4">
        <v>20</v>
      </c>
      <c r="F92" s="6" t="s">
        <v>306</v>
      </c>
      <c r="G92" s="6" t="s">
        <v>513</v>
      </c>
      <c r="H92" s="4">
        <v>2020</v>
      </c>
      <c r="I92" s="4">
        <v>4</v>
      </c>
      <c r="J92" s="6" t="s">
        <v>509</v>
      </c>
      <c r="K92" s="4">
        <v>11</v>
      </c>
      <c r="L92" s="6" t="s">
        <v>498</v>
      </c>
      <c r="M92" s="6" t="s">
        <v>514</v>
      </c>
      <c r="N92" s="6" t="s">
        <v>511</v>
      </c>
      <c r="O92" s="4">
        <v>2</v>
      </c>
      <c r="P92" s="6" t="s">
        <v>512</v>
      </c>
      <c r="Q92" s="4">
        <v>5</v>
      </c>
      <c r="R92" s="6" t="s">
        <v>499</v>
      </c>
      <c r="S92" s="4" t="b">
        <v>0</v>
      </c>
      <c r="T92" s="60">
        <v>2355351.0699999998</v>
      </c>
      <c r="U92" s="60">
        <v>3298284.97</v>
      </c>
      <c r="V92" s="38">
        <v>1.4</v>
      </c>
      <c r="W92" s="35">
        <v>608.03</v>
      </c>
      <c r="X92" s="42">
        <f>VLOOKUP(VW_PREMIO_IV[[#This Row],[TIPO]],$AL$5:$AM$16,2,0)</f>
        <v>10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>
        <f>IF(VW_PREMIO_IV[[#This Row],[EQUIPE]]="Hospitalar (HSP)",VLOOKUP(VW_PREMIO_IV[[#This Row],[COBERTURA]],VALORES_IV_HSP[],VW_PREMIO_IV[[#This Row],[Col Valor]],1),"")</f>
        <v>608.03219999999999</v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-2.200000000016189E-3</v>
      </c>
    </row>
    <row r="93" spans="1:29" x14ac:dyDescent="0.25">
      <c r="A93" s="6" t="s">
        <v>497</v>
      </c>
      <c r="B93" s="6" t="s">
        <v>432</v>
      </c>
      <c r="C93" s="6" t="s">
        <v>28</v>
      </c>
      <c r="D93" s="6" t="s">
        <v>310</v>
      </c>
      <c r="E93" s="4">
        <v>10</v>
      </c>
      <c r="F93" s="6" t="s">
        <v>311</v>
      </c>
      <c r="G93" s="6" t="s">
        <v>513</v>
      </c>
      <c r="H93" s="4">
        <v>2020</v>
      </c>
      <c r="I93" s="4">
        <v>4</v>
      </c>
      <c r="J93" s="6" t="s">
        <v>509</v>
      </c>
      <c r="K93" s="4">
        <v>11</v>
      </c>
      <c r="L93" s="6" t="s">
        <v>498</v>
      </c>
      <c r="M93" s="6" t="s">
        <v>514</v>
      </c>
      <c r="N93" s="6" t="s">
        <v>511</v>
      </c>
      <c r="O93" s="4">
        <v>2</v>
      </c>
      <c r="P93" s="6" t="s">
        <v>512</v>
      </c>
      <c r="Q93" s="4">
        <v>5</v>
      </c>
      <c r="R93" s="6" t="s">
        <v>499</v>
      </c>
      <c r="S93" s="4" t="b">
        <v>0</v>
      </c>
      <c r="T93" s="60">
        <v>2355351.0699999998</v>
      </c>
      <c r="U93" s="60">
        <v>3298284.97</v>
      </c>
      <c r="V93" s="38">
        <v>1.4</v>
      </c>
      <c r="W93" s="35">
        <v>608.03</v>
      </c>
      <c r="X93" s="42">
        <f>VLOOKUP(VW_PREMIO_IV[[#This Row],[TIPO]],$AL$5:$AM$16,2,0)</f>
        <v>10</v>
      </c>
      <c r="Y93" s="35" t="str">
        <f>IF(VW_PREMIO_IV[[#This Row],[EQUIPE]]="Gerentes",VLOOKUP(VW_PREMIO_IV[[#This Row],[COBERTURA]],VALORES_IV_GER[],VW_PREMIO_IV[[#This Row],[Col Valor]],1),"")</f>
        <v/>
      </c>
      <c r="Z93" s="35">
        <f>IF(VW_PREMIO_IV[[#This Row],[EQUIPE]]="Especialidade (ESP)",VLOOKUP(VW_PREMIO_IV[[#This Row],[COBERTURA]],VALORES_IV_ESP[],VW_PREMIO_IV[[#This Row],[Col Valor]],1),"")</f>
        <v>608.03219999999999</v>
      </c>
      <c r="AA93" s="35" t="str">
        <f>IF(VW_PREMIO_IV[[#This Row],[EQUIPE]]="Hospitalar (HSP)",VLOOKUP(VW_PREMIO_IV[[#This Row],[COBERTURA]],VALORES_IV_HSP[],VW_PREMIO_IV[[#This Row],[Col Valor]],1),"")</f>
        <v/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-2.200000000016189E-3</v>
      </c>
    </row>
    <row r="94" spans="1:29" x14ac:dyDescent="0.25">
      <c r="A94" s="6" t="s">
        <v>497</v>
      </c>
      <c r="B94" s="6" t="s">
        <v>432</v>
      </c>
      <c r="C94" s="6" t="s">
        <v>29</v>
      </c>
      <c r="D94" s="6" t="s">
        <v>312</v>
      </c>
      <c r="E94" s="4">
        <v>30</v>
      </c>
      <c r="F94" s="6" t="s">
        <v>313</v>
      </c>
      <c r="G94" s="6" t="s">
        <v>513</v>
      </c>
      <c r="H94" s="4">
        <v>2020</v>
      </c>
      <c r="I94" s="4">
        <v>4</v>
      </c>
      <c r="J94" s="6" t="s">
        <v>509</v>
      </c>
      <c r="K94" s="4">
        <v>11</v>
      </c>
      <c r="L94" s="6" t="s">
        <v>498</v>
      </c>
      <c r="M94" s="6" t="s">
        <v>514</v>
      </c>
      <c r="N94" s="6" t="s">
        <v>511</v>
      </c>
      <c r="O94" s="4">
        <v>2</v>
      </c>
      <c r="P94" s="6" t="s">
        <v>512</v>
      </c>
      <c r="Q94" s="4">
        <v>5</v>
      </c>
      <c r="R94" s="6" t="s">
        <v>499</v>
      </c>
      <c r="S94" s="4" t="b">
        <v>0</v>
      </c>
      <c r="T94" s="60">
        <v>2355351.0699999998</v>
      </c>
      <c r="U94" s="60">
        <v>3298284.97</v>
      </c>
      <c r="V94" s="38">
        <v>1.4</v>
      </c>
      <c r="W94" s="35">
        <v>608.03</v>
      </c>
      <c r="X94" s="42">
        <f>VLOOKUP(VW_PREMIO_IV[[#This Row],[TIPO]],$AL$5:$AM$16,2,0)</f>
        <v>10</v>
      </c>
      <c r="Y94" s="35" t="str">
        <f>IF(VW_PREMIO_IV[[#This Row],[EQUIPE]]="Gerentes",VLOOKUP(VW_PREMIO_IV[[#This Row],[COBERTURA]],VALORES_IV_GER[],VW_PREMIO_IV[[#This Row],[Col Valor]],1),"")</f>
        <v/>
      </c>
      <c r="Z94" s="35" t="str">
        <f>IF(VW_PREMIO_IV[[#This Row],[EQUIPE]]="Especialidade (ESP)",VLOOKUP(VW_PREMIO_IV[[#This Row],[COBERTURA]],VALORES_IV_ESP[],VW_PREMIO_IV[[#This Row],[Col Valor]],1),"")</f>
        <v/>
      </c>
      <c r="AA94" s="35" t="str">
        <f>IF(VW_PREMIO_IV[[#This Row],[EQUIPE]]="Hospitalar (HSP)",VLOOKUP(VW_PREMIO_IV[[#This Row],[COBERTURA]],VALORES_IV_HSP[],VW_PREMIO_IV[[#This Row],[Col Valor]],1),"")</f>
        <v/>
      </c>
      <c r="AB94" s="35">
        <f>IF(VW_PREMIO_IV[[#This Row],[EQUIPE]]="Misto (EMH)",VLOOKUP(VW_PREMIO_IV[[#This Row],[COBERTURA]],VALORES_IV_EMH[],VW_PREMIO_IV[[#This Row],[Col Valor]],1),"")</f>
        <v>608.03219999999999</v>
      </c>
      <c r="AC94" s="35">
        <f>VW_PREMIO_IV[[#This Row],[PREMIO]]-SUM(VW_PREMIO_IV[[#This Row],[Check Gerente]:[Check EMH]])</f>
        <v>-2.200000000016189E-3</v>
      </c>
    </row>
    <row r="95" spans="1:29" x14ac:dyDescent="0.25">
      <c r="A95" s="6" t="s">
        <v>497</v>
      </c>
      <c r="B95" s="6" t="s">
        <v>432</v>
      </c>
      <c r="C95" s="6" t="s">
        <v>30</v>
      </c>
      <c r="D95" s="6" t="s">
        <v>318</v>
      </c>
      <c r="E95" s="4">
        <v>10</v>
      </c>
      <c r="F95" s="6" t="s">
        <v>311</v>
      </c>
      <c r="G95" s="6" t="s">
        <v>513</v>
      </c>
      <c r="H95" s="4">
        <v>2020</v>
      </c>
      <c r="I95" s="4">
        <v>4</v>
      </c>
      <c r="J95" s="6" t="s">
        <v>509</v>
      </c>
      <c r="K95" s="4">
        <v>11</v>
      </c>
      <c r="L95" s="6" t="s">
        <v>498</v>
      </c>
      <c r="M95" s="6" t="s">
        <v>514</v>
      </c>
      <c r="N95" s="6" t="s">
        <v>511</v>
      </c>
      <c r="O95" s="4">
        <v>2</v>
      </c>
      <c r="P95" s="6" t="s">
        <v>512</v>
      </c>
      <c r="Q95" s="4">
        <v>5</v>
      </c>
      <c r="R95" s="6" t="s">
        <v>499</v>
      </c>
      <c r="S95" s="4" t="b">
        <v>0</v>
      </c>
      <c r="T95" s="60">
        <v>2355351.0699999998</v>
      </c>
      <c r="U95" s="60">
        <v>3298284.97</v>
      </c>
      <c r="V95" s="38">
        <v>1.4</v>
      </c>
      <c r="W95" s="35">
        <v>608.03</v>
      </c>
      <c r="X95" s="42">
        <f>VLOOKUP(VW_PREMIO_IV[[#This Row],[TIPO]],$AL$5:$AM$16,2,0)</f>
        <v>10</v>
      </c>
      <c r="Y95" s="35" t="str">
        <f>IF(VW_PREMIO_IV[[#This Row],[EQUIPE]]="Gerentes",VLOOKUP(VW_PREMIO_IV[[#This Row],[COBERTURA]],VALORES_IV_GER[],VW_PREMIO_IV[[#This Row],[Col Valor]],1),"")</f>
        <v/>
      </c>
      <c r="Z95" s="35">
        <f>IF(VW_PREMIO_IV[[#This Row],[EQUIPE]]="Especialidade (ESP)",VLOOKUP(VW_PREMIO_IV[[#This Row],[COBERTURA]],VALORES_IV_ESP[],VW_PREMIO_IV[[#This Row],[Col Valor]],1),"")</f>
        <v>608.03219999999999</v>
      </c>
      <c r="AA95" s="35" t="str">
        <f>IF(VW_PREMIO_IV[[#This Row],[EQUIPE]]="Hospitalar (HSP)",VLOOKUP(VW_PREMIO_IV[[#This Row],[COBERTURA]],VALORES_IV_HSP[],VW_PREMIO_IV[[#This Row],[Col Valor]],1),"")</f>
        <v/>
      </c>
      <c r="AB95" s="35" t="str">
        <f>IF(VW_PREMIO_IV[[#This Row],[EQUIPE]]="Misto (EMH)",VLOOKUP(VW_PREMIO_IV[[#This Row],[COBERTURA]],VALORES_IV_EMH[],VW_PREMIO_IV[[#This Row],[Col Valor]],1),"")</f>
        <v/>
      </c>
      <c r="AC95" s="35">
        <f>VW_PREMIO_IV[[#This Row],[PREMIO]]-SUM(VW_PREMIO_IV[[#This Row],[Check Gerente]:[Check EMH]])</f>
        <v>-2.200000000016189E-3</v>
      </c>
    </row>
    <row r="96" spans="1:29" x14ac:dyDescent="0.25">
      <c r="A96" s="6" t="s">
        <v>497</v>
      </c>
      <c r="B96" s="6" t="s">
        <v>432</v>
      </c>
      <c r="C96" s="6" t="s">
        <v>14</v>
      </c>
      <c r="D96" s="6" t="s">
        <v>319</v>
      </c>
      <c r="E96" s="4">
        <v>20</v>
      </c>
      <c r="F96" s="6" t="s">
        <v>306</v>
      </c>
      <c r="G96" s="6" t="s">
        <v>513</v>
      </c>
      <c r="H96" s="4">
        <v>2020</v>
      </c>
      <c r="I96" s="4">
        <v>4</v>
      </c>
      <c r="J96" s="6" t="s">
        <v>509</v>
      </c>
      <c r="K96" s="4">
        <v>11</v>
      </c>
      <c r="L96" s="6" t="s">
        <v>498</v>
      </c>
      <c r="M96" s="6" t="s">
        <v>514</v>
      </c>
      <c r="N96" s="6" t="s">
        <v>511</v>
      </c>
      <c r="O96" s="4">
        <v>2</v>
      </c>
      <c r="P96" s="6" t="s">
        <v>512</v>
      </c>
      <c r="Q96" s="4">
        <v>5</v>
      </c>
      <c r="R96" s="6" t="s">
        <v>499</v>
      </c>
      <c r="S96" s="4" t="b">
        <v>0</v>
      </c>
      <c r="T96" s="60">
        <v>2355351.0699999998</v>
      </c>
      <c r="U96" s="60">
        <v>3298284.97</v>
      </c>
      <c r="V96" s="38">
        <v>1.4</v>
      </c>
      <c r="W96" s="35">
        <v>608.03</v>
      </c>
      <c r="X96" s="42">
        <f>VLOOKUP(VW_PREMIO_IV[[#This Row],[TIPO]],$AL$5:$AM$16,2,0)</f>
        <v>10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608.03219999999999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-2.200000000016189E-3</v>
      </c>
    </row>
    <row r="97" spans="1:29" x14ac:dyDescent="0.25">
      <c r="A97" s="6" t="s">
        <v>497</v>
      </c>
      <c r="B97" s="6" t="s">
        <v>432</v>
      </c>
      <c r="C97" s="6" t="s">
        <v>15</v>
      </c>
      <c r="D97" s="6" t="s">
        <v>320</v>
      </c>
      <c r="E97" s="4">
        <v>30</v>
      </c>
      <c r="F97" s="6" t="s">
        <v>313</v>
      </c>
      <c r="G97" s="6" t="s">
        <v>513</v>
      </c>
      <c r="H97" s="4">
        <v>2020</v>
      </c>
      <c r="I97" s="4">
        <v>4</v>
      </c>
      <c r="J97" s="6" t="s">
        <v>509</v>
      </c>
      <c r="K97" s="4">
        <v>11</v>
      </c>
      <c r="L97" s="6" t="s">
        <v>498</v>
      </c>
      <c r="M97" s="6" t="s">
        <v>514</v>
      </c>
      <c r="N97" s="6" t="s">
        <v>511</v>
      </c>
      <c r="O97" s="4">
        <v>2</v>
      </c>
      <c r="P97" s="6" t="s">
        <v>512</v>
      </c>
      <c r="Q97" s="4">
        <v>5</v>
      </c>
      <c r="R97" s="6" t="s">
        <v>499</v>
      </c>
      <c r="S97" s="4" t="b">
        <v>0</v>
      </c>
      <c r="T97" s="60">
        <v>2355351.0699999998</v>
      </c>
      <c r="U97" s="60">
        <v>3298284.97</v>
      </c>
      <c r="V97" s="38">
        <v>1.4</v>
      </c>
      <c r="W97" s="35">
        <v>608.03</v>
      </c>
      <c r="X97" s="42">
        <f>VLOOKUP(VW_PREMIO_IV[[#This Row],[TIPO]],$AL$5:$AM$16,2,0)</f>
        <v>10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 t="str">
        <f>IF(VW_PREMIO_IV[[#This Row],[EQUIPE]]="Hospitalar (HSP)",VLOOKUP(VW_PREMIO_IV[[#This Row],[COBERTURA]],VALORES_IV_HSP[],VW_PREMIO_IV[[#This Row],[Col Valor]],1),"")</f>
        <v/>
      </c>
      <c r="AB97" s="35">
        <f>IF(VW_PREMIO_IV[[#This Row],[EQUIPE]]="Misto (EMH)",VLOOKUP(VW_PREMIO_IV[[#This Row],[COBERTURA]],VALORES_IV_EMH[],VW_PREMIO_IV[[#This Row],[Col Valor]],1),"")</f>
        <v>608.03219999999999</v>
      </c>
      <c r="AC97" s="35">
        <f>VW_PREMIO_IV[[#This Row],[PREMIO]]-SUM(VW_PREMIO_IV[[#This Row],[Check Gerente]:[Check EMH]])</f>
        <v>-2.200000000016189E-3</v>
      </c>
    </row>
    <row r="98" spans="1:29" x14ac:dyDescent="0.25">
      <c r="A98" s="6" t="s">
        <v>497</v>
      </c>
      <c r="B98" s="6" t="s">
        <v>432</v>
      </c>
      <c r="C98" s="6" t="s">
        <v>31</v>
      </c>
      <c r="D98" s="6" t="s">
        <v>321</v>
      </c>
      <c r="E98" s="4">
        <v>10</v>
      </c>
      <c r="F98" s="6" t="s">
        <v>311</v>
      </c>
      <c r="G98" s="6" t="s">
        <v>513</v>
      </c>
      <c r="H98" s="4">
        <v>2020</v>
      </c>
      <c r="I98" s="4">
        <v>4</v>
      </c>
      <c r="J98" s="6" t="s">
        <v>509</v>
      </c>
      <c r="K98" s="4">
        <v>11</v>
      </c>
      <c r="L98" s="6" t="s">
        <v>498</v>
      </c>
      <c r="M98" s="6" t="s">
        <v>514</v>
      </c>
      <c r="N98" s="6" t="s">
        <v>511</v>
      </c>
      <c r="O98" s="4">
        <v>2</v>
      </c>
      <c r="P98" s="6" t="s">
        <v>512</v>
      </c>
      <c r="Q98" s="4">
        <v>5</v>
      </c>
      <c r="R98" s="6" t="s">
        <v>499</v>
      </c>
      <c r="S98" s="4" t="b">
        <v>0</v>
      </c>
      <c r="T98" s="60">
        <v>2355351.0699999998</v>
      </c>
      <c r="U98" s="60">
        <v>3298284.97</v>
      </c>
      <c r="V98" s="38">
        <v>1.4</v>
      </c>
      <c r="W98" s="35">
        <v>608.03</v>
      </c>
      <c r="X98" s="42">
        <f>VLOOKUP(VW_PREMIO_IV[[#This Row],[TIPO]],$AL$5:$AM$16,2,0)</f>
        <v>10</v>
      </c>
      <c r="Y98" s="35" t="str">
        <f>IF(VW_PREMIO_IV[[#This Row],[EQUIPE]]="Gerentes",VLOOKUP(VW_PREMIO_IV[[#This Row],[COBERTURA]],VALORES_IV_GER[],VW_PREMIO_IV[[#This Row],[Col Valor]],1),"")</f>
        <v/>
      </c>
      <c r="Z98" s="35">
        <f>IF(VW_PREMIO_IV[[#This Row],[EQUIPE]]="Especialidade (ESP)",VLOOKUP(VW_PREMIO_IV[[#This Row],[COBERTURA]],VALORES_IV_ESP[],VW_PREMIO_IV[[#This Row],[Col Valor]],1),"")</f>
        <v>608.03219999999999</v>
      </c>
      <c r="AA98" s="35" t="str">
        <f>IF(VW_PREMIO_IV[[#This Row],[EQUIPE]]="Hospitalar (HSP)",VLOOKUP(VW_PREMIO_IV[[#This Row],[COBERTURA]],VALORES_IV_HSP[],VW_PREMIO_IV[[#This Row],[Col Valor]],1),"")</f>
        <v/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-2.200000000016189E-3</v>
      </c>
    </row>
    <row r="99" spans="1:29" x14ac:dyDescent="0.25">
      <c r="A99" s="6" t="s">
        <v>497</v>
      </c>
      <c r="B99" s="6" t="s">
        <v>432</v>
      </c>
      <c r="C99" s="6" t="s">
        <v>16</v>
      </c>
      <c r="D99" s="6" t="s">
        <v>322</v>
      </c>
      <c r="E99" s="4">
        <v>20</v>
      </c>
      <c r="F99" s="6" t="s">
        <v>306</v>
      </c>
      <c r="G99" s="6" t="s">
        <v>513</v>
      </c>
      <c r="H99" s="4">
        <v>2020</v>
      </c>
      <c r="I99" s="4">
        <v>4</v>
      </c>
      <c r="J99" s="6" t="s">
        <v>509</v>
      </c>
      <c r="K99" s="4">
        <v>11</v>
      </c>
      <c r="L99" s="6" t="s">
        <v>498</v>
      </c>
      <c r="M99" s="6" t="s">
        <v>514</v>
      </c>
      <c r="N99" s="6" t="s">
        <v>511</v>
      </c>
      <c r="O99" s="4">
        <v>2</v>
      </c>
      <c r="P99" s="6" t="s">
        <v>512</v>
      </c>
      <c r="Q99" s="4">
        <v>5</v>
      </c>
      <c r="R99" s="6" t="s">
        <v>499</v>
      </c>
      <c r="S99" s="4" t="b">
        <v>0</v>
      </c>
      <c r="T99" s="60">
        <v>2355351.0699999998</v>
      </c>
      <c r="U99" s="60">
        <v>3298284.97</v>
      </c>
      <c r="V99" s="38">
        <v>1.4</v>
      </c>
      <c r="W99" s="35">
        <v>608.03</v>
      </c>
      <c r="X99" s="42">
        <f>VLOOKUP(VW_PREMIO_IV[[#This Row],[TIPO]],$AL$5:$AM$16,2,0)</f>
        <v>10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>
        <f>IF(VW_PREMIO_IV[[#This Row],[EQUIPE]]="Hospitalar (HSP)",VLOOKUP(VW_PREMIO_IV[[#This Row],[COBERTURA]],VALORES_IV_HSP[],VW_PREMIO_IV[[#This Row],[Col Valor]],1),"")</f>
        <v>608.03219999999999</v>
      </c>
      <c r="AB99" s="35" t="str">
        <f>IF(VW_PREMIO_IV[[#This Row],[EQUIPE]]="Misto (EMH)",VLOOKUP(VW_PREMIO_IV[[#This Row],[COBERTURA]],VALORES_IV_EMH[],VW_PREMIO_IV[[#This Row],[Col Valor]],1),"")</f>
        <v/>
      </c>
      <c r="AC99" s="35">
        <f>VW_PREMIO_IV[[#This Row],[PREMIO]]-SUM(VW_PREMIO_IV[[#This Row],[Check Gerente]:[Check EMH]])</f>
        <v>-2.200000000016189E-3</v>
      </c>
    </row>
    <row r="100" spans="1:29" x14ac:dyDescent="0.25">
      <c r="A100" s="6" t="s">
        <v>497</v>
      </c>
      <c r="B100" s="6" t="s">
        <v>432</v>
      </c>
      <c r="C100" s="6" t="s">
        <v>18</v>
      </c>
      <c r="D100" s="6" t="s">
        <v>324</v>
      </c>
      <c r="E100" s="4">
        <v>20</v>
      </c>
      <c r="F100" s="6" t="s">
        <v>306</v>
      </c>
      <c r="G100" s="6" t="s">
        <v>513</v>
      </c>
      <c r="H100" s="4">
        <v>2020</v>
      </c>
      <c r="I100" s="4">
        <v>4</v>
      </c>
      <c r="J100" s="6" t="s">
        <v>509</v>
      </c>
      <c r="K100" s="4">
        <v>11</v>
      </c>
      <c r="L100" s="6" t="s">
        <v>498</v>
      </c>
      <c r="M100" s="6" t="s">
        <v>514</v>
      </c>
      <c r="N100" s="6" t="s">
        <v>511</v>
      </c>
      <c r="O100" s="4">
        <v>2</v>
      </c>
      <c r="P100" s="6" t="s">
        <v>512</v>
      </c>
      <c r="Q100" s="4">
        <v>5</v>
      </c>
      <c r="R100" s="6" t="s">
        <v>499</v>
      </c>
      <c r="S100" s="4" t="b">
        <v>0</v>
      </c>
      <c r="T100" s="60">
        <v>2355351.0699999998</v>
      </c>
      <c r="U100" s="60">
        <v>3298284.97</v>
      </c>
      <c r="V100" s="38">
        <v>1.4</v>
      </c>
      <c r="W100" s="35">
        <v>608.03</v>
      </c>
      <c r="X100" s="42">
        <f>VLOOKUP(VW_PREMIO_IV[[#This Row],[TIPO]],$AL$5:$AM$16,2,0)</f>
        <v>10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>
        <f>IF(VW_PREMIO_IV[[#This Row],[EQUIPE]]="Hospitalar (HSP)",VLOOKUP(VW_PREMIO_IV[[#This Row],[COBERTURA]],VALORES_IV_HSP[],VW_PREMIO_IV[[#This Row],[Col Valor]],1),"")</f>
        <v>608.03219999999999</v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-2.200000000016189E-3</v>
      </c>
    </row>
    <row r="101" spans="1:29" x14ac:dyDescent="0.25">
      <c r="A101" s="6" t="s">
        <v>497</v>
      </c>
      <c r="B101" s="6" t="s">
        <v>432</v>
      </c>
      <c r="C101" s="6" t="s">
        <v>19</v>
      </c>
      <c r="D101" s="6" t="s">
        <v>325</v>
      </c>
      <c r="E101" s="4">
        <v>20</v>
      </c>
      <c r="F101" s="6" t="s">
        <v>306</v>
      </c>
      <c r="G101" s="6" t="s">
        <v>513</v>
      </c>
      <c r="H101" s="4">
        <v>2020</v>
      </c>
      <c r="I101" s="4">
        <v>4</v>
      </c>
      <c r="J101" s="6" t="s">
        <v>509</v>
      </c>
      <c r="K101" s="4">
        <v>11</v>
      </c>
      <c r="L101" s="6" t="s">
        <v>498</v>
      </c>
      <c r="M101" s="6" t="s">
        <v>514</v>
      </c>
      <c r="N101" s="6" t="s">
        <v>511</v>
      </c>
      <c r="O101" s="4">
        <v>2</v>
      </c>
      <c r="P101" s="6" t="s">
        <v>512</v>
      </c>
      <c r="Q101" s="4">
        <v>5</v>
      </c>
      <c r="R101" s="6" t="s">
        <v>499</v>
      </c>
      <c r="S101" s="4" t="b">
        <v>0</v>
      </c>
      <c r="T101" s="60">
        <v>2355351.0699999998</v>
      </c>
      <c r="U101" s="60">
        <v>3298284.97</v>
      </c>
      <c r="V101" s="38">
        <v>1.4</v>
      </c>
      <c r="W101" s="35">
        <v>608.03</v>
      </c>
      <c r="X101" s="42">
        <f>VLOOKUP(VW_PREMIO_IV[[#This Row],[TIPO]],$AL$5:$AM$16,2,0)</f>
        <v>10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>
        <f>IF(VW_PREMIO_IV[[#This Row],[EQUIPE]]="Hospitalar (HSP)",VLOOKUP(VW_PREMIO_IV[[#This Row],[COBERTURA]],VALORES_IV_HSP[],VW_PREMIO_IV[[#This Row],[Col Valor]],1),"")</f>
        <v>608.03219999999999</v>
      </c>
      <c r="AB101" s="35" t="str">
        <f>IF(VW_PREMIO_IV[[#This Row],[EQUIPE]]="Misto (EMH)",VLOOKUP(VW_PREMIO_IV[[#This Row],[COBERTURA]],VALORES_IV_EMH[],VW_PREMIO_IV[[#This Row],[Col Valor]],1),"")</f>
        <v/>
      </c>
      <c r="AC101" s="35">
        <f>VW_PREMIO_IV[[#This Row],[PREMIO]]-SUM(VW_PREMIO_IV[[#This Row],[Check Gerente]:[Check EMH]])</f>
        <v>-2.200000000016189E-3</v>
      </c>
    </row>
    <row r="102" spans="1:29" x14ac:dyDescent="0.25">
      <c r="A102" s="6" t="s">
        <v>497</v>
      </c>
      <c r="B102" s="6" t="s">
        <v>432</v>
      </c>
      <c r="C102" s="6" t="s">
        <v>20</v>
      </c>
      <c r="D102" s="6" t="s">
        <v>326</v>
      </c>
      <c r="E102" s="4">
        <v>20</v>
      </c>
      <c r="F102" s="6" t="s">
        <v>306</v>
      </c>
      <c r="G102" s="6" t="s">
        <v>513</v>
      </c>
      <c r="H102" s="4">
        <v>2020</v>
      </c>
      <c r="I102" s="4">
        <v>4</v>
      </c>
      <c r="J102" s="6" t="s">
        <v>509</v>
      </c>
      <c r="K102" s="4">
        <v>11</v>
      </c>
      <c r="L102" s="6" t="s">
        <v>498</v>
      </c>
      <c r="M102" s="6" t="s">
        <v>514</v>
      </c>
      <c r="N102" s="6" t="s">
        <v>511</v>
      </c>
      <c r="O102" s="4">
        <v>2</v>
      </c>
      <c r="P102" s="6" t="s">
        <v>512</v>
      </c>
      <c r="Q102" s="4">
        <v>5</v>
      </c>
      <c r="R102" s="6" t="s">
        <v>499</v>
      </c>
      <c r="S102" s="4" t="b">
        <v>0</v>
      </c>
      <c r="T102" s="60">
        <v>2355351.0699999998</v>
      </c>
      <c r="U102" s="60">
        <v>3298284.97</v>
      </c>
      <c r="V102" s="38">
        <v>1.4</v>
      </c>
      <c r="W102" s="35">
        <v>608.03</v>
      </c>
      <c r="X102" s="42">
        <f>VLOOKUP(VW_PREMIO_IV[[#This Row],[TIPO]],$AL$5:$AM$16,2,0)</f>
        <v>10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608.03219999999999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-2.200000000016189E-3</v>
      </c>
    </row>
    <row r="103" spans="1:29" x14ac:dyDescent="0.25">
      <c r="A103" s="6" t="s">
        <v>497</v>
      </c>
      <c r="B103" s="6" t="s">
        <v>432</v>
      </c>
      <c r="C103" s="6" t="s">
        <v>21</v>
      </c>
      <c r="D103" s="6" t="s">
        <v>329</v>
      </c>
      <c r="E103" s="4">
        <v>20</v>
      </c>
      <c r="F103" s="6" t="s">
        <v>306</v>
      </c>
      <c r="G103" s="6" t="s">
        <v>513</v>
      </c>
      <c r="H103" s="4">
        <v>2020</v>
      </c>
      <c r="I103" s="4">
        <v>4</v>
      </c>
      <c r="J103" s="6" t="s">
        <v>509</v>
      </c>
      <c r="K103" s="4">
        <v>11</v>
      </c>
      <c r="L103" s="6" t="s">
        <v>498</v>
      </c>
      <c r="M103" s="6" t="s">
        <v>514</v>
      </c>
      <c r="N103" s="6" t="s">
        <v>511</v>
      </c>
      <c r="O103" s="4">
        <v>2</v>
      </c>
      <c r="P103" s="6" t="s">
        <v>512</v>
      </c>
      <c r="Q103" s="4">
        <v>5</v>
      </c>
      <c r="R103" s="6" t="s">
        <v>499</v>
      </c>
      <c r="S103" s="4" t="b">
        <v>0</v>
      </c>
      <c r="T103" s="60">
        <v>2355351.0699999998</v>
      </c>
      <c r="U103" s="60">
        <v>3298284.97</v>
      </c>
      <c r="V103" s="38">
        <v>1.4</v>
      </c>
      <c r="W103" s="35">
        <v>608.03</v>
      </c>
      <c r="X103" s="42">
        <f>VLOOKUP(VW_PREMIO_IV[[#This Row],[TIPO]],$AL$5:$AM$16,2,0)</f>
        <v>10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608.03219999999999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-2.200000000016189E-3</v>
      </c>
    </row>
    <row r="104" spans="1:29" x14ac:dyDescent="0.25">
      <c r="A104" s="6" t="s">
        <v>497</v>
      </c>
      <c r="B104" s="6" t="s">
        <v>432</v>
      </c>
      <c r="C104" s="6" t="s">
        <v>32</v>
      </c>
      <c r="D104" s="6" t="s">
        <v>330</v>
      </c>
      <c r="E104" s="4">
        <v>10</v>
      </c>
      <c r="F104" s="6" t="s">
        <v>311</v>
      </c>
      <c r="G104" s="6" t="s">
        <v>513</v>
      </c>
      <c r="H104" s="4">
        <v>2020</v>
      </c>
      <c r="I104" s="4">
        <v>4</v>
      </c>
      <c r="J104" s="6" t="s">
        <v>509</v>
      </c>
      <c r="K104" s="4">
        <v>11</v>
      </c>
      <c r="L104" s="6" t="s">
        <v>498</v>
      </c>
      <c r="M104" s="6" t="s">
        <v>514</v>
      </c>
      <c r="N104" s="6" t="s">
        <v>511</v>
      </c>
      <c r="O104" s="4">
        <v>2</v>
      </c>
      <c r="P104" s="6" t="s">
        <v>512</v>
      </c>
      <c r="Q104" s="4">
        <v>5</v>
      </c>
      <c r="R104" s="6" t="s">
        <v>499</v>
      </c>
      <c r="S104" s="4" t="b">
        <v>0</v>
      </c>
      <c r="T104" s="60">
        <v>2355351.0699999998</v>
      </c>
      <c r="U104" s="60">
        <v>3298284.97</v>
      </c>
      <c r="V104" s="38">
        <v>1.4</v>
      </c>
      <c r="W104" s="35">
        <v>608.03</v>
      </c>
      <c r="X104" s="42">
        <f>VLOOKUP(VW_PREMIO_IV[[#This Row],[TIPO]],$AL$5:$AM$16,2,0)</f>
        <v>10</v>
      </c>
      <c r="Y104" s="35" t="str">
        <f>IF(VW_PREMIO_IV[[#This Row],[EQUIPE]]="Gerentes",VLOOKUP(VW_PREMIO_IV[[#This Row],[COBERTURA]],VALORES_IV_GER[],VW_PREMIO_IV[[#This Row],[Col Valor]],1),"")</f>
        <v/>
      </c>
      <c r="Z104" s="35">
        <f>IF(VW_PREMIO_IV[[#This Row],[EQUIPE]]="Especialidade (ESP)",VLOOKUP(VW_PREMIO_IV[[#This Row],[COBERTURA]],VALORES_IV_ESP[],VW_PREMIO_IV[[#This Row],[Col Valor]],1),"")</f>
        <v>608.03219999999999</v>
      </c>
      <c r="AA104" s="35" t="str">
        <f>IF(VW_PREMIO_IV[[#This Row],[EQUIPE]]="Hospitalar (HSP)",VLOOKUP(VW_PREMIO_IV[[#This Row],[COBERTURA]],VALORES_IV_HSP[],VW_PREMIO_IV[[#This Row],[Col Valor]],1),"")</f>
        <v/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-2.200000000016189E-3</v>
      </c>
    </row>
    <row r="105" spans="1:29" x14ac:dyDescent="0.25">
      <c r="A105" s="6" t="s">
        <v>497</v>
      </c>
      <c r="B105" s="6" t="s">
        <v>432</v>
      </c>
      <c r="C105" s="6" t="s">
        <v>22</v>
      </c>
      <c r="D105" s="6" t="s">
        <v>365</v>
      </c>
      <c r="E105" s="4">
        <v>20</v>
      </c>
      <c r="F105" s="6" t="s">
        <v>306</v>
      </c>
      <c r="G105" s="6" t="s">
        <v>513</v>
      </c>
      <c r="H105" s="4">
        <v>2020</v>
      </c>
      <c r="I105" s="4">
        <v>4</v>
      </c>
      <c r="J105" s="6" t="s">
        <v>509</v>
      </c>
      <c r="K105" s="4">
        <v>11</v>
      </c>
      <c r="L105" s="6" t="s">
        <v>498</v>
      </c>
      <c r="M105" s="6" t="s">
        <v>514</v>
      </c>
      <c r="N105" s="6" t="s">
        <v>511</v>
      </c>
      <c r="O105" s="4">
        <v>2</v>
      </c>
      <c r="P105" s="6" t="s">
        <v>512</v>
      </c>
      <c r="Q105" s="4">
        <v>5</v>
      </c>
      <c r="R105" s="6" t="s">
        <v>499</v>
      </c>
      <c r="S105" s="4" t="b">
        <v>0</v>
      </c>
      <c r="T105" s="60">
        <v>2355351.0699999998</v>
      </c>
      <c r="U105" s="60">
        <v>3298284.97</v>
      </c>
      <c r="V105" s="38">
        <v>1.4</v>
      </c>
      <c r="W105" s="35">
        <v>608.03</v>
      </c>
      <c r="X105" s="42">
        <f>VLOOKUP(VW_PREMIO_IV[[#This Row],[TIPO]],$AL$5:$AM$16,2,0)</f>
        <v>10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608.03219999999999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-2.200000000016189E-3</v>
      </c>
    </row>
    <row r="106" spans="1:29" x14ac:dyDescent="0.25">
      <c r="A106" s="6" t="s">
        <v>497</v>
      </c>
      <c r="B106" s="6" t="s">
        <v>432</v>
      </c>
      <c r="C106" s="6" t="s">
        <v>23</v>
      </c>
      <c r="D106" s="6" t="s">
        <v>369</v>
      </c>
      <c r="E106" s="4">
        <v>20</v>
      </c>
      <c r="F106" s="6" t="s">
        <v>306</v>
      </c>
      <c r="G106" s="6" t="s">
        <v>513</v>
      </c>
      <c r="H106" s="4">
        <v>2020</v>
      </c>
      <c r="I106" s="4">
        <v>4</v>
      </c>
      <c r="J106" s="6" t="s">
        <v>509</v>
      </c>
      <c r="K106" s="4">
        <v>11</v>
      </c>
      <c r="L106" s="6" t="s">
        <v>498</v>
      </c>
      <c r="M106" s="6" t="s">
        <v>514</v>
      </c>
      <c r="N106" s="6" t="s">
        <v>511</v>
      </c>
      <c r="O106" s="4">
        <v>2</v>
      </c>
      <c r="P106" s="6" t="s">
        <v>512</v>
      </c>
      <c r="Q106" s="4">
        <v>5</v>
      </c>
      <c r="R106" s="6" t="s">
        <v>499</v>
      </c>
      <c r="S106" s="4" t="b">
        <v>0</v>
      </c>
      <c r="T106" s="60">
        <v>2355351.0699999998</v>
      </c>
      <c r="U106" s="60">
        <v>3298284.97</v>
      </c>
      <c r="V106" s="38">
        <v>1.4</v>
      </c>
      <c r="W106" s="35">
        <v>608.03</v>
      </c>
      <c r="X106" s="42">
        <f>VLOOKUP(VW_PREMIO_IV[[#This Row],[TIPO]],$AL$5:$AM$16,2,0)</f>
        <v>10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608.03219999999999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-2.200000000016189E-3</v>
      </c>
    </row>
    <row r="107" spans="1:29" x14ac:dyDescent="0.25">
      <c r="A107" s="6" t="s">
        <v>497</v>
      </c>
      <c r="B107" s="6" t="s">
        <v>432</v>
      </c>
      <c r="C107" s="6" t="s">
        <v>33</v>
      </c>
      <c r="D107" s="6" t="s">
        <v>405</v>
      </c>
      <c r="E107" s="4">
        <v>10</v>
      </c>
      <c r="F107" s="6" t="s">
        <v>311</v>
      </c>
      <c r="G107" s="6" t="s">
        <v>513</v>
      </c>
      <c r="H107" s="4">
        <v>2020</v>
      </c>
      <c r="I107" s="4">
        <v>4</v>
      </c>
      <c r="J107" s="6" t="s">
        <v>509</v>
      </c>
      <c r="K107" s="4">
        <v>11</v>
      </c>
      <c r="L107" s="6" t="s">
        <v>498</v>
      </c>
      <c r="M107" s="6" t="s">
        <v>514</v>
      </c>
      <c r="N107" s="6" t="s">
        <v>511</v>
      </c>
      <c r="O107" s="4">
        <v>2</v>
      </c>
      <c r="P107" s="6" t="s">
        <v>512</v>
      </c>
      <c r="Q107" s="4">
        <v>5</v>
      </c>
      <c r="R107" s="6" t="s">
        <v>499</v>
      </c>
      <c r="S107" s="4" t="b">
        <v>0</v>
      </c>
      <c r="T107" s="60">
        <v>2355351.0699999998</v>
      </c>
      <c r="U107" s="60">
        <v>3298284.97</v>
      </c>
      <c r="V107" s="38">
        <v>1.4</v>
      </c>
      <c r="W107" s="35">
        <v>608.03</v>
      </c>
      <c r="X107" s="42">
        <f>VLOOKUP(VW_PREMIO_IV[[#This Row],[TIPO]],$AL$5:$AM$16,2,0)</f>
        <v>10</v>
      </c>
      <c r="Y107" s="35" t="str">
        <f>IF(VW_PREMIO_IV[[#This Row],[EQUIPE]]="Gerentes",VLOOKUP(VW_PREMIO_IV[[#This Row],[COBERTURA]],VALORES_IV_GER[],VW_PREMIO_IV[[#This Row],[Col Valor]],1),"")</f>
        <v/>
      </c>
      <c r="Z107" s="35">
        <f>IF(VW_PREMIO_IV[[#This Row],[EQUIPE]]="Especialidade (ESP)",VLOOKUP(VW_PREMIO_IV[[#This Row],[COBERTURA]],VALORES_IV_ESP[],VW_PREMIO_IV[[#This Row],[Col Valor]],1),"")</f>
        <v>608.03219999999999</v>
      </c>
      <c r="AA107" s="35" t="str">
        <f>IF(VW_PREMIO_IV[[#This Row],[EQUIPE]]="Hospitalar (HSP)",VLOOKUP(VW_PREMIO_IV[[#This Row],[COBERTURA]],VALORES_IV_HSP[],VW_PREMIO_IV[[#This Row],[Col Valor]],1),"")</f>
        <v/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-2.200000000016189E-3</v>
      </c>
    </row>
    <row r="108" spans="1:29" x14ac:dyDescent="0.25">
      <c r="A108" s="6" t="s">
        <v>497</v>
      </c>
      <c r="B108" s="6" t="s">
        <v>432</v>
      </c>
      <c r="C108" s="6" t="s">
        <v>25</v>
      </c>
      <c r="D108" s="6" t="s">
        <v>406</v>
      </c>
      <c r="E108" s="4">
        <v>30</v>
      </c>
      <c r="F108" s="6" t="s">
        <v>313</v>
      </c>
      <c r="G108" s="6" t="s">
        <v>513</v>
      </c>
      <c r="H108" s="4">
        <v>2020</v>
      </c>
      <c r="I108" s="4">
        <v>4</v>
      </c>
      <c r="J108" s="6" t="s">
        <v>509</v>
      </c>
      <c r="K108" s="4">
        <v>11</v>
      </c>
      <c r="L108" s="6" t="s">
        <v>498</v>
      </c>
      <c r="M108" s="6" t="s">
        <v>514</v>
      </c>
      <c r="N108" s="6" t="s">
        <v>511</v>
      </c>
      <c r="O108" s="4">
        <v>2</v>
      </c>
      <c r="P108" s="6" t="s">
        <v>512</v>
      </c>
      <c r="Q108" s="4">
        <v>5</v>
      </c>
      <c r="R108" s="6" t="s">
        <v>499</v>
      </c>
      <c r="S108" s="4" t="b">
        <v>0</v>
      </c>
      <c r="T108" s="60">
        <v>2355351.0699999998</v>
      </c>
      <c r="U108" s="60">
        <v>3298284.97</v>
      </c>
      <c r="V108" s="38">
        <v>1.4</v>
      </c>
      <c r="W108" s="35">
        <v>608.03</v>
      </c>
      <c r="X108" s="42">
        <f>VLOOKUP(VW_PREMIO_IV[[#This Row],[TIPO]],$AL$5:$AM$16,2,0)</f>
        <v>10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 t="str">
        <f>IF(VW_PREMIO_IV[[#This Row],[EQUIPE]]="Hospitalar (HSP)",VLOOKUP(VW_PREMIO_IV[[#This Row],[COBERTURA]],VALORES_IV_HSP[],VW_PREMIO_IV[[#This Row],[Col Valor]],1),"")</f>
        <v/>
      </c>
      <c r="AB108" s="35">
        <f>IF(VW_PREMIO_IV[[#This Row],[EQUIPE]]="Misto (EMH)",VLOOKUP(VW_PREMIO_IV[[#This Row],[COBERTURA]],VALORES_IV_EMH[],VW_PREMIO_IV[[#This Row],[Col Valor]],1),"")</f>
        <v>608.03219999999999</v>
      </c>
      <c r="AC108" s="35">
        <f>VW_PREMIO_IV[[#This Row],[PREMIO]]-SUM(VW_PREMIO_IV[[#This Row],[Check Gerente]:[Check EMH]])</f>
        <v>-2.200000000016189E-3</v>
      </c>
    </row>
    <row r="109" spans="1:29" x14ac:dyDescent="0.25">
      <c r="A109" s="6" t="s">
        <v>497</v>
      </c>
      <c r="B109" s="6" t="s">
        <v>433</v>
      </c>
      <c r="C109" s="6" t="s">
        <v>9</v>
      </c>
      <c r="D109" s="6" t="s">
        <v>304</v>
      </c>
      <c r="E109" s="4">
        <v>20</v>
      </c>
      <c r="F109" s="6" t="s">
        <v>306</v>
      </c>
      <c r="G109" s="6" t="s">
        <v>508</v>
      </c>
      <c r="H109" s="4">
        <v>2020</v>
      </c>
      <c r="I109" s="4">
        <v>4</v>
      </c>
      <c r="J109" s="6" t="s">
        <v>509</v>
      </c>
      <c r="K109" s="4">
        <v>10</v>
      </c>
      <c r="L109" s="6" t="s">
        <v>495</v>
      </c>
      <c r="M109" s="6" t="s">
        <v>510</v>
      </c>
      <c r="N109" s="6" t="s">
        <v>511</v>
      </c>
      <c r="O109" s="4">
        <v>2</v>
      </c>
      <c r="P109" s="6" t="s">
        <v>512</v>
      </c>
      <c r="Q109" s="4">
        <v>4</v>
      </c>
      <c r="R109" s="6" t="s">
        <v>496</v>
      </c>
      <c r="S109" s="4" t="b">
        <v>0</v>
      </c>
      <c r="T109" s="60">
        <v>17302144.699999999</v>
      </c>
      <c r="U109" s="60">
        <v>17455287.989999998</v>
      </c>
      <c r="V109" s="38">
        <v>1.0089999999999999</v>
      </c>
      <c r="W109" s="35">
        <v>379.47</v>
      </c>
      <c r="X109" s="42">
        <f>VLOOKUP(VW_PREMIO_IV[[#This Row],[TIPO]],$AL$5:$AM$16,2,0)</f>
        <v>11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>
        <f>IF(VW_PREMIO_IV[[#This Row],[EQUIPE]]="Hospitalar (HSP)",VLOOKUP(VW_PREMIO_IV[[#This Row],[COBERTURA]],VALORES_IV_HSP[],VW_PREMIO_IV[[#This Row],[Col Valor]],1),"")</f>
        <v>379.4667</v>
      </c>
      <c r="AB109" s="35" t="str">
        <f>IF(VW_PREMIO_IV[[#This Row],[EQUIPE]]="Misto (EMH)",VLOOKUP(VW_PREMIO_IV[[#This Row],[COBERTURA]],VALORES_IV_EMH[],VW_PREMIO_IV[[#This Row],[Col Valor]],1),"")</f>
        <v/>
      </c>
      <c r="AC109" s="35">
        <f>VW_PREMIO_IV[[#This Row],[PREMIO]]-SUM(VW_PREMIO_IV[[#This Row],[Check Gerente]:[Check EMH]])</f>
        <v>3.3000000000242835E-3</v>
      </c>
    </row>
    <row r="110" spans="1:29" x14ac:dyDescent="0.25">
      <c r="A110" s="6" t="s">
        <v>497</v>
      </c>
      <c r="B110" s="6" t="s">
        <v>433</v>
      </c>
      <c r="C110" s="6" t="s">
        <v>11</v>
      </c>
      <c r="D110" s="6" t="s">
        <v>307</v>
      </c>
      <c r="E110" s="4">
        <v>20</v>
      </c>
      <c r="F110" s="6" t="s">
        <v>306</v>
      </c>
      <c r="G110" s="6" t="s">
        <v>508</v>
      </c>
      <c r="H110" s="4">
        <v>2020</v>
      </c>
      <c r="I110" s="4">
        <v>4</v>
      </c>
      <c r="J110" s="6" t="s">
        <v>509</v>
      </c>
      <c r="K110" s="4">
        <v>10</v>
      </c>
      <c r="L110" s="6" t="s">
        <v>495</v>
      </c>
      <c r="M110" s="6" t="s">
        <v>510</v>
      </c>
      <c r="N110" s="6" t="s">
        <v>511</v>
      </c>
      <c r="O110" s="4">
        <v>2</v>
      </c>
      <c r="P110" s="6" t="s">
        <v>512</v>
      </c>
      <c r="Q110" s="4">
        <v>4</v>
      </c>
      <c r="R110" s="6" t="s">
        <v>496</v>
      </c>
      <c r="S110" s="4" t="b">
        <v>0</v>
      </c>
      <c r="T110" s="60">
        <v>17302144.699999999</v>
      </c>
      <c r="U110" s="60">
        <v>17455287.989999998</v>
      </c>
      <c r="V110" s="38">
        <v>1.0089999999999999</v>
      </c>
      <c r="W110" s="35">
        <v>379.47</v>
      </c>
      <c r="X110" s="42">
        <f>VLOOKUP(VW_PREMIO_IV[[#This Row],[TIPO]],$AL$5:$AM$16,2,0)</f>
        <v>11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379.4667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3.3000000000242835E-3</v>
      </c>
    </row>
    <row r="111" spans="1:29" x14ac:dyDescent="0.25">
      <c r="A111" s="6" t="s">
        <v>497</v>
      </c>
      <c r="B111" s="6" t="s">
        <v>433</v>
      </c>
      <c r="C111" s="6" t="s">
        <v>13</v>
      </c>
      <c r="D111" s="6" t="s">
        <v>309</v>
      </c>
      <c r="E111" s="4">
        <v>20</v>
      </c>
      <c r="F111" s="6" t="s">
        <v>306</v>
      </c>
      <c r="G111" s="6" t="s">
        <v>508</v>
      </c>
      <c r="H111" s="4">
        <v>2020</v>
      </c>
      <c r="I111" s="4">
        <v>4</v>
      </c>
      <c r="J111" s="6" t="s">
        <v>509</v>
      </c>
      <c r="K111" s="4">
        <v>10</v>
      </c>
      <c r="L111" s="6" t="s">
        <v>495</v>
      </c>
      <c r="M111" s="6" t="s">
        <v>510</v>
      </c>
      <c r="N111" s="6" t="s">
        <v>511</v>
      </c>
      <c r="O111" s="4">
        <v>2</v>
      </c>
      <c r="P111" s="6" t="s">
        <v>512</v>
      </c>
      <c r="Q111" s="4">
        <v>4</v>
      </c>
      <c r="R111" s="6" t="s">
        <v>496</v>
      </c>
      <c r="S111" s="4" t="b">
        <v>0</v>
      </c>
      <c r="T111" s="60">
        <v>17302144.699999999</v>
      </c>
      <c r="U111" s="60">
        <v>17455287.989999998</v>
      </c>
      <c r="V111" s="38">
        <v>1.0089999999999999</v>
      </c>
      <c r="W111" s="35">
        <v>379.47</v>
      </c>
      <c r="X111" s="42">
        <f>VLOOKUP(VW_PREMIO_IV[[#This Row],[TIPO]],$AL$5:$AM$16,2,0)</f>
        <v>11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379.4667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3.3000000000242835E-3</v>
      </c>
    </row>
    <row r="112" spans="1:29" x14ac:dyDescent="0.25">
      <c r="A112" s="6" t="s">
        <v>497</v>
      </c>
      <c r="B112" s="6" t="s">
        <v>433</v>
      </c>
      <c r="C112" s="6" t="s">
        <v>28</v>
      </c>
      <c r="D112" s="6" t="s">
        <v>310</v>
      </c>
      <c r="E112" s="4">
        <v>10</v>
      </c>
      <c r="F112" s="6" t="s">
        <v>311</v>
      </c>
      <c r="G112" s="6" t="s">
        <v>508</v>
      </c>
      <c r="H112" s="4">
        <v>2020</v>
      </c>
      <c r="I112" s="4">
        <v>4</v>
      </c>
      <c r="J112" s="6" t="s">
        <v>509</v>
      </c>
      <c r="K112" s="4">
        <v>10</v>
      </c>
      <c r="L112" s="6" t="s">
        <v>495</v>
      </c>
      <c r="M112" s="6" t="s">
        <v>510</v>
      </c>
      <c r="N112" s="6" t="s">
        <v>511</v>
      </c>
      <c r="O112" s="4">
        <v>2</v>
      </c>
      <c r="P112" s="6" t="s">
        <v>512</v>
      </c>
      <c r="Q112" s="4">
        <v>4</v>
      </c>
      <c r="R112" s="6" t="s">
        <v>496</v>
      </c>
      <c r="S112" s="4" t="b">
        <v>0</v>
      </c>
      <c r="T112" s="60">
        <v>17302144.699999999</v>
      </c>
      <c r="U112" s="60">
        <v>17455287.989999998</v>
      </c>
      <c r="V112" s="38">
        <v>1.0089999999999999</v>
      </c>
      <c r="W112" s="35">
        <v>379.47</v>
      </c>
      <c r="X112" s="42">
        <f>VLOOKUP(VW_PREMIO_IV[[#This Row],[TIPO]],$AL$5:$AM$16,2,0)</f>
        <v>11</v>
      </c>
      <c r="Y112" s="35" t="str">
        <f>IF(VW_PREMIO_IV[[#This Row],[EQUIPE]]="Gerentes",VLOOKUP(VW_PREMIO_IV[[#This Row],[COBERTURA]],VALORES_IV_GER[],VW_PREMIO_IV[[#This Row],[Col Valor]],1),"")</f>
        <v/>
      </c>
      <c r="Z112" s="35">
        <f>IF(VW_PREMIO_IV[[#This Row],[EQUIPE]]="Especialidade (ESP)",VLOOKUP(VW_PREMIO_IV[[#This Row],[COBERTURA]],VALORES_IV_ESP[],VW_PREMIO_IV[[#This Row],[Col Valor]],1),"")</f>
        <v>379.4667</v>
      </c>
      <c r="AA112" s="35" t="str">
        <f>IF(VW_PREMIO_IV[[#This Row],[EQUIPE]]="Hospitalar (HSP)",VLOOKUP(VW_PREMIO_IV[[#This Row],[COBERTURA]],VALORES_IV_HSP[],VW_PREMIO_IV[[#This Row],[Col Valor]],1),"")</f>
        <v/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3.3000000000242835E-3</v>
      </c>
    </row>
    <row r="113" spans="1:29" x14ac:dyDescent="0.25">
      <c r="A113" s="6" t="s">
        <v>497</v>
      </c>
      <c r="B113" s="6" t="s">
        <v>433</v>
      </c>
      <c r="C113" s="6" t="s">
        <v>29</v>
      </c>
      <c r="D113" s="6" t="s">
        <v>312</v>
      </c>
      <c r="E113" s="4">
        <v>30</v>
      </c>
      <c r="F113" s="6" t="s">
        <v>313</v>
      </c>
      <c r="G113" s="6" t="s">
        <v>508</v>
      </c>
      <c r="H113" s="4">
        <v>2020</v>
      </c>
      <c r="I113" s="4">
        <v>4</v>
      </c>
      <c r="J113" s="6" t="s">
        <v>509</v>
      </c>
      <c r="K113" s="4">
        <v>10</v>
      </c>
      <c r="L113" s="6" t="s">
        <v>495</v>
      </c>
      <c r="M113" s="6" t="s">
        <v>510</v>
      </c>
      <c r="N113" s="6" t="s">
        <v>511</v>
      </c>
      <c r="O113" s="4">
        <v>2</v>
      </c>
      <c r="P113" s="6" t="s">
        <v>512</v>
      </c>
      <c r="Q113" s="4">
        <v>4</v>
      </c>
      <c r="R113" s="6" t="s">
        <v>496</v>
      </c>
      <c r="S113" s="4" t="b">
        <v>0</v>
      </c>
      <c r="T113" s="60">
        <v>17302144.699999999</v>
      </c>
      <c r="U113" s="60">
        <v>17455287.989999998</v>
      </c>
      <c r="V113" s="38">
        <v>1.0089999999999999</v>
      </c>
      <c r="W113" s="35">
        <v>379.47</v>
      </c>
      <c r="X113" s="42">
        <f>VLOOKUP(VW_PREMIO_IV[[#This Row],[TIPO]],$AL$5:$AM$16,2,0)</f>
        <v>11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 t="str">
        <f>IF(VW_PREMIO_IV[[#This Row],[EQUIPE]]="Hospitalar (HSP)",VLOOKUP(VW_PREMIO_IV[[#This Row],[COBERTURA]],VALORES_IV_HSP[],VW_PREMIO_IV[[#This Row],[Col Valor]],1),"")</f>
        <v/>
      </c>
      <c r="AB113" s="35">
        <f>IF(VW_PREMIO_IV[[#This Row],[EQUIPE]]="Misto (EMH)",VLOOKUP(VW_PREMIO_IV[[#This Row],[COBERTURA]],VALORES_IV_EMH[],VW_PREMIO_IV[[#This Row],[Col Valor]],1),"")</f>
        <v>379.4667</v>
      </c>
      <c r="AC113" s="35">
        <f>VW_PREMIO_IV[[#This Row],[PREMIO]]-SUM(VW_PREMIO_IV[[#This Row],[Check Gerente]:[Check EMH]])</f>
        <v>3.3000000000242835E-3</v>
      </c>
    </row>
    <row r="114" spans="1:29" x14ac:dyDescent="0.25">
      <c r="A114" s="6" t="s">
        <v>497</v>
      </c>
      <c r="B114" s="6" t="s">
        <v>433</v>
      </c>
      <c r="C114" s="6" t="s">
        <v>30</v>
      </c>
      <c r="D114" s="6" t="s">
        <v>318</v>
      </c>
      <c r="E114" s="4">
        <v>10</v>
      </c>
      <c r="F114" s="6" t="s">
        <v>311</v>
      </c>
      <c r="G114" s="6" t="s">
        <v>508</v>
      </c>
      <c r="H114" s="4">
        <v>2020</v>
      </c>
      <c r="I114" s="4">
        <v>4</v>
      </c>
      <c r="J114" s="6" t="s">
        <v>509</v>
      </c>
      <c r="K114" s="4">
        <v>10</v>
      </c>
      <c r="L114" s="6" t="s">
        <v>495</v>
      </c>
      <c r="M114" s="6" t="s">
        <v>510</v>
      </c>
      <c r="N114" s="6" t="s">
        <v>511</v>
      </c>
      <c r="O114" s="4">
        <v>2</v>
      </c>
      <c r="P114" s="6" t="s">
        <v>512</v>
      </c>
      <c r="Q114" s="4">
        <v>4</v>
      </c>
      <c r="R114" s="6" t="s">
        <v>496</v>
      </c>
      <c r="S114" s="4" t="b">
        <v>0</v>
      </c>
      <c r="T114" s="60">
        <v>17302144.699999999</v>
      </c>
      <c r="U114" s="60">
        <v>17455287.989999998</v>
      </c>
      <c r="V114" s="38">
        <v>1.0089999999999999</v>
      </c>
      <c r="W114" s="35">
        <v>379.47</v>
      </c>
      <c r="X114" s="42">
        <f>VLOOKUP(VW_PREMIO_IV[[#This Row],[TIPO]],$AL$5:$AM$16,2,0)</f>
        <v>11</v>
      </c>
      <c r="Y114" s="35" t="str">
        <f>IF(VW_PREMIO_IV[[#This Row],[EQUIPE]]="Gerentes",VLOOKUP(VW_PREMIO_IV[[#This Row],[COBERTURA]],VALORES_IV_GER[],VW_PREMIO_IV[[#This Row],[Col Valor]],1),"")</f>
        <v/>
      </c>
      <c r="Z114" s="35">
        <f>IF(VW_PREMIO_IV[[#This Row],[EQUIPE]]="Especialidade (ESP)",VLOOKUP(VW_PREMIO_IV[[#This Row],[COBERTURA]],VALORES_IV_ESP[],VW_PREMIO_IV[[#This Row],[Col Valor]],1),"")</f>
        <v>379.4667</v>
      </c>
      <c r="AA114" s="35" t="str">
        <f>IF(VW_PREMIO_IV[[#This Row],[EQUIPE]]="Hospitalar (HSP)",VLOOKUP(VW_PREMIO_IV[[#This Row],[COBERTURA]],VALORES_IV_HSP[],VW_PREMIO_IV[[#This Row],[Col Valor]],1),"")</f>
        <v/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3.3000000000242835E-3</v>
      </c>
    </row>
    <row r="115" spans="1:29" x14ac:dyDescent="0.25">
      <c r="A115" s="6" t="s">
        <v>497</v>
      </c>
      <c r="B115" s="6" t="s">
        <v>433</v>
      </c>
      <c r="C115" s="6" t="s">
        <v>14</v>
      </c>
      <c r="D115" s="6" t="s">
        <v>319</v>
      </c>
      <c r="E115" s="4">
        <v>20</v>
      </c>
      <c r="F115" s="6" t="s">
        <v>306</v>
      </c>
      <c r="G115" s="6" t="s">
        <v>508</v>
      </c>
      <c r="H115" s="4">
        <v>2020</v>
      </c>
      <c r="I115" s="4">
        <v>4</v>
      </c>
      <c r="J115" s="6" t="s">
        <v>509</v>
      </c>
      <c r="K115" s="4">
        <v>10</v>
      </c>
      <c r="L115" s="6" t="s">
        <v>495</v>
      </c>
      <c r="M115" s="6" t="s">
        <v>510</v>
      </c>
      <c r="N115" s="6" t="s">
        <v>511</v>
      </c>
      <c r="O115" s="4">
        <v>2</v>
      </c>
      <c r="P115" s="6" t="s">
        <v>512</v>
      </c>
      <c r="Q115" s="4">
        <v>4</v>
      </c>
      <c r="R115" s="6" t="s">
        <v>496</v>
      </c>
      <c r="S115" s="4" t="b">
        <v>0</v>
      </c>
      <c r="T115" s="60">
        <v>17302144.699999999</v>
      </c>
      <c r="U115" s="60">
        <v>17455287.989999998</v>
      </c>
      <c r="V115" s="38">
        <v>1.0089999999999999</v>
      </c>
      <c r="W115" s="35">
        <v>379.47</v>
      </c>
      <c r="X115" s="42">
        <f>VLOOKUP(VW_PREMIO_IV[[#This Row],[TIPO]],$AL$5:$AM$16,2,0)</f>
        <v>11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>
        <f>IF(VW_PREMIO_IV[[#This Row],[EQUIPE]]="Hospitalar (HSP)",VLOOKUP(VW_PREMIO_IV[[#This Row],[COBERTURA]],VALORES_IV_HSP[],VW_PREMIO_IV[[#This Row],[Col Valor]],1),"")</f>
        <v>379.4667</v>
      </c>
      <c r="AB115" s="35" t="str">
        <f>IF(VW_PREMIO_IV[[#This Row],[EQUIPE]]="Misto (EMH)",VLOOKUP(VW_PREMIO_IV[[#This Row],[COBERTURA]],VALORES_IV_EMH[],VW_PREMIO_IV[[#This Row],[Col Valor]],1),"")</f>
        <v/>
      </c>
      <c r="AC115" s="35">
        <f>VW_PREMIO_IV[[#This Row],[PREMIO]]-SUM(VW_PREMIO_IV[[#This Row],[Check Gerente]:[Check EMH]])</f>
        <v>3.3000000000242835E-3</v>
      </c>
    </row>
    <row r="116" spans="1:29" x14ac:dyDescent="0.25">
      <c r="A116" s="6" t="s">
        <v>497</v>
      </c>
      <c r="B116" s="6" t="s">
        <v>433</v>
      </c>
      <c r="C116" s="6" t="s">
        <v>15</v>
      </c>
      <c r="D116" s="6" t="s">
        <v>320</v>
      </c>
      <c r="E116" s="4">
        <v>30</v>
      </c>
      <c r="F116" s="6" t="s">
        <v>313</v>
      </c>
      <c r="G116" s="6" t="s">
        <v>508</v>
      </c>
      <c r="H116" s="4">
        <v>2020</v>
      </c>
      <c r="I116" s="4">
        <v>4</v>
      </c>
      <c r="J116" s="6" t="s">
        <v>509</v>
      </c>
      <c r="K116" s="4">
        <v>10</v>
      </c>
      <c r="L116" s="6" t="s">
        <v>495</v>
      </c>
      <c r="M116" s="6" t="s">
        <v>510</v>
      </c>
      <c r="N116" s="6" t="s">
        <v>511</v>
      </c>
      <c r="O116" s="4">
        <v>2</v>
      </c>
      <c r="P116" s="6" t="s">
        <v>512</v>
      </c>
      <c r="Q116" s="4">
        <v>4</v>
      </c>
      <c r="R116" s="6" t="s">
        <v>496</v>
      </c>
      <c r="S116" s="4" t="b">
        <v>0</v>
      </c>
      <c r="T116" s="60">
        <v>17302144.699999999</v>
      </c>
      <c r="U116" s="60">
        <v>17455287.989999998</v>
      </c>
      <c r="V116" s="38">
        <v>1.0089999999999999</v>
      </c>
      <c r="W116" s="35">
        <v>379.47</v>
      </c>
      <c r="X116" s="42">
        <f>VLOOKUP(VW_PREMIO_IV[[#This Row],[TIPO]],$AL$5:$AM$16,2,0)</f>
        <v>11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 t="str">
        <f>IF(VW_PREMIO_IV[[#This Row],[EQUIPE]]="Hospitalar (HSP)",VLOOKUP(VW_PREMIO_IV[[#This Row],[COBERTURA]],VALORES_IV_HSP[],VW_PREMIO_IV[[#This Row],[Col Valor]],1),"")</f>
        <v/>
      </c>
      <c r="AB116" s="35">
        <f>IF(VW_PREMIO_IV[[#This Row],[EQUIPE]]="Misto (EMH)",VLOOKUP(VW_PREMIO_IV[[#This Row],[COBERTURA]],VALORES_IV_EMH[],VW_PREMIO_IV[[#This Row],[Col Valor]],1),"")</f>
        <v>379.4667</v>
      </c>
      <c r="AC116" s="35">
        <f>VW_PREMIO_IV[[#This Row],[PREMIO]]-SUM(VW_PREMIO_IV[[#This Row],[Check Gerente]:[Check EMH]])</f>
        <v>3.3000000000242835E-3</v>
      </c>
    </row>
    <row r="117" spans="1:29" x14ac:dyDescent="0.25">
      <c r="A117" s="6" t="s">
        <v>497</v>
      </c>
      <c r="B117" s="6" t="s">
        <v>433</v>
      </c>
      <c r="C117" s="6" t="s">
        <v>31</v>
      </c>
      <c r="D117" s="6" t="s">
        <v>321</v>
      </c>
      <c r="E117" s="4">
        <v>10</v>
      </c>
      <c r="F117" s="6" t="s">
        <v>311</v>
      </c>
      <c r="G117" s="6" t="s">
        <v>508</v>
      </c>
      <c r="H117" s="4">
        <v>2020</v>
      </c>
      <c r="I117" s="4">
        <v>4</v>
      </c>
      <c r="J117" s="6" t="s">
        <v>509</v>
      </c>
      <c r="K117" s="4">
        <v>10</v>
      </c>
      <c r="L117" s="6" t="s">
        <v>495</v>
      </c>
      <c r="M117" s="6" t="s">
        <v>510</v>
      </c>
      <c r="N117" s="6" t="s">
        <v>511</v>
      </c>
      <c r="O117" s="4">
        <v>2</v>
      </c>
      <c r="P117" s="6" t="s">
        <v>512</v>
      </c>
      <c r="Q117" s="4">
        <v>4</v>
      </c>
      <c r="R117" s="6" t="s">
        <v>496</v>
      </c>
      <c r="S117" s="4" t="b">
        <v>0</v>
      </c>
      <c r="T117" s="60">
        <v>17302144.699999999</v>
      </c>
      <c r="U117" s="60">
        <v>17455287.989999998</v>
      </c>
      <c r="V117" s="38">
        <v>1.0089999999999999</v>
      </c>
      <c r="W117" s="35">
        <v>379.47</v>
      </c>
      <c r="X117" s="42">
        <f>VLOOKUP(VW_PREMIO_IV[[#This Row],[TIPO]],$AL$5:$AM$16,2,0)</f>
        <v>11</v>
      </c>
      <c r="Y117" s="35" t="str">
        <f>IF(VW_PREMIO_IV[[#This Row],[EQUIPE]]="Gerentes",VLOOKUP(VW_PREMIO_IV[[#This Row],[COBERTURA]],VALORES_IV_GER[],VW_PREMIO_IV[[#This Row],[Col Valor]],1),"")</f>
        <v/>
      </c>
      <c r="Z117" s="35">
        <f>IF(VW_PREMIO_IV[[#This Row],[EQUIPE]]="Especialidade (ESP)",VLOOKUP(VW_PREMIO_IV[[#This Row],[COBERTURA]],VALORES_IV_ESP[],VW_PREMIO_IV[[#This Row],[Col Valor]],1),"")</f>
        <v>379.4667</v>
      </c>
      <c r="AA117" s="35" t="str">
        <f>IF(VW_PREMIO_IV[[#This Row],[EQUIPE]]="Hospitalar (HSP)",VLOOKUP(VW_PREMIO_IV[[#This Row],[COBERTURA]],VALORES_IV_HSP[],VW_PREMIO_IV[[#This Row],[Col Valor]],1),"")</f>
        <v/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3.3000000000242835E-3</v>
      </c>
    </row>
    <row r="118" spans="1:29" x14ac:dyDescent="0.25">
      <c r="A118" s="6" t="s">
        <v>497</v>
      </c>
      <c r="B118" s="6" t="s">
        <v>433</v>
      </c>
      <c r="C118" s="6" t="s">
        <v>16</v>
      </c>
      <c r="D118" s="6" t="s">
        <v>322</v>
      </c>
      <c r="E118" s="4">
        <v>20</v>
      </c>
      <c r="F118" s="6" t="s">
        <v>306</v>
      </c>
      <c r="G118" s="6" t="s">
        <v>508</v>
      </c>
      <c r="H118" s="4">
        <v>2020</v>
      </c>
      <c r="I118" s="4">
        <v>4</v>
      </c>
      <c r="J118" s="6" t="s">
        <v>509</v>
      </c>
      <c r="K118" s="4">
        <v>10</v>
      </c>
      <c r="L118" s="6" t="s">
        <v>495</v>
      </c>
      <c r="M118" s="6" t="s">
        <v>510</v>
      </c>
      <c r="N118" s="6" t="s">
        <v>511</v>
      </c>
      <c r="O118" s="4">
        <v>2</v>
      </c>
      <c r="P118" s="6" t="s">
        <v>512</v>
      </c>
      <c r="Q118" s="4">
        <v>4</v>
      </c>
      <c r="R118" s="6" t="s">
        <v>496</v>
      </c>
      <c r="S118" s="4" t="b">
        <v>0</v>
      </c>
      <c r="T118" s="60">
        <v>17302144.699999999</v>
      </c>
      <c r="U118" s="60">
        <v>17455287.989999998</v>
      </c>
      <c r="V118" s="38">
        <v>1.0089999999999999</v>
      </c>
      <c r="W118" s="35">
        <v>379.47</v>
      </c>
      <c r="X118" s="42">
        <f>VLOOKUP(VW_PREMIO_IV[[#This Row],[TIPO]],$AL$5:$AM$16,2,0)</f>
        <v>11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379.4667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3.3000000000242835E-3</v>
      </c>
    </row>
    <row r="119" spans="1:29" x14ac:dyDescent="0.25">
      <c r="A119" s="6" t="s">
        <v>497</v>
      </c>
      <c r="B119" s="6" t="s">
        <v>433</v>
      </c>
      <c r="C119" s="6" t="s">
        <v>18</v>
      </c>
      <c r="D119" s="6" t="s">
        <v>324</v>
      </c>
      <c r="E119" s="4">
        <v>20</v>
      </c>
      <c r="F119" s="6" t="s">
        <v>306</v>
      </c>
      <c r="G119" s="6" t="s">
        <v>508</v>
      </c>
      <c r="H119" s="4">
        <v>2020</v>
      </c>
      <c r="I119" s="4">
        <v>4</v>
      </c>
      <c r="J119" s="6" t="s">
        <v>509</v>
      </c>
      <c r="K119" s="4">
        <v>10</v>
      </c>
      <c r="L119" s="6" t="s">
        <v>495</v>
      </c>
      <c r="M119" s="6" t="s">
        <v>510</v>
      </c>
      <c r="N119" s="6" t="s">
        <v>511</v>
      </c>
      <c r="O119" s="4">
        <v>2</v>
      </c>
      <c r="P119" s="6" t="s">
        <v>512</v>
      </c>
      <c r="Q119" s="4">
        <v>4</v>
      </c>
      <c r="R119" s="6" t="s">
        <v>496</v>
      </c>
      <c r="S119" s="4" t="b">
        <v>0</v>
      </c>
      <c r="T119" s="60">
        <v>17302144.699999999</v>
      </c>
      <c r="U119" s="60">
        <v>17455287.989999998</v>
      </c>
      <c r="V119" s="38">
        <v>1.0089999999999999</v>
      </c>
      <c r="W119" s="35">
        <v>379.47</v>
      </c>
      <c r="X119" s="42">
        <f>VLOOKUP(VW_PREMIO_IV[[#This Row],[TIPO]],$AL$5:$AM$16,2,0)</f>
        <v>11</v>
      </c>
      <c r="Y119" s="35" t="str">
        <f>IF(VW_PREMIO_IV[[#This Row],[EQUIPE]]="Gerentes",VLOOKUP(VW_PREMIO_IV[[#This Row],[COBERTURA]],VALORES_IV_GER[],VW_PREMIO_IV[[#This Row],[Col Valor]],1),"")</f>
        <v/>
      </c>
      <c r="Z119" s="35" t="str">
        <f>IF(VW_PREMIO_IV[[#This Row],[EQUIPE]]="Especialidade (ESP)",VLOOKUP(VW_PREMIO_IV[[#This Row],[COBERTURA]],VALORES_IV_ESP[],VW_PREMIO_IV[[#This Row],[Col Valor]],1),"")</f>
        <v/>
      </c>
      <c r="AA119" s="35">
        <f>IF(VW_PREMIO_IV[[#This Row],[EQUIPE]]="Hospitalar (HSP)",VLOOKUP(VW_PREMIO_IV[[#This Row],[COBERTURA]],VALORES_IV_HSP[],VW_PREMIO_IV[[#This Row],[Col Valor]],1),"")</f>
        <v>379.4667</v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3.3000000000242835E-3</v>
      </c>
    </row>
    <row r="120" spans="1:29" x14ac:dyDescent="0.25">
      <c r="A120" s="6" t="s">
        <v>497</v>
      </c>
      <c r="B120" s="6" t="s">
        <v>433</v>
      </c>
      <c r="C120" s="6" t="s">
        <v>19</v>
      </c>
      <c r="D120" s="6" t="s">
        <v>325</v>
      </c>
      <c r="E120" s="4">
        <v>20</v>
      </c>
      <c r="F120" s="6" t="s">
        <v>306</v>
      </c>
      <c r="G120" s="6" t="s">
        <v>508</v>
      </c>
      <c r="H120" s="4">
        <v>2020</v>
      </c>
      <c r="I120" s="4">
        <v>4</v>
      </c>
      <c r="J120" s="6" t="s">
        <v>509</v>
      </c>
      <c r="K120" s="4">
        <v>10</v>
      </c>
      <c r="L120" s="6" t="s">
        <v>495</v>
      </c>
      <c r="M120" s="6" t="s">
        <v>510</v>
      </c>
      <c r="N120" s="6" t="s">
        <v>511</v>
      </c>
      <c r="O120" s="4">
        <v>2</v>
      </c>
      <c r="P120" s="6" t="s">
        <v>512</v>
      </c>
      <c r="Q120" s="4">
        <v>4</v>
      </c>
      <c r="R120" s="6" t="s">
        <v>496</v>
      </c>
      <c r="S120" s="4" t="b">
        <v>0</v>
      </c>
      <c r="T120" s="60">
        <v>17302144.699999999</v>
      </c>
      <c r="U120" s="60">
        <v>17455287.989999998</v>
      </c>
      <c r="V120" s="38">
        <v>1.0089999999999999</v>
      </c>
      <c r="W120" s="35">
        <v>379.47</v>
      </c>
      <c r="X120" s="42">
        <f>VLOOKUP(VW_PREMIO_IV[[#This Row],[TIPO]],$AL$5:$AM$16,2,0)</f>
        <v>11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379.4667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3.3000000000242835E-3</v>
      </c>
    </row>
    <row r="121" spans="1:29" x14ac:dyDescent="0.25">
      <c r="A121" s="6" t="s">
        <v>497</v>
      </c>
      <c r="B121" s="6" t="s">
        <v>433</v>
      </c>
      <c r="C121" s="6" t="s">
        <v>20</v>
      </c>
      <c r="D121" s="6" t="s">
        <v>326</v>
      </c>
      <c r="E121" s="4">
        <v>20</v>
      </c>
      <c r="F121" s="6" t="s">
        <v>306</v>
      </c>
      <c r="G121" s="6" t="s">
        <v>508</v>
      </c>
      <c r="H121" s="4">
        <v>2020</v>
      </c>
      <c r="I121" s="4">
        <v>4</v>
      </c>
      <c r="J121" s="6" t="s">
        <v>509</v>
      </c>
      <c r="K121" s="4">
        <v>10</v>
      </c>
      <c r="L121" s="6" t="s">
        <v>495</v>
      </c>
      <c r="M121" s="6" t="s">
        <v>510</v>
      </c>
      <c r="N121" s="6" t="s">
        <v>511</v>
      </c>
      <c r="O121" s="4">
        <v>2</v>
      </c>
      <c r="P121" s="6" t="s">
        <v>512</v>
      </c>
      <c r="Q121" s="4">
        <v>4</v>
      </c>
      <c r="R121" s="6" t="s">
        <v>496</v>
      </c>
      <c r="S121" s="4" t="b">
        <v>0</v>
      </c>
      <c r="T121" s="60">
        <v>17302144.699999999</v>
      </c>
      <c r="U121" s="60">
        <v>17455287.989999998</v>
      </c>
      <c r="V121" s="38">
        <v>1.0089999999999999</v>
      </c>
      <c r="W121" s="35">
        <v>379.47</v>
      </c>
      <c r="X121" s="42">
        <f>VLOOKUP(VW_PREMIO_IV[[#This Row],[TIPO]],$AL$5:$AM$16,2,0)</f>
        <v>11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379.4667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3.3000000000242835E-3</v>
      </c>
    </row>
    <row r="122" spans="1:29" x14ac:dyDescent="0.25">
      <c r="A122" s="6" t="s">
        <v>497</v>
      </c>
      <c r="B122" s="6" t="s">
        <v>433</v>
      </c>
      <c r="C122" s="6" t="s">
        <v>21</v>
      </c>
      <c r="D122" s="6" t="s">
        <v>329</v>
      </c>
      <c r="E122" s="4">
        <v>20</v>
      </c>
      <c r="F122" s="6" t="s">
        <v>306</v>
      </c>
      <c r="G122" s="6" t="s">
        <v>508</v>
      </c>
      <c r="H122" s="4">
        <v>2020</v>
      </c>
      <c r="I122" s="4">
        <v>4</v>
      </c>
      <c r="J122" s="6" t="s">
        <v>509</v>
      </c>
      <c r="K122" s="4">
        <v>10</v>
      </c>
      <c r="L122" s="6" t="s">
        <v>495</v>
      </c>
      <c r="M122" s="6" t="s">
        <v>510</v>
      </c>
      <c r="N122" s="6" t="s">
        <v>511</v>
      </c>
      <c r="O122" s="4">
        <v>2</v>
      </c>
      <c r="P122" s="6" t="s">
        <v>512</v>
      </c>
      <c r="Q122" s="4">
        <v>4</v>
      </c>
      <c r="R122" s="6" t="s">
        <v>496</v>
      </c>
      <c r="S122" s="4" t="b">
        <v>0</v>
      </c>
      <c r="T122" s="60">
        <v>17302144.699999999</v>
      </c>
      <c r="U122" s="60">
        <v>17455287.989999998</v>
      </c>
      <c r="V122" s="38">
        <v>1.0089999999999999</v>
      </c>
      <c r="W122" s="35">
        <v>379.47</v>
      </c>
      <c r="X122" s="42">
        <f>VLOOKUP(VW_PREMIO_IV[[#This Row],[TIPO]],$AL$5:$AM$16,2,0)</f>
        <v>11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>
        <f>IF(VW_PREMIO_IV[[#This Row],[EQUIPE]]="Hospitalar (HSP)",VLOOKUP(VW_PREMIO_IV[[#This Row],[COBERTURA]],VALORES_IV_HSP[],VW_PREMIO_IV[[#This Row],[Col Valor]],1),"")</f>
        <v>379.4667</v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3.3000000000242835E-3</v>
      </c>
    </row>
    <row r="123" spans="1:29" x14ac:dyDescent="0.25">
      <c r="A123" s="6" t="s">
        <v>497</v>
      </c>
      <c r="B123" s="6" t="s">
        <v>433</v>
      </c>
      <c r="C123" s="6" t="s">
        <v>32</v>
      </c>
      <c r="D123" s="6" t="s">
        <v>330</v>
      </c>
      <c r="E123" s="4">
        <v>10</v>
      </c>
      <c r="F123" s="6" t="s">
        <v>311</v>
      </c>
      <c r="G123" s="6" t="s">
        <v>508</v>
      </c>
      <c r="H123" s="4">
        <v>2020</v>
      </c>
      <c r="I123" s="4">
        <v>4</v>
      </c>
      <c r="J123" s="6" t="s">
        <v>509</v>
      </c>
      <c r="K123" s="4">
        <v>10</v>
      </c>
      <c r="L123" s="6" t="s">
        <v>495</v>
      </c>
      <c r="M123" s="6" t="s">
        <v>510</v>
      </c>
      <c r="N123" s="6" t="s">
        <v>511</v>
      </c>
      <c r="O123" s="4">
        <v>2</v>
      </c>
      <c r="P123" s="6" t="s">
        <v>512</v>
      </c>
      <c r="Q123" s="4">
        <v>4</v>
      </c>
      <c r="R123" s="6" t="s">
        <v>496</v>
      </c>
      <c r="S123" s="4" t="b">
        <v>0</v>
      </c>
      <c r="T123" s="60">
        <v>17302144.699999999</v>
      </c>
      <c r="U123" s="60">
        <v>17455287.989999998</v>
      </c>
      <c r="V123" s="38">
        <v>1.0089999999999999</v>
      </c>
      <c r="W123" s="35">
        <v>379.47</v>
      </c>
      <c r="X123" s="42">
        <f>VLOOKUP(VW_PREMIO_IV[[#This Row],[TIPO]],$AL$5:$AM$16,2,0)</f>
        <v>11</v>
      </c>
      <c r="Y123" s="35" t="str">
        <f>IF(VW_PREMIO_IV[[#This Row],[EQUIPE]]="Gerentes",VLOOKUP(VW_PREMIO_IV[[#This Row],[COBERTURA]],VALORES_IV_GER[],VW_PREMIO_IV[[#This Row],[Col Valor]],1),"")</f>
        <v/>
      </c>
      <c r="Z123" s="35">
        <f>IF(VW_PREMIO_IV[[#This Row],[EQUIPE]]="Especialidade (ESP)",VLOOKUP(VW_PREMIO_IV[[#This Row],[COBERTURA]],VALORES_IV_ESP[],VW_PREMIO_IV[[#This Row],[Col Valor]],1),"")</f>
        <v>379.4667</v>
      </c>
      <c r="AA123" s="35" t="str">
        <f>IF(VW_PREMIO_IV[[#This Row],[EQUIPE]]="Hospitalar (HSP)",VLOOKUP(VW_PREMIO_IV[[#This Row],[COBERTURA]],VALORES_IV_HSP[],VW_PREMIO_IV[[#This Row],[Col Valor]],1),"")</f>
        <v/>
      </c>
      <c r="AB123" s="35" t="str">
        <f>IF(VW_PREMIO_IV[[#This Row],[EQUIPE]]="Misto (EMH)",VLOOKUP(VW_PREMIO_IV[[#This Row],[COBERTURA]],VALORES_IV_EMH[],VW_PREMIO_IV[[#This Row],[Col Valor]],1),"")</f>
        <v/>
      </c>
      <c r="AC123" s="35">
        <f>VW_PREMIO_IV[[#This Row],[PREMIO]]-SUM(VW_PREMIO_IV[[#This Row],[Check Gerente]:[Check EMH]])</f>
        <v>3.3000000000242835E-3</v>
      </c>
    </row>
    <row r="124" spans="1:29" x14ac:dyDescent="0.25">
      <c r="A124" s="6" t="s">
        <v>497</v>
      </c>
      <c r="B124" s="6" t="s">
        <v>433</v>
      </c>
      <c r="C124" s="6" t="s">
        <v>22</v>
      </c>
      <c r="D124" s="6" t="s">
        <v>365</v>
      </c>
      <c r="E124" s="4">
        <v>20</v>
      </c>
      <c r="F124" s="6" t="s">
        <v>306</v>
      </c>
      <c r="G124" s="6" t="s">
        <v>508</v>
      </c>
      <c r="H124" s="4">
        <v>2020</v>
      </c>
      <c r="I124" s="4">
        <v>4</v>
      </c>
      <c r="J124" s="6" t="s">
        <v>509</v>
      </c>
      <c r="K124" s="4">
        <v>10</v>
      </c>
      <c r="L124" s="6" t="s">
        <v>495</v>
      </c>
      <c r="M124" s="6" t="s">
        <v>510</v>
      </c>
      <c r="N124" s="6" t="s">
        <v>511</v>
      </c>
      <c r="O124" s="4">
        <v>2</v>
      </c>
      <c r="P124" s="6" t="s">
        <v>512</v>
      </c>
      <c r="Q124" s="4">
        <v>4</v>
      </c>
      <c r="R124" s="6" t="s">
        <v>496</v>
      </c>
      <c r="S124" s="4" t="b">
        <v>0</v>
      </c>
      <c r="T124" s="60">
        <v>17302144.699999999</v>
      </c>
      <c r="U124" s="60">
        <v>17455287.989999998</v>
      </c>
      <c r="V124" s="38">
        <v>1.0089999999999999</v>
      </c>
      <c r="W124" s="35">
        <v>379.47</v>
      </c>
      <c r="X124" s="42">
        <f>VLOOKUP(VW_PREMIO_IV[[#This Row],[TIPO]],$AL$5:$AM$16,2,0)</f>
        <v>11</v>
      </c>
      <c r="Y124" s="35" t="str">
        <f>IF(VW_PREMIO_IV[[#This Row],[EQUIPE]]="Gerentes",VLOOKUP(VW_PREMIO_IV[[#This Row],[COBERTURA]],VALORES_IV_GER[],VW_PREMIO_IV[[#This Row],[Col Valor]],1),"")</f>
        <v/>
      </c>
      <c r="Z124" s="35" t="str">
        <f>IF(VW_PREMIO_IV[[#This Row],[EQUIPE]]="Especialidade (ESP)",VLOOKUP(VW_PREMIO_IV[[#This Row],[COBERTURA]],VALORES_IV_ESP[],VW_PREMIO_IV[[#This Row],[Col Valor]],1),"")</f>
        <v/>
      </c>
      <c r="AA124" s="35">
        <f>IF(VW_PREMIO_IV[[#This Row],[EQUIPE]]="Hospitalar (HSP)",VLOOKUP(VW_PREMIO_IV[[#This Row],[COBERTURA]],VALORES_IV_HSP[],VW_PREMIO_IV[[#This Row],[Col Valor]],1),"")</f>
        <v>379.4667</v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3.3000000000242835E-3</v>
      </c>
    </row>
    <row r="125" spans="1:29" x14ac:dyDescent="0.25">
      <c r="A125" s="6" t="s">
        <v>497</v>
      </c>
      <c r="B125" s="6" t="s">
        <v>433</v>
      </c>
      <c r="C125" s="6" t="s">
        <v>23</v>
      </c>
      <c r="D125" s="6" t="s">
        <v>369</v>
      </c>
      <c r="E125" s="4">
        <v>20</v>
      </c>
      <c r="F125" s="6" t="s">
        <v>306</v>
      </c>
      <c r="G125" s="6" t="s">
        <v>508</v>
      </c>
      <c r="H125" s="4">
        <v>2020</v>
      </c>
      <c r="I125" s="4">
        <v>4</v>
      </c>
      <c r="J125" s="6" t="s">
        <v>509</v>
      </c>
      <c r="K125" s="4">
        <v>10</v>
      </c>
      <c r="L125" s="6" t="s">
        <v>495</v>
      </c>
      <c r="M125" s="6" t="s">
        <v>510</v>
      </c>
      <c r="N125" s="6" t="s">
        <v>511</v>
      </c>
      <c r="O125" s="4">
        <v>2</v>
      </c>
      <c r="P125" s="6" t="s">
        <v>512</v>
      </c>
      <c r="Q125" s="4">
        <v>4</v>
      </c>
      <c r="R125" s="6" t="s">
        <v>496</v>
      </c>
      <c r="S125" s="4" t="b">
        <v>0</v>
      </c>
      <c r="T125" s="60">
        <v>17302144.699999999</v>
      </c>
      <c r="U125" s="60">
        <v>17455287.989999998</v>
      </c>
      <c r="V125" s="38">
        <v>1.0089999999999999</v>
      </c>
      <c r="W125" s="35">
        <v>379.47</v>
      </c>
      <c r="X125" s="42">
        <f>VLOOKUP(VW_PREMIO_IV[[#This Row],[TIPO]],$AL$5:$AM$16,2,0)</f>
        <v>11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>
        <f>IF(VW_PREMIO_IV[[#This Row],[EQUIPE]]="Hospitalar (HSP)",VLOOKUP(VW_PREMIO_IV[[#This Row],[COBERTURA]],VALORES_IV_HSP[],VW_PREMIO_IV[[#This Row],[Col Valor]],1),"")</f>
        <v>379.4667</v>
      </c>
      <c r="AB125" s="35" t="str">
        <f>IF(VW_PREMIO_IV[[#This Row],[EQUIPE]]="Misto (EMH)",VLOOKUP(VW_PREMIO_IV[[#This Row],[COBERTURA]],VALORES_IV_EMH[],VW_PREMIO_IV[[#This Row],[Col Valor]],1),"")</f>
        <v/>
      </c>
      <c r="AC125" s="35">
        <f>VW_PREMIO_IV[[#This Row],[PREMIO]]-SUM(VW_PREMIO_IV[[#This Row],[Check Gerente]:[Check EMH]])</f>
        <v>3.3000000000242835E-3</v>
      </c>
    </row>
    <row r="126" spans="1:29" x14ac:dyDescent="0.25">
      <c r="A126" s="6" t="s">
        <v>497</v>
      </c>
      <c r="B126" s="6" t="s">
        <v>433</v>
      </c>
      <c r="C126" s="6" t="s">
        <v>33</v>
      </c>
      <c r="D126" s="6" t="s">
        <v>405</v>
      </c>
      <c r="E126" s="4">
        <v>10</v>
      </c>
      <c r="F126" s="6" t="s">
        <v>311</v>
      </c>
      <c r="G126" s="6" t="s">
        <v>508</v>
      </c>
      <c r="H126" s="4">
        <v>2020</v>
      </c>
      <c r="I126" s="4">
        <v>4</v>
      </c>
      <c r="J126" s="6" t="s">
        <v>509</v>
      </c>
      <c r="K126" s="4">
        <v>10</v>
      </c>
      <c r="L126" s="6" t="s">
        <v>495</v>
      </c>
      <c r="M126" s="6" t="s">
        <v>510</v>
      </c>
      <c r="N126" s="6" t="s">
        <v>511</v>
      </c>
      <c r="O126" s="4">
        <v>2</v>
      </c>
      <c r="P126" s="6" t="s">
        <v>512</v>
      </c>
      <c r="Q126" s="4">
        <v>4</v>
      </c>
      <c r="R126" s="6" t="s">
        <v>496</v>
      </c>
      <c r="S126" s="4" t="b">
        <v>0</v>
      </c>
      <c r="T126" s="60">
        <v>17302144.699999999</v>
      </c>
      <c r="U126" s="60">
        <v>17455287.989999998</v>
      </c>
      <c r="V126" s="38">
        <v>1.0089999999999999</v>
      </c>
      <c r="W126" s="35">
        <v>379.47</v>
      </c>
      <c r="X126" s="42">
        <f>VLOOKUP(VW_PREMIO_IV[[#This Row],[TIPO]],$AL$5:$AM$16,2,0)</f>
        <v>11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379.4667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3.3000000000242835E-3</v>
      </c>
    </row>
    <row r="127" spans="1:29" x14ac:dyDescent="0.25">
      <c r="A127" s="6" t="s">
        <v>497</v>
      </c>
      <c r="B127" s="6" t="s">
        <v>433</v>
      </c>
      <c r="C127" s="6" t="s">
        <v>25</v>
      </c>
      <c r="D127" s="6" t="s">
        <v>406</v>
      </c>
      <c r="E127" s="4">
        <v>30</v>
      </c>
      <c r="F127" s="6" t="s">
        <v>313</v>
      </c>
      <c r="G127" s="6" t="s">
        <v>508</v>
      </c>
      <c r="H127" s="4">
        <v>2020</v>
      </c>
      <c r="I127" s="4">
        <v>4</v>
      </c>
      <c r="J127" s="6" t="s">
        <v>509</v>
      </c>
      <c r="K127" s="4">
        <v>10</v>
      </c>
      <c r="L127" s="6" t="s">
        <v>495</v>
      </c>
      <c r="M127" s="6" t="s">
        <v>510</v>
      </c>
      <c r="N127" s="6" t="s">
        <v>511</v>
      </c>
      <c r="O127" s="4">
        <v>2</v>
      </c>
      <c r="P127" s="6" t="s">
        <v>512</v>
      </c>
      <c r="Q127" s="4">
        <v>4</v>
      </c>
      <c r="R127" s="6" t="s">
        <v>496</v>
      </c>
      <c r="S127" s="4" t="b">
        <v>0</v>
      </c>
      <c r="T127" s="60">
        <v>17302144.699999999</v>
      </c>
      <c r="U127" s="60">
        <v>17455287.989999998</v>
      </c>
      <c r="V127" s="38">
        <v>1.0089999999999999</v>
      </c>
      <c r="W127" s="35">
        <v>379.47</v>
      </c>
      <c r="X127" s="42">
        <f>VLOOKUP(VW_PREMIO_IV[[#This Row],[TIPO]],$AL$5:$AM$16,2,0)</f>
        <v>11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379.4667</v>
      </c>
      <c r="AC127" s="35">
        <f>VW_PREMIO_IV[[#This Row],[PREMIO]]-SUM(VW_PREMIO_IV[[#This Row],[Check Gerente]:[Check EMH]])</f>
        <v>3.3000000000242835E-3</v>
      </c>
    </row>
    <row r="128" spans="1:29" x14ac:dyDescent="0.25">
      <c r="A128" s="6" t="s">
        <v>497</v>
      </c>
      <c r="B128" s="6" t="s">
        <v>432</v>
      </c>
      <c r="C128" s="6" t="s">
        <v>9</v>
      </c>
      <c r="D128" s="6" t="s">
        <v>304</v>
      </c>
      <c r="E128" s="4">
        <v>20</v>
      </c>
      <c r="F128" s="6" t="s">
        <v>306</v>
      </c>
      <c r="G128" s="6" t="s">
        <v>515</v>
      </c>
      <c r="H128" s="4">
        <v>2020</v>
      </c>
      <c r="I128" s="4">
        <v>4</v>
      </c>
      <c r="J128" s="6" t="s">
        <v>509</v>
      </c>
      <c r="K128" s="4">
        <v>12</v>
      </c>
      <c r="L128" s="6" t="s">
        <v>500</v>
      </c>
      <c r="M128" s="6" t="s">
        <v>516</v>
      </c>
      <c r="N128" s="6" t="s">
        <v>511</v>
      </c>
      <c r="O128" s="4">
        <v>2</v>
      </c>
      <c r="P128" s="6" t="s">
        <v>512</v>
      </c>
      <c r="Q128" s="4">
        <v>6</v>
      </c>
      <c r="R128" s="6" t="s">
        <v>501</v>
      </c>
      <c r="S128" s="4" t="b">
        <v>0</v>
      </c>
      <c r="T128" s="60">
        <v>2355351.0699999998</v>
      </c>
      <c r="U128" s="60">
        <v>0</v>
      </c>
      <c r="V128" s="38">
        <v>0</v>
      </c>
      <c r="W128" s="35">
        <v>0</v>
      </c>
      <c r="X128" s="42">
        <f>VLOOKUP(VW_PREMIO_IV[[#This Row],[TIPO]],$AL$5:$AM$16,2,0)</f>
        <v>10</v>
      </c>
      <c r="Y128" s="35" t="str">
        <f>IF(VW_PREMIO_IV[[#This Row],[EQUIPE]]="Gerentes",VLOOKUP(VW_PREMIO_IV[[#This Row],[COBERTURA]],VALORES_IV_GER[],VW_PREMIO_IV[[#This Row],[Col Valor]],1),"")</f>
        <v/>
      </c>
      <c r="Z128" s="35" t="str">
        <f>IF(VW_PREMIO_IV[[#This Row],[EQUIPE]]="Especialidade (ESP)",VLOOKUP(VW_PREMIO_IV[[#This Row],[COBERTURA]],VALORES_IV_ESP[],VW_PREMIO_IV[[#This Row],[Col Valor]],1),"")</f>
        <v/>
      </c>
      <c r="AA128" s="35">
        <f>IF(VW_PREMIO_IV[[#This Row],[EQUIPE]]="Hospitalar (HSP)",VLOOKUP(VW_PREMIO_IV[[#This Row],[COBERTURA]],VALORES_IV_HSP[],VW_PREMIO_IV[[#This Row],[Col Valor]],1),"")</f>
        <v>0</v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0</v>
      </c>
    </row>
    <row r="129" spans="1:29" x14ac:dyDescent="0.25">
      <c r="A129" s="6" t="s">
        <v>497</v>
      </c>
      <c r="B129" s="6" t="s">
        <v>432</v>
      </c>
      <c r="C129" s="6" t="s">
        <v>11</v>
      </c>
      <c r="D129" s="6" t="s">
        <v>307</v>
      </c>
      <c r="E129" s="4">
        <v>20</v>
      </c>
      <c r="F129" s="6" t="s">
        <v>306</v>
      </c>
      <c r="G129" s="6" t="s">
        <v>515</v>
      </c>
      <c r="H129" s="4">
        <v>2020</v>
      </c>
      <c r="I129" s="4">
        <v>4</v>
      </c>
      <c r="J129" s="6" t="s">
        <v>509</v>
      </c>
      <c r="K129" s="4">
        <v>12</v>
      </c>
      <c r="L129" s="6" t="s">
        <v>500</v>
      </c>
      <c r="M129" s="6" t="s">
        <v>516</v>
      </c>
      <c r="N129" s="6" t="s">
        <v>511</v>
      </c>
      <c r="O129" s="4">
        <v>2</v>
      </c>
      <c r="P129" s="6" t="s">
        <v>512</v>
      </c>
      <c r="Q129" s="4">
        <v>6</v>
      </c>
      <c r="R129" s="6" t="s">
        <v>501</v>
      </c>
      <c r="S129" s="4" t="b">
        <v>0</v>
      </c>
      <c r="T129" s="60">
        <v>2355351.0699999998</v>
      </c>
      <c r="U129" s="60">
        <v>0</v>
      </c>
      <c r="V129" s="38">
        <v>0</v>
      </c>
      <c r="W129" s="35">
        <v>0</v>
      </c>
      <c r="X129" s="42">
        <f>VLOOKUP(VW_PREMIO_IV[[#This Row],[TIPO]],$AL$5:$AM$16,2,0)</f>
        <v>10</v>
      </c>
      <c r="Y129" s="35" t="str">
        <f>IF(VW_PREMIO_IV[[#This Row],[EQUIPE]]="Gerentes",VLOOKUP(VW_PREMIO_IV[[#This Row],[COBERTURA]],VALORES_IV_GER[],VW_PREMIO_IV[[#This Row],[Col Valor]],1),"")</f>
        <v/>
      </c>
      <c r="Z129" s="35" t="str">
        <f>IF(VW_PREMIO_IV[[#This Row],[EQUIPE]]="Especialidade (ESP)",VLOOKUP(VW_PREMIO_IV[[#This Row],[COBERTURA]],VALORES_IV_ESP[],VW_PREMIO_IV[[#This Row],[Col Valor]],1),"")</f>
        <v/>
      </c>
      <c r="AA129" s="35">
        <f>IF(VW_PREMIO_IV[[#This Row],[EQUIPE]]="Hospitalar (HSP)",VLOOKUP(VW_PREMIO_IV[[#This Row],[COBERTURA]],VALORES_IV_HSP[],VW_PREMIO_IV[[#This Row],[Col Valor]],1),"")</f>
        <v>0</v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0</v>
      </c>
    </row>
    <row r="130" spans="1:29" x14ac:dyDescent="0.25">
      <c r="A130" s="6" t="s">
        <v>497</v>
      </c>
      <c r="B130" s="6" t="s">
        <v>432</v>
      </c>
      <c r="C130" s="6" t="s">
        <v>13</v>
      </c>
      <c r="D130" s="6" t="s">
        <v>309</v>
      </c>
      <c r="E130" s="4">
        <v>20</v>
      </c>
      <c r="F130" s="6" t="s">
        <v>306</v>
      </c>
      <c r="G130" s="6" t="s">
        <v>515</v>
      </c>
      <c r="H130" s="4">
        <v>2020</v>
      </c>
      <c r="I130" s="4">
        <v>4</v>
      </c>
      <c r="J130" s="6" t="s">
        <v>509</v>
      </c>
      <c r="K130" s="4">
        <v>12</v>
      </c>
      <c r="L130" s="6" t="s">
        <v>500</v>
      </c>
      <c r="M130" s="6" t="s">
        <v>516</v>
      </c>
      <c r="N130" s="6" t="s">
        <v>511</v>
      </c>
      <c r="O130" s="4">
        <v>2</v>
      </c>
      <c r="P130" s="6" t="s">
        <v>512</v>
      </c>
      <c r="Q130" s="4">
        <v>6</v>
      </c>
      <c r="R130" s="6" t="s">
        <v>501</v>
      </c>
      <c r="S130" s="4" t="b">
        <v>0</v>
      </c>
      <c r="T130" s="60">
        <v>2355351.0699999998</v>
      </c>
      <c r="U130" s="60">
        <v>0</v>
      </c>
      <c r="V130" s="38">
        <v>0</v>
      </c>
      <c r="W130" s="35">
        <v>0</v>
      </c>
      <c r="X130" s="42">
        <f>VLOOKUP(VW_PREMIO_IV[[#This Row],[TIPO]],$AL$5:$AM$16,2,0)</f>
        <v>10</v>
      </c>
      <c r="Y130" s="35" t="str">
        <f>IF(VW_PREMIO_IV[[#This Row],[EQUIPE]]="Gerentes",VLOOKUP(VW_PREMIO_IV[[#This Row],[COBERTURA]],VALORES_IV_GER[],VW_PREMIO_IV[[#This Row],[Col Valor]],1),"")</f>
        <v/>
      </c>
      <c r="Z130" s="35" t="str">
        <f>IF(VW_PREMIO_IV[[#This Row],[EQUIPE]]="Especialidade (ESP)",VLOOKUP(VW_PREMIO_IV[[#This Row],[COBERTURA]],VALORES_IV_ESP[],VW_PREMIO_IV[[#This Row],[Col Valor]],1),"")</f>
        <v/>
      </c>
      <c r="AA130" s="35">
        <f>IF(VW_PREMIO_IV[[#This Row],[EQUIPE]]="Hospitalar (HSP)",VLOOKUP(VW_PREMIO_IV[[#This Row],[COBERTURA]],VALORES_IV_HSP[],VW_PREMIO_IV[[#This Row],[Col Valor]],1),"")</f>
        <v>0</v>
      </c>
      <c r="AB130" s="35" t="str">
        <f>IF(VW_PREMIO_IV[[#This Row],[EQUIPE]]="Misto (EMH)",VLOOKUP(VW_PREMIO_IV[[#This Row],[COBERTURA]],VALORES_IV_EMH[],VW_PREMIO_IV[[#This Row],[Col Valor]],1),"")</f>
        <v/>
      </c>
      <c r="AC130" s="35">
        <f>VW_PREMIO_IV[[#This Row],[PREMIO]]-SUM(VW_PREMIO_IV[[#This Row],[Check Gerente]:[Check EMH]])</f>
        <v>0</v>
      </c>
    </row>
    <row r="131" spans="1:29" x14ac:dyDescent="0.25">
      <c r="A131" s="6" t="s">
        <v>497</v>
      </c>
      <c r="B131" s="6" t="s">
        <v>432</v>
      </c>
      <c r="C131" s="6" t="s">
        <v>28</v>
      </c>
      <c r="D131" s="6" t="s">
        <v>310</v>
      </c>
      <c r="E131" s="4">
        <v>10</v>
      </c>
      <c r="F131" s="6" t="s">
        <v>311</v>
      </c>
      <c r="G131" s="6" t="s">
        <v>515</v>
      </c>
      <c r="H131" s="4">
        <v>2020</v>
      </c>
      <c r="I131" s="4">
        <v>4</v>
      </c>
      <c r="J131" s="6" t="s">
        <v>509</v>
      </c>
      <c r="K131" s="4">
        <v>12</v>
      </c>
      <c r="L131" s="6" t="s">
        <v>500</v>
      </c>
      <c r="M131" s="6" t="s">
        <v>516</v>
      </c>
      <c r="N131" s="6" t="s">
        <v>511</v>
      </c>
      <c r="O131" s="4">
        <v>2</v>
      </c>
      <c r="P131" s="6" t="s">
        <v>512</v>
      </c>
      <c r="Q131" s="4">
        <v>6</v>
      </c>
      <c r="R131" s="6" t="s">
        <v>501</v>
      </c>
      <c r="S131" s="4" t="b">
        <v>0</v>
      </c>
      <c r="T131" s="60">
        <v>2355351.0699999998</v>
      </c>
      <c r="U131" s="60">
        <v>0</v>
      </c>
      <c r="V131" s="38">
        <v>0</v>
      </c>
      <c r="W131" s="35">
        <v>0</v>
      </c>
      <c r="X131" s="42">
        <f>VLOOKUP(VW_PREMIO_IV[[#This Row],[TIPO]],$AL$5:$AM$16,2,0)</f>
        <v>10</v>
      </c>
      <c r="Y131" s="35" t="str">
        <f>IF(VW_PREMIO_IV[[#This Row],[EQUIPE]]="Gerentes",VLOOKUP(VW_PREMIO_IV[[#This Row],[COBERTURA]],VALORES_IV_GER[],VW_PREMIO_IV[[#This Row],[Col Valor]],1),"")</f>
        <v/>
      </c>
      <c r="Z131" s="35">
        <f>IF(VW_PREMIO_IV[[#This Row],[EQUIPE]]="Especialidade (ESP)",VLOOKUP(VW_PREMIO_IV[[#This Row],[COBERTURA]],VALORES_IV_ESP[],VW_PREMIO_IV[[#This Row],[Col Valor]],1),"")</f>
        <v>0</v>
      </c>
      <c r="AA131" s="35" t="str">
        <f>IF(VW_PREMIO_IV[[#This Row],[EQUIPE]]="Hospitalar (HSP)",VLOOKUP(VW_PREMIO_IV[[#This Row],[COBERTURA]],VALORES_IV_HSP[],VW_PREMIO_IV[[#This Row],[Col Valor]],1),"")</f>
        <v/>
      </c>
      <c r="AB131" s="35" t="str">
        <f>IF(VW_PREMIO_IV[[#This Row],[EQUIPE]]="Misto (EMH)",VLOOKUP(VW_PREMIO_IV[[#This Row],[COBERTURA]],VALORES_IV_EMH[],VW_PREMIO_IV[[#This Row],[Col Valor]],1),"")</f>
        <v/>
      </c>
      <c r="AC131" s="35">
        <f>VW_PREMIO_IV[[#This Row],[PREMIO]]-SUM(VW_PREMIO_IV[[#This Row],[Check Gerente]:[Check EMH]])</f>
        <v>0</v>
      </c>
    </row>
    <row r="132" spans="1:29" x14ac:dyDescent="0.25">
      <c r="A132" s="6" t="s">
        <v>497</v>
      </c>
      <c r="B132" s="6" t="s">
        <v>432</v>
      </c>
      <c r="C132" s="6" t="s">
        <v>29</v>
      </c>
      <c r="D132" s="6" t="s">
        <v>312</v>
      </c>
      <c r="E132" s="4">
        <v>30</v>
      </c>
      <c r="F132" s="6" t="s">
        <v>313</v>
      </c>
      <c r="G132" s="6" t="s">
        <v>515</v>
      </c>
      <c r="H132" s="4">
        <v>2020</v>
      </c>
      <c r="I132" s="4">
        <v>4</v>
      </c>
      <c r="J132" s="6" t="s">
        <v>509</v>
      </c>
      <c r="K132" s="4">
        <v>12</v>
      </c>
      <c r="L132" s="6" t="s">
        <v>500</v>
      </c>
      <c r="M132" s="6" t="s">
        <v>516</v>
      </c>
      <c r="N132" s="6" t="s">
        <v>511</v>
      </c>
      <c r="O132" s="4">
        <v>2</v>
      </c>
      <c r="P132" s="6" t="s">
        <v>512</v>
      </c>
      <c r="Q132" s="4">
        <v>6</v>
      </c>
      <c r="R132" s="6" t="s">
        <v>501</v>
      </c>
      <c r="S132" s="4" t="b">
        <v>0</v>
      </c>
      <c r="T132" s="60">
        <v>2355351.0699999998</v>
      </c>
      <c r="U132" s="60">
        <v>0</v>
      </c>
      <c r="V132" s="38">
        <v>0</v>
      </c>
      <c r="W132" s="35">
        <v>0</v>
      </c>
      <c r="X132" s="42">
        <f>VLOOKUP(VW_PREMIO_IV[[#This Row],[TIPO]],$AL$5:$AM$16,2,0)</f>
        <v>10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 t="str">
        <f>IF(VW_PREMIO_IV[[#This Row],[EQUIPE]]="Hospitalar (HSP)",VLOOKUP(VW_PREMIO_IV[[#This Row],[COBERTURA]],VALORES_IV_HSP[],VW_PREMIO_IV[[#This Row],[Col Valor]],1),"")</f>
        <v/>
      </c>
      <c r="AB132" s="35">
        <f>IF(VW_PREMIO_IV[[#This Row],[EQUIPE]]="Misto (EMH)",VLOOKUP(VW_PREMIO_IV[[#This Row],[COBERTURA]],VALORES_IV_EMH[],VW_PREMIO_IV[[#This Row],[Col Valor]],1),"")</f>
        <v>0</v>
      </c>
      <c r="AC132" s="35">
        <f>VW_PREMIO_IV[[#This Row],[PREMIO]]-SUM(VW_PREMIO_IV[[#This Row],[Check Gerente]:[Check EMH]])</f>
        <v>0</v>
      </c>
    </row>
    <row r="133" spans="1:29" x14ac:dyDescent="0.25">
      <c r="A133" s="6" t="s">
        <v>497</v>
      </c>
      <c r="B133" s="6" t="s">
        <v>432</v>
      </c>
      <c r="C133" s="6" t="s">
        <v>30</v>
      </c>
      <c r="D133" s="6" t="s">
        <v>318</v>
      </c>
      <c r="E133" s="4">
        <v>10</v>
      </c>
      <c r="F133" s="6" t="s">
        <v>311</v>
      </c>
      <c r="G133" s="6" t="s">
        <v>515</v>
      </c>
      <c r="H133" s="4">
        <v>2020</v>
      </c>
      <c r="I133" s="4">
        <v>4</v>
      </c>
      <c r="J133" s="6" t="s">
        <v>509</v>
      </c>
      <c r="K133" s="4">
        <v>12</v>
      </c>
      <c r="L133" s="6" t="s">
        <v>500</v>
      </c>
      <c r="M133" s="6" t="s">
        <v>516</v>
      </c>
      <c r="N133" s="6" t="s">
        <v>511</v>
      </c>
      <c r="O133" s="4">
        <v>2</v>
      </c>
      <c r="P133" s="6" t="s">
        <v>512</v>
      </c>
      <c r="Q133" s="4">
        <v>6</v>
      </c>
      <c r="R133" s="6" t="s">
        <v>501</v>
      </c>
      <c r="S133" s="4" t="b">
        <v>0</v>
      </c>
      <c r="T133" s="60">
        <v>2355351.0699999998</v>
      </c>
      <c r="U133" s="60">
        <v>0</v>
      </c>
      <c r="V133" s="38">
        <v>0</v>
      </c>
      <c r="W133" s="35">
        <v>0</v>
      </c>
      <c r="X133" s="42">
        <f>VLOOKUP(VW_PREMIO_IV[[#This Row],[TIPO]],$AL$5:$AM$16,2,0)</f>
        <v>10</v>
      </c>
      <c r="Y133" s="35" t="str">
        <f>IF(VW_PREMIO_IV[[#This Row],[EQUIPE]]="Gerentes",VLOOKUP(VW_PREMIO_IV[[#This Row],[COBERTURA]],VALORES_IV_GER[],VW_PREMIO_IV[[#This Row],[Col Valor]],1),"")</f>
        <v/>
      </c>
      <c r="Z133" s="35">
        <f>IF(VW_PREMIO_IV[[#This Row],[EQUIPE]]="Especialidade (ESP)",VLOOKUP(VW_PREMIO_IV[[#This Row],[COBERTURA]],VALORES_IV_ESP[],VW_PREMIO_IV[[#This Row],[Col Valor]],1),"")</f>
        <v>0</v>
      </c>
      <c r="AA133" s="35" t="str">
        <f>IF(VW_PREMIO_IV[[#This Row],[EQUIPE]]="Hospitalar (HSP)",VLOOKUP(VW_PREMIO_IV[[#This Row],[COBERTURA]],VALORES_IV_HSP[],VW_PREMIO_IV[[#This Row],[Col Valor]],1),"")</f>
        <v/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0</v>
      </c>
    </row>
    <row r="134" spans="1:29" x14ac:dyDescent="0.25">
      <c r="A134" s="6" t="s">
        <v>497</v>
      </c>
      <c r="B134" s="6" t="s">
        <v>432</v>
      </c>
      <c r="C134" s="6" t="s">
        <v>14</v>
      </c>
      <c r="D134" s="6" t="s">
        <v>319</v>
      </c>
      <c r="E134" s="4">
        <v>20</v>
      </c>
      <c r="F134" s="6" t="s">
        <v>306</v>
      </c>
      <c r="G134" s="6" t="s">
        <v>515</v>
      </c>
      <c r="H134" s="4">
        <v>2020</v>
      </c>
      <c r="I134" s="4">
        <v>4</v>
      </c>
      <c r="J134" s="6" t="s">
        <v>509</v>
      </c>
      <c r="K134" s="4">
        <v>12</v>
      </c>
      <c r="L134" s="6" t="s">
        <v>500</v>
      </c>
      <c r="M134" s="6" t="s">
        <v>516</v>
      </c>
      <c r="N134" s="6" t="s">
        <v>511</v>
      </c>
      <c r="O134" s="4">
        <v>2</v>
      </c>
      <c r="P134" s="6" t="s">
        <v>512</v>
      </c>
      <c r="Q134" s="4">
        <v>6</v>
      </c>
      <c r="R134" s="6" t="s">
        <v>501</v>
      </c>
      <c r="S134" s="4" t="b">
        <v>0</v>
      </c>
      <c r="T134" s="60">
        <v>2355351.0699999998</v>
      </c>
      <c r="U134" s="60">
        <v>0</v>
      </c>
      <c r="V134" s="38">
        <v>0</v>
      </c>
      <c r="W134" s="35">
        <v>0</v>
      </c>
      <c r="X134" s="42">
        <f>VLOOKUP(VW_PREMIO_IV[[#This Row],[TIPO]],$AL$5:$AM$16,2,0)</f>
        <v>10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0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0</v>
      </c>
    </row>
    <row r="135" spans="1:29" x14ac:dyDescent="0.25">
      <c r="A135" s="6" t="s">
        <v>497</v>
      </c>
      <c r="B135" s="6" t="s">
        <v>432</v>
      </c>
      <c r="C135" s="6" t="s">
        <v>15</v>
      </c>
      <c r="D135" s="6" t="s">
        <v>320</v>
      </c>
      <c r="E135" s="4">
        <v>30</v>
      </c>
      <c r="F135" s="6" t="s">
        <v>313</v>
      </c>
      <c r="G135" s="6" t="s">
        <v>515</v>
      </c>
      <c r="H135" s="4">
        <v>2020</v>
      </c>
      <c r="I135" s="4">
        <v>4</v>
      </c>
      <c r="J135" s="6" t="s">
        <v>509</v>
      </c>
      <c r="K135" s="4">
        <v>12</v>
      </c>
      <c r="L135" s="6" t="s">
        <v>500</v>
      </c>
      <c r="M135" s="6" t="s">
        <v>516</v>
      </c>
      <c r="N135" s="6" t="s">
        <v>511</v>
      </c>
      <c r="O135" s="4">
        <v>2</v>
      </c>
      <c r="P135" s="6" t="s">
        <v>512</v>
      </c>
      <c r="Q135" s="4">
        <v>6</v>
      </c>
      <c r="R135" s="6" t="s">
        <v>501</v>
      </c>
      <c r="S135" s="4" t="b">
        <v>0</v>
      </c>
      <c r="T135" s="60">
        <v>2355351.0699999998</v>
      </c>
      <c r="U135" s="60">
        <v>0</v>
      </c>
      <c r="V135" s="38">
        <v>0</v>
      </c>
      <c r="W135" s="35">
        <v>0</v>
      </c>
      <c r="X135" s="42">
        <f>VLOOKUP(VW_PREMIO_IV[[#This Row],[TIPO]],$AL$5:$AM$16,2,0)</f>
        <v>10</v>
      </c>
      <c r="Y135" s="35" t="str">
        <f>IF(VW_PREMIO_IV[[#This Row],[EQUIPE]]="Gerentes",VLOOKUP(VW_PREMIO_IV[[#This Row],[COBERTURA]],VALORES_IV_GER[],VW_PREMIO_IV[[#This Row],[Col Valor]],1),"")</f>
        <v/>
      </c>
      <c r="Z135" s="35" t="str">
        <f>IF(VW_PREMIO_IV[[#This Row],[EQUIPE]]="Especialidade (ESP)",VLOOKUP(VW_PREMIO_IV[[#This Row],[COBERTURA]],VALORES_IV_ESP[],VW_PREMIO_IV[[#This Row],[Col Valor]],1),"")</f>
        <v/>
      </c>
      <c r="AA135" s="35" t="str">
        <f>IF(VW_PREMIO_IV[[#This Row],[EQUIPE]]="Hospitalar (HSP)",VLOOKUP(VW_PREMIO_IV[[#This Row],[COBERTURA]],VALORES_IV_HSP[],VW_PREMIO_IV[[#This Row],[Col Valor]],1),"")</f>
        <v/>
      </c>
      <c r="AB135" s="35">
        <f>IF(VW_PREMIO_IV[[#This Row],[EQUIPE]]="Misto (EMH)",VLOOKUP(VW_PREMIO_IV[[#This Row],[COBERTURA]],VALORES_IV_EMH[],VW_PREMIO_IV[[#This Row],[Col Valor]],1),"")</f>
        <v>0</v>
      </c>
      <c r="AC135" s="35">
        <f>VW_PREMIO_IV[[#This Row],[PREMIO]]-SUM(VW_PREMIO_IV[[#This Row],[Check Gerente]:[Check EMH]])</f>
        <v>0</v>
      </c>
    </row>
    <row r="136" spans="1:29" x14ac:dyDescent="0.25">
      <c r="A136" s="6" t="s">
        <v>497</v>
      </c>
      <c r="B136" s="6" t="s">
        <v>432</v>
      </c>
      <c r="C136" s="6" t="s">
        <v>31</v>
      </c>
      <c r="D136" s="6" t="s">
        <v>321</v>
      </c>
      <c r="E136" s="4">
        <v>10</v>
      </c>
      <c r="F136" s="6" t="s">
        <v>311</v>
      </c>
      <c r="G136" s="6" t="s">
        <v>515</v>
      </c>
      <c r="H136" s="4">
        <v>2020</v>
      </c>
      <c r="I136" s="4">
        <v>4</v>
      </c>
      <c r="J136" s="6" t="s">
        <v>509</v>
      </c>
      <c r="K136" s="4">
        <v>12</v>
      </c>
      <c r="L136" s="6" t="s">
        <v>500</v>
      </c>
      <c r="M136" s="6" t="s">
        <v>516</v>
      </c>
      <c r="N136" s="6" t="s">
        <v>511</v>
      </c>
      <c r="O136" s="4">
        <v>2</v>
      </c>
      <c r="P136" s="6" t="s">
        <v>512</v>
      </c>
      <c r="Q136" s="4">
        <v>6</v>
      </c>
      <c r="R136" s="6" t="s">
        <v>501</v>
      </c>
      <c r="S136" s="4" t="b">
        <v>0</v>
      </c>
      <c r="T136" s="60">
        <v>2355351.0699999998</v>
      </c>
      <c r="U136" s="60">
        <v>0</v>
      </c>
      <c r="V136" s="38">
        <v>0</v>
      </c>
      <c r="W136" s="35">
        <v>0</v>
      </c>
      <c r="X136" s="42">
        <f>VLOOKUP(VW_PREMIO_IV[[#This Row],[TIPO]],$AL$5:$AM$16,2,0)</f>
        <v>10</v>
      </c>
      <c r="Y136" s="35" t="str">
        <f>IF(VW_PREMIO_IV[[#This Row],[EQUIPE]]="Gerentes",VLOOKUP(VW_PREMIO_IV[[#This Row],[COBERTURA]],VALORES_IV_GER[],VW_PREMIO_IV[[#This Row],[Col Valor]],1),"")</f>
        <v/>
      </c>
      <c r="Z136" s="35">
        <f>IF(VW_PREMIO_IV[[#This Row],[EQUIPE]]="Especialidade (ESP)",VLOOKUP(VW_PREMIO_IV[[#This Row],[COBERTURA]],VALORES_IV_ESP[],VW_PREMIO_IV[[#This Row],[Col Valor]],1),"")</f>
        <v>0</v>
      </c>
      <c r="AA136" s="35" t="str">
        <f>IF(VW_PREMIO_IV[[#This Row],[EQUIPE]]="Hospitalar (HSP)",VLOOKUP(VW_PREMIO_IV[[#This Row],[COBERTURA]],VALORES_IV_HSP[],VW_PREMIO_IV[[#This Row],[Col Valor]],1),"")</f>
        <v/>
      </c>
      <c r="AB136" s="35" t="str">
        <f>IF(VW_PREMIO_IV[[#This Row],[EQUIPE]]="Misto (EMH)",VLOOKUP(VW_PREMIO_IV[[#This Row],[COBERTURA]],VALORES_IV_EMH[],VW_PREMIO_IV[[#This Row],[Col Valor]],1),"")</f>
        <v/>
      </c>
      <c r="AC136" s="35">
        <f>VW_PREMIO_IV[[#This Row],[PREMIO]]-SUM(VW_PREMIO_IV[[#This Row],[Check Gerente]:[Check EMH]])</f>
        <v>0</v>
      </c>
    </row>
    <row r="137" spans="1:29" x14ac:dyDescent="0.25">
      <c r="A137" s="6" t="s">
        <v>497</v>
      </c>
      <c r="B137" s="6" t="s">
        <v>432</v>
      </c>
      <c r="C137" s="6" t="s">
        <v>16</v>
      </c>
      <c r="D137" s="6" t="s">
        <v>322</v>
      </c>
      <c r="E137" s="4">
        <v>20</v>
      </c>
      <c r="F137" s="6" t="s">
        <v>306</v>
      </c>
      <c r="G137" s="6" t="s">
        <v>515</v>
      </c>
      <c r="H137" s="4">
        <v>2020</v>
      </c>
      <c r="I137" s="4">
        <v>4</v>
      </c>
      <c r="J137" s="6" t="s">
        <v>509</v>
      </c>
      <c r="K137" s="4">
        <v>12</v>
      </c>
      <c r="L137" s="6" t="s">
        <v>500</v>
      </c>
      <c r="M137" s="6" t="s">
        <v>516</v>
      </c>
      <c r="N137" s="6" t="s">
        <v>511</v>
      </c>
      <c r="O137" s="4">
        <v>2</v>
      </c>
      <c r="P137" s="6" t="s">
        <v>512</v>
      </c>
      <c r="Q137" s="4">
        <v>6</v>
      </c>
      <c r="R137" s="6" t="s">
        <v>501</v>
      </c>
      <c r="S137" s="4" t="b">
        <v>0</v>
      </c>
      <c r="T137" s="60">
        <v>2355351.0699999998</v>
      </c>
      <c r="U137" s="60">
        <v>0</v>
      </c>
      <c r="V137" s="38">
        <v>0</v>
      </c>
      <c r="W137" s="35">
        <v>0</v>
      </c>
      <c r="X137" s="42">
        <f>VLOOKUP(VW_PREMIO_IV[[#This Row],[TIPO]],$AL$5:$AM$16,2,0)</f>
        <v>10</v>
      </c>
      <c r="Y137" s="35" t="str">
        <f>IF(VW_PREMIO_IV[[#This Row],[EQUIPE]]="Gerentes",VLOOKUP(VW_PREMIO_IV[[#This Row],[COBERTURA]],VALORES_IV_GER[],VW_PREMIO_IV[[#This Row],[Col Valor]],1),"")</f>
        <v/>
      </c>
      <c r="Z137" s="35" t="str">
        <f>IF(VW_PREMIO_IV[[#This Row],[EQUIPE]]="Especialidade (ESP)",VLOOKUP(VW_PREMIO_IV[[#This Row],[COBERTURA]],VALORES_IV_ESP[],VW_PREMIO_IV[[#This Row],[Col Valor]],1),"")</f>
        <v/>
      </c>
      <c r="AA137" s="35">
        <f>IF(VW_PREMIO_IV[[#This Row],[EQUIPE]]="Hospitalar (HSP)",VLOOKUP(VW_PREMIO_IV[[#This Row],[COBERTURA]],VALORES_IV_HSP[],VW_PREMIO_IV[[#This Row],[Col Valor]],1),"")</f>
        <v>0</v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0</v>
      </c>
    </row>
    <row r="138" spans="1:29" x14ac:dyDescent="0.25">
      <c r="A138" s="6" t="s">
        <v>497</v>
      </c>
      <c r="B138" s="6" t="s">
        <v>432</v>
      </c>
      <c r="C138" s="6" t="s">
        <v>18</v>
      </c>
      <c r="D138" s="6" t="s">
        <v>324</v>
      </c>
      <c r="E138" s="4">
        <v>20</v>
      </c>
      <c r="F138" s="6" t="s">
        <v>306</v>
      </c>
      <c r="G138" s="6" t="s">
        <v>515</v>
      </c>
      <c r="H138" s="4">
        <v>2020</v>
      </c>
      <c r="I138" s="4">
        <v>4</v>
      </c>
      <c r="J138" s="6" t="s">
        <v>509</v>
      </c>
      <c r="K138" s="4">
        <v>12</v>
      </c>
      <c r="L138" s="6" t="s">
        <v>500</v>
      </c>
      <c r="M138" s="6" t="s">
        <v>516</v>
      </c>
      <c r="N138" s="6" t="s">
        <v>511</v>
      </c>
      <c r="O138" s="4">
        <v>2</v>
      </c>
      <c r="P138" s="6" t="s">
        <v>512</v>
      </c>
      <c r="Q138" s="4">
        <v>6</v>
      </c>
      <c r="R138" s="6" t="s">
        <v>501</v>
      </c>
      <c r="S138" s="4" t="b">
        <v>0</v>
      </c>
      <c r="T138" s="60">
        <v>2355351.0699999998</v>
      </c>
      <c r="U138" s="60">
        <v>0</v>
      </c>
      <c r="V138" s="38">
        <v>0</v>
      </c>
      <c r="W138" s="35">
        <v>0</v>
      </c>
      <c r="X138" s="42">
        <f>VLOOKUP(VW_PREMIO_IV[[#This Row],[TIPO]],$AL$5:$AM$16,2,0)</f>
        <v>10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0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0</v>
      </c>
    </row>
    <row r="139" spans="1:29" x14ac:dyDescent="0.25">
      <c r="A139" s="6" t="s">
        <v>497</v>
      </c>
      <c r="B139" s="6" t="s">
        <v>432</v>
      </c>
      <c r="C139" s="6" t="s">
        <v>19</v>
      </c>
      <c r="D139" s="6" t="s">
        <v>325</v>
      </c>
      <c r="E139" s="4">
        <v>20</v>
      </c>
      <c r="F139" s="6" t="s">
        <v>306</v>
      </c>
      <c r="G139" s="6" t="s">
        <v>515</v>
      </c>
      <c r="H139" s="4">
        <v>2020</v>
      </c>
      <c r="I139" s="4">
        <v>4</v>
      </c>
      <c r="J139" s="6" t="s">
        <v>509</v>
      </c>
      <c r="K139" s="4">
        <v>12</v>
      </c>
      <c r="L139" s="6" t="s">
        <v>500</v>
      </c>
      <c r="M139" s="6" t="s">
        <v>516</v>
      </c>
      <c r="N139" s="6" t="s">
        <v>511</v>
      </c>
      <c r="O139" s="4">
        <v>2</v>
      </c>
      <c r="P139" s="6" t="s">
        <v>512</v>
      </c>
      <c r="Q139" s="4">
        <v>6</v>
      </c>
      <c r="R139" s="6" t="s">
        <v>501</v>
      </c>
      <c r="S139" s="4" t="b">
        <v>0</v>
      </c>
      <c r="T139" s="60">
        <v>2355351.0699999998</v>
      </c>
      <c r="U139" s="60">
        <v>0</v>
      </c>
      <c r="V139" s="38">
        <v>0</v>
      </c>
      <c r="W139" s="35">
        <v>0</v>
      </c>
      <c r="X139" s="42">
        <f>VLOOKUP(VW_PREMIO_IV[[#This Row],[TIPO]],$AL$5:$AM$16,2,0)</f>
        <v>10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>
        <f>IF(VW_PREMIO_IV[[#This Row],[EQUIPE]]="Hospitalar (HSP)",VLOOKUP(VW_PREMIO_IV[[#This Row],[COBERTURA]],VALORES_IV_HSP[],VW_PREMIO_IV[[#This Row],[Col Valor]],1),"")</f>
        <v>0</v>
      </c>
      <c r="AB139" s="35" t="str">
        <f>IF(VW_PREMIO_IV[[#This Row],[EQUIPE]]="Misto (EMH)",VLOOKUP(VW_PREMIO_IV[[#This Row],[COBERTURA]],VALORES_IV_EMH[],VW_PREMIO_IV[[#This Row],[Col Valor]],1),"")</f>
        <v/>
      </c>
      <c r="AC139" s="35">
        <f>VW_PREMIO_IV[[#This Row],[PREMIO]]-SUM(VW_PREMIO_IV[[#This Row],[Check Gerente]:[Check EMH]])</f>
        <v>0</v>
      </c>
    </row>
    <row r="140" spans="1:29" x14ac:dyDescent="0.25">
      <c r="A140" s="6" t="s">
        <v>497</v>
      </c>
      <c r="B140" s="6" t="s">
        <v>432</v>
      </c>
      <c r="C140" s="6" t="s">
        <v>20</v>
      </c>
      <c r="D140" s="6" t="s">
        <v>326</v>
      </c>
      <c r="E140" s="4">
        <v>20</v>
      </c>
      <c r="F140" s="6" t="s">
        <v>306</v>
      </c>
      <c r="G140" s="6" t="s">
        <v>515</v>
      </c>
      <c r="H140" s="4">
        <v>2020</v>
      </c>
      <c r="I140" s="4">
        <v>4</v>
      </c>
      <c r="J140" s="6" t="s">
        <v>509</v>
      </c>
      <c r="K140" s="4">
        <v>12</v>
      </c>
      <c r="L140" s="6" t="s">
        <v>500</v>
      </c>
      <c r="M140" s="6" t="s">
        <v>516</v>
      </c>
      <c r="N140" s="6" t="s">
        <v>511</v>
      </c>
      <c r="O140" s="4">
        <v>2</v>
      </c>
      <c r="P140" s="6" t="s">
        <v>512</v>
      </c>
      <c r="Q140" s="4">
        <v>6</v>
      </c>
      <c r="R140" s="6" t="s">
        <v>501</v>
      </c>
      <c r="S140" s="4" t="b">
        <v>0</v>
      </c>
      <c r="T140" s="60">
        <v>2355351.0699999998</v>
      </c>
      <c r="U140" s="60">
        <v>0</v>
      </c>
      <c r="V140" s="38">
        <v>0</v>
      </c>
      <c r="W140" s="35">
        <v>0</v>
      </c>
      <c r="X140" s="42">
        <f>VLOOKUP(VW_PREMIO_IV[[#This Row],[TIPO]],$AL$5:$AM$16,2,0)</f>
        <v>10</v>
      </c>
      <c r="Y140" s="35" t="str">
        <f>IF(VW_PREMIO_IV[[#This Row],[EQUIPE]]="Gerentes",VLOOKUP(VW_PREMIO_IV[[#This Row],[COBERTURA]],VALORES_IV_GER[],VW_PREMIO_IV[[#This Row],[Col Valor]],1),"")</f>
        <v/>
      </c>
      <c r="Z140" s="35" t="str">
        <f>IF(VW_PREMIO_IV[[#This Row],[EQUIPE]]="Especialidade (ESP)",VLOOKUP(VW_PREMIO_IV[[#This Row],[COBERTURA]],VALORES_IV_ESP[],VW_PREMIO_IV[[#This Row],[Col Valor]],1),"")</f>
        <v/>
      </c>
      <c r="AA140" s="35">
        <f>IF(VW_PREMIO_IV[[#This Row],[EQUIPE]]="Hospitalar (HSP)",VLOOKUP(VW_PREMIO_IV[[#This Row],[COBERTURA]],VALORES_IV_HSP[],VW_PREMIO_IV[[#This Row],[Col Valor]],1),"")</f>
        <v>0</v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0</v>
      </c>
    </row>
    <row r="141" spans="1:29" x14ac:dyDescent="0.25">
      <c r="A141" s="6" t="s">
        <v>497</v>
      </c>
      <c r="B141" s="6" t="s">
        <v>432</v>
      </c>
      <c r="C141" s="6" t="s">
        <v>21</v>
      </c>
      <c r="D141" s="6" t="s">
        <v>329</v>
      </c>
      <c r="E141" s="4">
        <v>20</v>
      </c>
      <c r="F141" s="6" t="s">
        <v>306</v>
      </c>
      <c r="G141" s="6" t="s">
        <v>515</v>
      </c>
      <c r="H141" s="4">
        <v>2020</v>
      </c>
      <c r="I141" s="4">
        <v>4</v>
      </c>
      <c r="J141" s="6" t="s">
        <v>509</v>
      </c>
      <c r="K141" s="4">
        <v>12</v>
      </c>
      <c r="L141" s="6" t="s">
        <v>500</v>
      </c>
      <c r="M141" s="6" t="s">
        <v>516</v>
      </c>
      <c r="N141" s="6" t="s">
        <v>511</v>
      </c>
      <c r="O141" s="4">
        <v>2</v>
      </c>
      <c r="P141" s="6" t="s">
        <v>512</v>
      </c>
      <c r="Q141" s="4">
        <v>6</v>
      </c>
      <c r="R141" s="6" t="s">
        <v>501</v>
      </c>
      <c r="S141" s="4" t="b">
        <v>0</v>
      </c>
      <c r="T141" s="60">
        <v>2355351.0699999998</v>
      </c>
      <c r="U141" s="60">
        <v>0</v>
      </c>
      <c r="V141" s="38">
        <v>0</v>
      </c>
      <c r="W141" s="35">
        <v>0</v>
      </c>
      <c r="X141" s="42">
        <f>VLOOKUP(VW_PREMIO_IV[[#This Row],[TIPO]],$AL$5:$AM$16,2,0)</f>
        <v>10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>
        <f>IF(VW_PREMIO_IV[[#This Row],[EQUIPE]]="Hospitalar (HSP)",VLOOKUP(VW_PREMIO_IV[[#This Row],[COBERTURA]],VALORES_IV_HSP[],VW_PREMIO_IV[[#This Row],[Col Valor]],1),"")</f>
        <v>0</v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0</v>
      </c>
    </row>
    <row r="142" spans="1:29" x14ac:dyDescent="0.25">
      <c r="A142" s="6" t="s">
        <v>497</v>
      </c>
      <c r="B142" s="6" t="s">
        <v>432</v>
      </c>
      <c r="C142" s="6" t="s">
        <v>32</v>
      </c>
      <c r="D142" s="6" t="s">
        <v>330</v>
      </c>
      <c r="E142" s="4">
        <v>10</v>
      </c>
      <c r="F142" s="6" t="s">
        <v>311</v>
      </c>
      <c r="G142" s="6" t="s">
        <v>515</v>
      </c>
      <c r="H142" s="4">
        <v>2020</v>
      </c>
      <c r="I142" s="4">
        <v>4</v>
      </c>
      <c r="J142" s="6" t="s">
        <v>509</v>
      </c>
      <c r="K142" s="4">
        <v>12</v>
      </c>
      <c r="L142" s="6" t="s">
        <v>500</v>
      </c>
      <c r="M142" s="6" t="s">
        <v>516</v>
      </c>
      <c r="N142" s="6" t="s">
        <v>511</v>
      </c>
      <c r="O142" s="4">
        <v>2</v>
      </c>
      <c r="P142" s="6" t="s">
        <v>512</v>
      </c>
      <c r="Q142" s="4">
        <v>6</v>
      </c>
      <c r="R142" s="6" t="s">
        <v>501</v>
      </c>
      <c r="S142" s="4" t="b">
        <v>0</v>
      </c>
      <c r="T142" s="60">
        <v>2355351.0699999998</v>
      </c>
      <c r="U142" s="60">
        <v>0</v>
      </c>
      <c r="V142" s="38">
        <v>0</v>
      </c>
      <c r="W142" s="35">
        <v>0</v>
      </c>
      <c r="X142" s="42">
        <f>VLOOKUP(VW_PREMIO_IV[[#This Row],[TIPO]],$AL$5:$AM$16,2,0)</f>
        <v>10</v>
      </c>
      <c r="Y142" s="35" t="str">
        <f>IF(VW_PREMIO_IV[[#This Row],[EQUIPE]]="Gerentes",VLOOKUP(VW_PREMIO_IV[[#This Row],[COBERTURA]],VALORES_IV_GER[],VW_PREMIO_IV[[#This Row],[Col Valor]],1),"")</f>
        <v/>
      </c>
      <c r="Z142" s="35">
        <f>IF(VW_PREMIO_IV[[#This Row],[EQUIPE]]="Especialidade (ESP)",VLOOKUP(VW_PREMIO_IV[[#This Row],[COBERTURA]],VALORES_IV_ESP[],VW_PREMIO_IV[[#This Row],[Col Valor]],1),"")</f>
        <v>0</v>
      </c>
      <c r="AA142" s="35" t="str">
        <f>IF(VW_PREMIO_IV[[#This Row],[EQUIPE]]="Hospitalar (HSP)",VLOOKUP(VW_PREMIO_IV[[#This Row],[COBERTURA]],VALORES_IV_HSP[],VW_PREMIO_IV[[#This Row],[Col Valor]],1),"")</f>
        <v/>
      </c>
      <c r="AB142" s="35" t="str">
        <f>IF(VW_PREMIO_IV[[#This Row],[EQUIPE]]="Misto (EMH)",VLOOKUP(VW_PREMIO_IV[[#This Row],[COBERTURA]],VALORES_IV_EMH[],VW_PREMIO_IV[[#This Row],[Col Valor]],1),"")</f>
        <v/>
      </c>
      <c r="AC142" s="35">
        <f>VW_PREMIO_IV[[#This Row],[PREMIO]]-SUM(VW_PREMIO_IV[[#This Row],[Check Gerente]:[Check EMH]])</f>
        <v>0</v>
      </c>
    </row>
    <row r="143" spans="1:29" x14ac:dyDescent="0.25">
      <c r="A143" s="6" t="s">
        <v>497</v>
      </c>
      <c r="B143" s="6" t="s">
        <v>432</v>
      </c>
      <c r="C143" s="6" t="s">
        <v>22</v>
      </c>
      <c r="D143" s="6" t="s">
        <v>365</v>
      </c>
      <c r="E143" s="4">
        <v>20</v>
      </c>
      <c r="F143" s="6" t="s">
        <v>306</v>
      </c>
      <c r="G143" s="6" t="s">
        <v>515</v>
      </c>
      <c r="H143" s="4">
        <v>2020</v>
      </c>
      <c r="I143" s="4">
        <v>4</v>
      </c>
      <c r="J143" s="6" t="s">
        <v>509</v>
      </c>
      <c r="K143" s="4">
        <v>12</v>
      </c>
      <c r="L143" s="6" t="s">
        <v>500</v>
      </c>
      <c r="M143" s="6" t="s">
        <v>516</v>
      </c>
      <c r="N143" s="6" t="s">
        <v>511</v>
      </c>
      <c r="O143" s="4">
        <v>2</v>
      </c>
      <c r="P143" s="6" t="s">
        <v>512</v>
      </c>
      <c r="Q143" s="4">
        <v>6</v>
      </c>
      <c r="R143" s="6" t="s">
        <v>501</v>
      </c>
      <c r="S143" s="4" t="b">
        <v>0</v>
      </c>
      <c r="T143" s="60">
        <v>2355351.0699999998</v>
      </c>
      <c r="U143" s="60">
        <v>0</v>
      </c>
      <c r="V143" s="38">
        <v>0</v>
      </c>
      <c r="W143" s="35">
        <v>0</v>
      </c>
      <c r="X143" s="42">
        <f>VLOOKUP(VW_PREMIO_IV[[#This Row],[TIPO]],$AL$5:$AM$16,2,0)</f>
        <v>10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0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0</v>
      </c>
    </row>
    <row r="144" spans="1:29" x14ac:dyDescent="0.25">
      <c r="A144" s="6" t="s">
        <v>497</v>
      </c>
      <c r="B144" s="6" t="s">
        <v>432</v>
      </c>
      <c r="C144" s="6" t="s">
        <v>23</v>
      </c>
      <c r="D144" s="6" t="s">
        <v>369</v>
      </c>
      <c r="E144" s="4">
        <v>20</v>
      </c>
      <c r="F144" s="6" t="s">
        <v>306</v>
      </c>
      <c r="G144" s="6" t="s">
        <v>515</v>
      </c>
      <c r="H144" s="4">
        <v>2020</v>
      </c>
      <c r="I144" s="4">
        <v>4</v>
      </c>
      <c r="J144" s="6" t="s">
        <v>509</v>
      </c>
      <c r="K144" s="4">
        <v>12</v>
      </c>
      <c r="L144" s="6" t="s">
        <v>500</v>
      </c>
      <c r="M144" s="6" t="s">
        <v>516</v>
      </c>
      <c r="N144" s="6" t="s">
        <v>511</v>
      </c>
      <c r="O144" s="4">
        <v>2</v>
      </c>
      <c r="P144" s="6" t="s">
        <v>512</v>
      </c>
      <c r="Q144" s="4">
        <v>6</v>
      </c>
      <c r="R144" s="6" t="s">
        <v>501</v>
      </c>
      <c r="S144" s="4" t="b">
        <v>0</v>
      </c>
      <c r="T144" s="60">
        <v>2355351.0699999998</v>
      </c>
      <c r="U144" s="60">
        <v>0</v>
      </c>
      <c r="V144" s="38">
        <v>0</v>
      </c>
      <c r="W144" s="35">
        <v>0</v>
      </c>
      <c r="X144" s="42">
        <f>VLOOKUP(VW_PREMIO_IV[[#This Row],[TIPO]],$AL$5:$AM$16,2,0)</f>
        <v>10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0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0</v>
      </c>
    </row>
    <row r="145" spans="1:29" x14ac:dyDescent="0.25">
      <c r="A145" s="6" t="s">
        <v>497</v>
      </c>
      <c r="B145" s="6" t="s">
        <v>432</v>
      </c>
      <c r="C145" s="6" t="s">
        <v>33</v>
      </c>
      <c r="D145" s="6" t="s">
        <v>405</v>
      </c>
      <c r="E145" s="4">
        <v>10</v>
      </c>
      <c r="F145" s="6" t="s">
        <v>311</v>
      </c>
      <c r="G145" s="6" t="s">
        <v>515</v>
      </c>
      <c r="H145" s="4">
        <v>2020</v>
      </c>
      <c r="I145" s="4">
        <v>4</v>
      </c>
      <c r="J145" s="6" t="s">
        <v>509</v>
      </c>
      <c r="K145" s="4">
        <v>12</v>
      </c>
      <c r="L145" s="6" t="s">
        <v>500</v>
      </c>
      <c r="M145" s="6" t="s">
        <v>516</v>
      </c>
      <c r="N145" s="6" t="s">
        <v>511</v>
      </c>
      <c r="O145" s="4">
        <v>2</v>
      </c>
      <c r="P145" s="6" t="s">
        <v>512</v>
      </c>
      <c r="Q145" s="4">
        <v>6</v>
      </c>
      <c r="R145" s="6" t="s">
        <v>501</v>
      </c>
      <c r="S145" s="4" t="b">
        <v>0</v>
      </c>
      <c r="T145" s="60">
        <v>2355351.0699999998</v>
      </c>
      <c r="U145" s="60">
        <v>0</v>
      </c>
      <c r="V145" s="38">
        <v>0</v>
      </c>
      <c r="W145" s="35">
        <v>0</v>
      </c>
      <c r="X145" s="42">
        <f>VLOOKUP(VW_PREMIO_IV[[#This Row],[TIPO]],$AL$5:$AM$16,2,0)</f>
        <v>10</v>
      </c>
      <c r="Y145" s="35" t="str">
        <f>IF(VW_PREMIO_IV[[#This Row],[EQUIPE]]="Gerentes",VLOOKUP(VW_PREMIO_IV[[#This Row],[COBERTURA]],VALORES_IV_GER[],VW_PREMIO_IV[[#This Row],[Col Valor]],1),"")</f>
        <v/>
      </c>
      <c r="Z145" s="35">
        <f>IF(VW_PREMIO_IV[[#This Row],[EQUIPE]]="Especialidade (ESP)",VLOOKUP(VW_PREMIO_IV[[#This Row],[COBERTURA]],VALORES_IV_ESP[],VW_PREMIO_IV[[#This Row],[Col Valor]],1),"")</f>
        <v>0</v>
      </c>
      <c r="AA145" s="35" t="str">
        <f>IF(VW_PREMIO_IV[[#This Row],[EQUIPE]]="Hospitalar (HSP)",VLOOKUP(VW_PREMIO_IV[[#This Row],[COBERTURA]],VALORES_IV_HSP[],VW_PREMIO_IV[[#This Row],[Col Valor]],1),"")</f>
        <v/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0</v>
      </c>
    </row>
    <row r="146" spans="1:29" x14ac:dyDescent="0.25">
      <c r="A146" s="6" t="s">
        <v>497</v>
      </c>
      <c r="B146" s="6" t="s">
        <v>432</v>
      </c>
      <c r="C146" s="6" t="s">
        <v>25</v>
      </c>
      <c r="D146" s="6" t="s">
        <v>406</v>
      </c>
      <c r="E146" s="4">
        <v>30</v>
      </c>
      <c r="F146" s="6" t="s">
        <v>313</v>
      </c>
      <c r="G146" s="6" t="s">
        <v>515</v>
      </c>
      <c r="H146" s="4">
        <v>2020</v>
      </c>
      <c r="I146" s="4">
        <v>4</v>
      </c>
      <c r="J146" s="6" t="s">
        <v>509</v>
      </c>
      <c r="K146" s="4">
        <v>12</v>
      </c>
      <c r="L146" s="6" t="s">
        <v>500</v>
      </c>
      <c r="M146" s="6" t="s">
        <v>516</v>
      </c>
      <c r="N146" s="6" t="s">
        <v>511</v>
      </c>
      <c r="O146" s="4">
        <v>2</v>
      </c>
      <c r="P146" s="6" t="s">
        <v>512</v>
      </c>
      <c r="Q146" s="4">
        <v>6</v>
      </c>
      <c r="R146" s="6" t="s">
        <v>501</v>
      </c>
      <c r="S146" s="4" t="b">
        <v>0</v>
      </c>
      <c r="T146" s="60">
        <v>2355351.0699999998</v>
      </c>
      <c r="U146" s="60">
        <v>0</v>
      </c>
      <c r="V146" s="38">
        <v>0</v>
      </c>
      <c r="W146" s="35">
        <v>0</v>
      </c>
      <c r="X146" s="42">
        <f>VLOOKUP(VW_PREMIO_IV[[#This Row],[TIPO]],$AL$5:$AM$16,2,0)</f>
        <v>10</v>
      </c>
      <c r="Y146" s="35" t="str">
        <f>IF(VW_PREMIO_IV[[#This Row],[EQUIPE]]="Gerentes",VLOOKUP(VW_PREMIO_IV[[#This Row],[COBERTURA]],VALORES_IV_GER[],VW_PREMIO_IV[[#This Row],[Col Valor]],1),"")</f>
        <v/>
      </c>
      <c r="Z146" s="35" t="str">
        <f>IF(VW_PREMIO_IV[[#This Row],[EQUIPE]]="Especialidade (ESP)",VLOOKUP(VW_PREMIO_IV[[#This Row],[COBERTURA]],VALORES_IV_ESP[],VW_PREMIO_IV[[#This Row],[Col Valor]],1),"")</f>
        <v/>
      </c>
      <c r="AA146" s="35" t="str">
        <f>IF(VW_PREMIO_IV[[#This Row],[EQUIPE]]="Hospitalar (HSP)",VLOOKUP(VW_PREMIO_IV[[#This Row],[COBERTURA]],VALORES_IV_HSP[],VW_PREMIO_IV[[#This Row],[Col Valor]],1),"")</f>
        <v/>
      </c>
      <c r="AB146" s="35">
        <f>IF(VW_PREMIO_IV[[#This Row],[EQUIPE]]="Misto (EMH)",VLOOKUP(VW_PREMIO_IV[[#This Row],[COBERTURA]],VALORES_IV_EMH[],VW_PREMIO_IV[[#This Row],[Col Valor]],1),"")</f>
        <v>0</v>
      </c>
      <c r="AC146" s="35">
        <f>VW_PREMIO_IV[[#This Row],[PREMIO]]-SUM(VW_PREMIO_IV[[#This Row],[Check Gerente]:[Check EMH]])</f>
        <v>0</v>
      </c>
    </row>
    <row r="147" spans="1:29" x14ac:dyDescent="0.25">
      <c r="A147" s="6" t="s">
        <v>497</v>
      </c>
      <c r="B147" s="6" t="s">
        <v>434</v>
      </c>
      <c r="C147" s="6" t="s">
        <v>9</v>
      </c>
      <c r="D147" s="6" t="s">
        <v>304</v>
      </c>
      <c r="E147" s="4">
        <v>20</v>
      </c>
      <c r="F147" s="6" t="s">
        <v>306</v>
      </c>
      <c r="G147" s="6" t="s">
        <v>508</v>
      </c>
      <c r="H147" s="4">
        <v>2020</v>
      </c>
      <c r="I147" s="4">
        <v>4</v>
      </c>
      <c r="J147" s="6" t="s">
        <v>509</v>
      </c>
      <c r="K147" s="4">
        <v>10</v>
      </c>
      <c r="L147" s="6" t="s">
        <v>495</v>
      </c>
      <c r="M147" s="6" t="s">
        <v>510</v>
      </c>
      <c r="N147" s="6" t="s">
        <v>511</v>
      </c>
      <c r="O147" s="4">
        <v>2</v>
      </c>
      <c r="P147" s="6" t="s">
        <v>512</v>
      </c>
      <c r="Q147" s="4">
        <v>4</v>
      </c>
      <c r="R147" s="6" t="s">
        <v>496</v>
      </c>
      <c r="S147" s="4" t="b">
        <v>0</v>
      </c>
      <c r="T147" s="60">
        <v>3982457.2</v>
      </c>
      <c r="U147" s="60">
        <v>6810523.3099999996</v>
      </c>
      <c r="V147" s="38">
        <v>1.71</v>
      </c>
      <c r="W147" s="35">
        <v>1311.12</v>
      </c>
      <c r="X147" s="42">
        <f>VLOOKUP(VW_PREMIO_IV[[#This Row],[TIPO]],$AL$5:$AM$16,2,0)</f>
        <v>9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>
        <f>IF(VW_PREMIO_IV[[#This Row],[EQUIPE]]="Hospitalar (HSP)",VLOOKUP(VW_PREMIO_IV[[#This Row],[COBERTURA]],VALORES_IV_HSP[],VW_PREMIO_IV[[#This Row],[Col Valor]],1),"")</f>
        <v>1311.1206999999999</v>
      </c>
      <c r="AB147" s="35" t="str">
        <f>IF(VW_PREMIO_IV[[#This Row],[EQUIPE]]="Misto (EMH)",VLOOKUP(VW_PREMIO_IV[[#This Row],[COBERTURA]],VALORES_IV_EMH[],VW_PREMIO_IV[[#This Row],[Col Valor]],1),"")</f>
        <v/>
      </c>
      <c r="AC147" s="35">
        <f>VW_PREMIO_IV[[#This Row],[PREMIO]]-SUM(VW_PREMIO_IV[[#This Row],[Check Gerente]:[Check EMH]])</f>
        <v>-7.000000000516593E-4</v>
      </c>
    </row>
    <row r="148" spans="1:29" x14ac:dyDescent="0.25">
      <c r="A148" s="6" t="s">
        <v>497</v>
      </c>
      <c r="B148" s="6" t="s">
        <v>434</v>
      </c>
      <c r="C148" s="6" t="s">
        <v>11</v>
      </c>
      <c r="D148" s="6" t="s">
        <v>307</v>
      </c>
      <c r="E148" s="4">
        <v>20</v>
      </c>
      <c r="F148" s="6" t="s">
        <v>306</v>
      </c>
      <c r="G148" s="6" t="s">
        <v>508</v>
      </c>
      <c r="H148" s="4">
        <v>2020</v>
      </c>
      <c r="I148" s="4">
        <v>4</v>
      </c>
      <c r="J148" s="6" t="s">
        <v>509</v>
      </c>
      <c r="K148" s="4">
        <v>10</v>
      </c>
      <c r="L148" s="6" t="s">
        <v>495</v>
      </c>
      <c r="M148" s="6" t="s">
        <v>510</v>
      </c>
      <c r="N148" s="6" t="s">
        <v>511</v>
      </c>
      <c r="O148" s="4">
        <v>2</v>
      </c>
      <c r="P148" s="6" t="s">
        <v>512</v>
      </c>
      <c r="Q148" s="4">
        <v>4</v>
      </c>
      <c r="R148" s="6" t="s">
        <v>496</v>
      </c>
      <c r="S148" s="4" t="b">
        <v>0</v>
      </c>
      <c r="T148" s="60">
        <v>3982457.2</v>
      </c>
      <c r="U148" s="60">
        <v>6810523.3099999996</v>
      </c>
      <c r="V148" s="38">
        <v>1.71</v>
      </c>
      <c r="W148" s="35">
        <v>1311.12</v>
      </c>
      <c r="X148" s="42">
        <f>VLOOKUP(VW_PREMIO_IV[[#This Row],[TIPO]],$AL$5:$AM$16,2,0)</f>
        <v>9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>
        <f>IF(VW_PREMIO_IV[[#This Row],[EQUIPE]]="Hospitalar (HSP)",VLOOKUP(VW_PREMIO_IV[[#This Row],[COBERTURA]],VALORES_IV_HSP[],VW_PREMIO_IV[[#This Row],[Col Valor]],1),"")</f>
        <v>1311.1206999999999</v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-7.000000000516593E-4</v>
      </c>
    </row>
    <row r="149" spans="1:29" x14ac:dyDescent="0.25">
      <c r="A149" s="6" t="s">
        <v>497</v>
      </c>
      <c r="B149" s="6" t="s">
        <v>434</v>
      </c>
      <c r="C149" s="6" t="s">
        <v>13</v>
      </c>
      <c r="D149" s="6" t="s">
        <v>309</v>
      </c>
      <c r="E149" s="4">
        <v>20</v>
      </c>
      <c r="F149" s="6" t="s">
        <v>306</v>
      </c>
      <c r="G149" s="6" t="s">
        <v>508</v>
      </c>
      <c r="H149" s="4">
        <v>2020</v>
      </c>
      <c r="I149" s="4">
        <v>4</v>
      </c>
      <c r="J149" s="6" t="s">
        <v>509</v>
      </c>
      <c r="K149" s="4">
        <v>10</v>
      </c>
      <c r="L149" s="6" t="s">
        <v>495</v>
      </c>
      <c r="M149" s="6" t="s">
        <v>510</v>
      </c>
      <c r="N149" s="6" t="s">
        <v>511</v>
      </c>
      <c r="O149" s="4">
        <v>2</v>
      </c>
      <c r="P149" s="6" t="s">
        <v>512</v>
      </c>
      <c r="Q149" s="4">
        <v>4</v>
      </c>
      <c r="R149" s="6" t="s">
        <v>496</v>
      </c>
      <c r="S149" s="4" t="b">
        <v>0</v>
      </c>
      <c r="T149" s="60">
        <v>3982457.2</v>
      </c>
      <c r="U149" s="60">
        <v>6810523.3099999996</v>
      </c>
      <c r="V149" s="38">
        <v>1.71</v>
      </c>
      <c r="W149" s="35">
        <v>1311.12</v>
      </c>
      <c r="X149" s="42">
        <f>VLOOKUP(VW_PREMIO_IV[[#This Row],[TIPO]],$AL$5:$AM$16,2,0)</f>
        <v>9</v>
      </c>
      <c r="Y149" s="35" t="str">
        <f>IF(VW_PREMIO_IV[[#This Row],[EQUIPE]]="Gerentes",VLOOKUP(VW_PREMIO_IV[[#This Row],[COBERTURA]],VALORES_IV_GER[],VW_PREMIO_IV[[#This Row],[Col Valor]],1),"")</f>
        <v/>
      </c>
      <c r="Z149" s="35" t="str">
        <f>IF(VW_PREMIO_IV[[#This Row],[EQUIPE]]="Especialidade (ESP)",VLOOKUP(VW_PREMIO_IV[[#This Row],[COBERTURA]],VALORES_IV_ESP[],VW_PREMIO_IV[[#This Row],[Col Valor]],1),"")</f>
        <v/>
      </c>
      <c r="AA149" s="35">
        <f>IF(VW_PREMIO_IV[[#This Row],[EQUIPE]]="Hospitalar (HSP)",VLOOKUP(VW_PREMIO_IV[[#This Row],[COBERTURA]],VALORES_IV_HSP[],VW_PREMIO_IV[[#This Row],[Col Valor]],1),"")</f>
        <v>1311.1206999999999</v>
      </c>
      <c r="AB149" s="35" t="str">
        <f>IF(VW_PREMIO_IV[[#This Row],[EQUIPE]]="Misto (EMH)",VLOOKUP(VW_PREMIO_IV[[#This Row],[COBERTURA]],VALORES_IV_EMH[],VW_PREMIO_IV[[#This Row],[Col Valor]],1),"")</f>
        <v/>
      </c>
      <c r="AC149" s="35">
        <f>VW_PREMIO_IV[[#This Row],[PREMIO]]-SUM(VW_PREMIO_IV[[#This Row],[Check Gerente]:[Check EMH]])</f>
        <v>-7.000000000516593E-4</v>
      </c>
    </row>
    <row r="150" spans="1:29" x14ac:dyDescent="0.25">
      <c r="A150" s="6" t="s">
        <v>497</v>
      </c>
      <c r="B150" s="6" t="s">
        <v>434</v>
      </c>
      <c r="C150" s="6" t="s">
        <v>28</v>
      </c>
      <c r="D150" s="6" t="s">
        <v>310</v>
      </c>
      <c r="E150" s="4">
        <v>10</v>
      </c>
      <c r="F150" s="6" t="s">
        <v>311</v>
      </c>
      <c r="G150" s="6" t="s">
        <v>508</v>
      </c>
      <c r="H150" s="4">
        <v>2020</v>
      </c>
      <c r="I150" s="4">
        <v>4</v>
      </c>
      <c r="J150" s="6" t="s">
        <v>509</v>
      </c>
      <c r="K150" s="4">
        <v>10</v>
      </c>
      <c r="L150" s="6" t="s">
        <v>495</v>
      </c>
      <c r="M150" s="6" t="s">
        <v>510</v>
      </c>
      <c r="N150" s="6" t="s">
        <v>511</v>
      </c>
      <c r="O150" s="4">
        <v>2</v>
      </c>
      <c r="P150" s="6" t="s">
        <v>512</v>
      </c>
      <c r="Q150" s="4">
        <v>4</v>
      </c>
      <c r="R150" s="6" t="s">
        <v>496</v>
      </c>
      <c r="S150" s="4" t="b">
        <v>0</v>
      </c>
      <c r="T150" s="60">
        <v>3982457.2</v>
      </c>
      <c r="U150" s="60">
        <v>6810523.3099999996</v>
      </c>
      <c r="V150" s="38">
        <v>1.71</v>
      </c>
      <c r="W150" s="35">
        <v>1311.12</v>
      </c>
      <c r="X150" s="42">
        <f>VLOOKUP(VW_PREMIO_IV[[#This Row],[TIPO]],$AL$5:$AM$16,2,0)</f>
        <v>9</v>
      </c>
      <c r="Y150" s="35" t="str">
        <f>IF(VW_PREMIO_IV[[#This Row],[EQUIPE]]="Gerentes",VLOOKUP(VW_PREMIO_IV[[#This Row],[COBERTURA]],VALORES_IV_GER[],VW_PREMIO_IV[[#This Row],[Col Valor]],1),"")</f>
        <v/>
      </c>
      <c r="Z150" s="35">
        <f>IF(VW_PREMIO_IV[[#This Row],[EQUIPE]]="Especialidade (ESP)",VLOOKUP(VW_PREMIO_IV[[#This Row],[COBERTURA]],VALORES_IV_ESP[],VW_PREMIO_IV[[#This Row],[Col Valor]],1),"")</f>
        <v>1311.1206999999999</v>
      </c>
      <c r="AA150" s="35" t="str">
        <f>IF(VW_PREMIO_IV[[#This Row],[EQUIPE]]="Hospitalar (HSP)",VLOOKUP(VW_PREMIO_IV[[#This Row],[COBERTURA]],VALORES_IV_HSP[],VW_PREMIO_IV[[#This Row],[Col Valor]],1),"")</f>
        <v/>
      </c>
      <c r="AB150" s="35" t="str">
        <f>IF(VW_PREMIO_IV[[#This Row],[EQUIPE]]="Misto (EMH)",VLOOKUP(VW_PREMIO_IV[[#This Row],[COBERTURA]],VALORES_IV_EMH[],VW_PREMIO_IV[[#This Row],[Col Valor]],1),"")</f>
        <v/>
      </c>
      <c r="AC150" s="35">
        <f>VW_PREMIO_IV[[#This Row],[PREMIO]]-SUM(VW_PREMIO_IV[[#This Row],[Check Gerente]:[Check EMH]])</f>
        <v>-7.000000000516593E-4</v>
      </c>
    </row>
    <row r="151" spans="1:29" x14ac:dyDescent="0.25">
      <c r="A151" s="6" t="s">
        <v>497</v>
      </c>
      <c r="B151" s="6" t="s">
        <v>434</v>
      </c>
      <c r="C151" s="6" t="s">
        <v>29</v>
      </c>
      <c r="D151" s="6" t="s">
        <v>312</v>
      </c>
      <c r="E151" s="4">
        <v>30</v>
      </c>
      <c r="F151" s="6" t="s">
        <v>313</v>
      </c>
      <c r="G151" s="6" t="s">
        <v>508</v>
      </c>
      <c r="H151" s="4">
        <v>2020</v>
      </c>
      <c r="I151" s="4">
        <v>4</v>
      </c>
      <c r="J151" s="6" t="s">
        <v>509</v>
      </c>
      <c r="K151" s="4">
        <v>10</v>
      </c>
      <c r="L151" s="6" t="s">
        <v>495</v>
      </c>
      <c r="M151" s="6" t="s">
        <v>510</v>
      </c>
      <c r="N151" s="6" t="s">
        <v>511</v>
      </c>
      <c r="O151" s="4">
        <v>2</v>
      </c>
      <c r="P151" s="6" t="s">
        <v>512</v>
      </c>
      <c r="Q151" s="4">
        <v>4</v>
      </c>
      <c r="R151" s="6" t="s">
        <v>496</v>
      </c>
      <c r="S151" s="4" t="b">
        <v>0</v>
      </c>
      <c r="T151" s="60">
        <v>3982457.2</v>
      </c>
      <c r="U151" s="60">
        <v>6810523.3099999996</v>
      </c>
      <c r="V151" s="38">
        <v>1.71</v>
      </c>
      <c r="W151" s="35">
        <v>1311.12</v>
      </c>
      <c r="X151" s="42">
        <f>VLOOKUP(VW_PREMIO_IV[[#This Row],[TIPO]],$AL$5:$AM$16,2,0)</f>
        <v>9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 t="str">
        <f>IF(VW_PREMIO_IV[[#This Row],[EQUIPE]]="Hospitalar (HSP)",VLOOKUP(VW_PREMIO_IV[[#This Row],[COBERTURA]],VALORES_IV_HSP[],VW_PREMIO_IV[[#This Row],[Col Valor]],1),"")</f>
        <v/>
      </c>
      <c r="AB151" s="35">
        <f>IF(VW_PREMIO_IV[[#This Row],[EQUIPE]]="Misto (EMH)",VLOOKUP(VW_PREMIO_IV[[#This Row],[COBERTURA]],VALORES_IV_EMH[],VW_PREMIO_IV[[#This Row],[Col Valor]],1),"")</f>
        <v>1311.1206999999999</v>
      </c>
      <c r="AC151" s="35">
        <f>VW_PREMIO_IV[[#This Row],[PREMIO]]-SUM(VW_PREMIO_IV[[#This Row],[Check Gerente]:[Check EMH]])</f>
        <v>-7.000000000516593E-4</v>
      </c>
    </row>
    <row r="152" spans="1:29" x14ac:dyDescent="0.25">
      <c r="A152" s="6" t="s">
        <v>497</v>
      </c>
      <c r="B152" s="6" t="s">
        <v>434</v>
      </c>
      <c r="C152" s="6" t="s">
        <v>30</v>
      </c>
      <c r="D152" s="6" t="s">
        <v>318</v>
      </c>
      <c r="E152" s="4">
        <v>10</v>
      </c>
      <c r="F152" s="6" t="s">
        <v>311</v>
      </c>
      <c r="G152" s="6" t="s">
        <v>508</v>
      </c>
      <c r="H152" s="4">
        <v>2020</v>
      </c>
      <c r="I152" s="4">
        <v>4</v>
      </c>
      <c r="J152" s="6" t="s">
        <v>509</v>
      </c>
      <c r="K152" s="4">
        <v>10</v>
      </c>
      <c r="L152" s="6" t="s">
        <v>495</v>
      </c>
      <c r="M152" s="6" t="s">
        <v>510</v>
      </c>
      <c r="N152" s="6" t="s">
        <v>511</v>
      </c>
      <c r="O152" s="4">
        <v>2</v>
      </c>
      <c r="P152" s="6" t="s">
        <v>512</v>
      </c>
      <c r="Q152" s="4">
        <v>4</v>
      </c>
      <c r="R152" s="6" t="s">
        <v>496</v>
      </c>
      <c r="S152" s="4" t="b">
        <v>0</v>
      </c>
      <c r="T152" s="60">
        <v>3982457.2</v>
      </c>
      <c r="U152" s="60">
        <v>6810523.3099999996</v>
      </c>
      <c r="V152" s="38">
        <v>1.71</v>
      </c>
      <c r="W152" s="35">
        <v>1311.12</v>
      </c>
      <c r="X152" s="42">
        <f>VLOOKUP(VW_PREMIO_IV[[#This Row],[TIPO]],$AL$5:$AM$16,2,0)</f>
        <v>9</v>
      </c>
      <c r="Y152" s="35" t="str">
        <f>IF(VW_PREMIO_IV[[#This Row],[EQUIPE]]="Gerentes",VLOOKUP(VW_PREMIO_IV[[#This Row],[COBERTURA]],VALORES_IV_GER[],VW_PREMIO_IV[[#This Row],[Col Valor]],1),"")</f>
        <v/>
      </c>
      <c r="Z152" s="35">
        <f>IF(VW_PREMIO_IV[[#This Row],[EQUIPE]]="Especialidade (ESP)",VLOOKUP(VW_PREMIO_IV[[#This Row],[COBERTURA]],VALORES_IV_ESP[],VW_PREMIO_IV[[#This Row],[Col Valor]],1),"")</f>
        <v>1311.1206999999999</v>
      </c>
      <c r="AA152" s="35" t="str">
        <f>IF(VW_PREMIO_IV[[#This Row],[EQUIPE]]="Hospitalar (HSP)",VLOOKUP(VW_PREMIO_IV[[#This Row],[COBERTURA]],VALORES_IV_HSP[],VW_PREMIO_IV[[#This Row],[Col Valor]],1),"")</f>
        <v/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-7.000000000516593E-4</v>
      </c>
    </row>
    <row r="153" spans="1:29" x14ac:dyDescent="0.25">
      <c r="A153" s="6" t="s">
        <v>497</v>
      </c>
      <c r="B153" s="6" t="s">
        <v>434</v>
      </c>
      <c r="C153" s="6" t="s">
        <v>14</v>
      </c>
      <c r="D153" s="6" t="s">
        <v>319</v>
      </c>
      <c r="E153" s="4">
        <v>20</v>
      </c>
      <c r="F153" s="6" t="s">
        <v>306</v>
      </c>
      <c r="G153" s="6" t="s">
        <v>508</v>
      </c>
      <c r="H153" s="4">
        <v>2020</v>
      </c>
      <c r="I153" s="4">
        <v>4</v>
      </c>
      <c r="J153" s="6" t="s">
        <v>509</v>
      </c>
      <c r="K153" s="4">
        <v>10</v>
      </c>
      <c r="L153" s="6" t="s">
        <v>495</v>
      </c>
      <c r="M153" s="6" t="s">
        <v>510</v>
      </c>
      <c r="N153" s="6" t="s">
        <v>511</v>
      </c>
      <c r="O153" s="4">
        <v>2</v>
      </c>
      <c r="P153" s="6" t="s">
        <v>512</v>
      </c>
      <c r="Q153" s="4">
        <v>4</v>
      </c>
      <c r="R153" s="6" t="s">
        <v>496</v>
      </c>
      <c r="S153" s="4" t="b">
        <v>0</v>
      </c>
      <c r="T153" s="60">
        <v>3982457.2</v>
      </c>
      <c r="U153" s="60">
        <v>6810523.3099999996</v>
      </c>
      <c r="V153" s="38">
        <v>1.71</v>
      </c>
      <c r="W153" s="35">
        <v>1311.12</v>
      </c>
      <c r="X153" s="42">
        <f>VLOOKUP(VW_PREMIO_IV[[#This Row],[TIPO]],$AL$5:$AM$16,2,0)</f>
        <v>9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1311.1206999999999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-7.000000000516593E-4</v>
      </c>
    </row>
    <row r="154" spans="1:29" x14ac:dyDescent="0.25">
      <c r="A154" s="6" t="s">
        <v>497</v>
      </c>
      <c r="B154" s="6" t="s">
        <v>434</v>
      </c>
      <c r="C154" s="6" t="s">
        <v>15</v>
      </c>
      <c r="D154" s="6" t="s">
        <v>320</v>
      </c>
      <c r="E154" s="4">
        <v>30</v>
      </c>
      <c r="F154" s="6" t="s">
        <v>313</v>
      </c>
      <c r="G154" s="6" t="s">
        <v>508</v>
      </c>
      <c r="H154" s="4">
        <v>2020</v>
      </c>
      <c r="I154" s="4">
        <v>4</v>
      </c>
      <c r="J154" s="6" t="s">
        <v>509</v>
      </c>
      <c r="K154" s="4">
        <v>10</v>
      </c>
      <c r="L154" s="6" t="s">
        <v>495</v>
      </c>
      <c r="M154" s="6" t="s">
        <v>510</v>
      </c>
      <c r="N154" s="6" t="s">
        <v>511</v>
      </c>
      <c r="O154" s="4">
        <v>2</v>
      </c>
      <c r="P154" s="6" t="s">
        <v>512</v>
      </c>
      <c r="Q154" s="4">
        <v>4</v>
      </c>
      <c r="R154" s="6" t="s">
        <v>496</v>
      </c>
      <c r="S154" s="4" t="b">
        <v>0</v>
      </c>
      <c r="T154" s="60">
        <v>3982457.2</v>
      </c>
      <c r="U154" s="60">
        <v>6810523.3099999996</v>
      </c>
      <c r="V154" s="38">
        <v>1.71</v>
      </c>
      <c r="W154" s="35">
        <v>1311.12</v>
      </c>
      <c r="X154" s="42">
        <f>VLOOKUP(VW_PREMIO_IV[[#This Row],[TIPO]],$AL$5:$AM$16,2,0)</f>
        <v>9</v>
      </c>
      <c r="Y154" s="35" t="str">
        <f>IF(VW_PREMIO_IV[[#This Row],[EQUIPE]]="Gerentes",VLOOKUP(VW_PREMIO_IV[[#This Row],[COBERTURA]],VALORES_IV_GER[],VW_PREMIO_IV[[#This Row],[Col Valor]],1),"")</f>
        <v/>
      </c>
      <c r="Z154" s="35" t="str">
        <f>IF(VW_PREMIO_IV[[#This Row],[EQUIPE]]="Especialidade (ESP)",VLOOKUP(VW_PREMIO_IV[[#This Row],[COBERTURA]],VALORES_IV_ESP[],VW_PREMIO_IV[[#This Row],[Col Valor]],1),"")</f>
        <v/>
      </c>
      <c r="AA154" s="35" t="str">
        <f>IF(VW_PREMIO_IV[[#This Row],[EQUIPE]]="Hospitalar (HSP)",VLOOKUP(VW_PREMIO_IV[[#This Row],[COBERTURA]],VALORES_IV_HSP[],VW_PREMIO_IV[[#This Row],[Col Valor]],1),"")</f>
        <v/>
      </c>
      <c r="AB154" s="35">
        <f>IF(VW_PREMIO_IV[[#This Row],[EQUIPE]]="Misto (EMH)",VLOOKUP(VW_PREMIO_IV[[#This Row],[COBERTURA]],VALORES_IV_EMH[],VW_PREMIO_IV[[#This Row],[Col Valor]],1),"")</f>
        <v>1311.1206999999999</v>
      </c>
      <c r="AC154" s="35">
        <f>VW_PREMIO_IV[[#This Row],[PREMIO]]-SUM(VW_PREMIO_IV[[#This Row],[Check Gerente]:[Check EMH]])</f>
        <v>-7.000000000516593E-4</v>
      </c>
    </row>
    <row r="155" spans="1:29" x14ac:dyDescent="0.25">
      <c r="A155" s="6" t="s">
        <v>497</v>
      </c>
      <c r="B155" s="6" t="s">
        <v>434</v>
      </c>
      <c r="C155" s="6" t="s">
        <v>31</v>
      </c>
      <c r="D155" s="6" t="s">
        <v>321</v>
      </c>
      <c r="E155" s="4">
        <v>10</v>
      </c>
      <c r="F155" s="6" t="s">
        <v>311</v>
      </c>
      <c r="G155" s="6" t="s">
        <v>508</v>
      </c>
      <c r="H155" s="4">
        <v>2020</v>
      </c>
      <c r="I155" s="4">
        <v>4</v>
      </c>
      <c r="J155" s="6" t="s">
        <v>509</v>
      </c>
      <c r="K155" s="4">
        <v>10</v>
      </c>
      <c r="L155" s="6" t="s">
        <v>495</v>
      </c>
      <c r="M155" s="6" t="s">
        <v>510</v>
      </c>
      <c r="N155" s="6" t="s">
        <v>511</v>
      </c>
      <c r="O155" s="4">
        <v>2</v>
      </c>
      <c r="P155" s="6" t="s">
        <v>512</v>
      </c>
      <c r="Q155" s="4">
        <v>4</v>
      </c>
      <c r="R155" s="6" t="s">
        <v>496</v>
      </c>
      <c r="S155" s="4" t="b">
        <v>0</v>
      </c>
      <c r="T155" s="60">
        <v>3982457.2</v>
      </c>
      <c r="U155" s="60">
        <v>6810523.3099999996</v>
      </c>
      <c r="V155" s="38">
        <v>1.71</v>
      </c>
      <c r="W155" s="35">
        <v>1311.12</v>
      </c>
      <c r="X155" s="42">
        <f>VLOOKUP(VW_PREMIO_IV[[#This Row],[TIPO]],$AL$5:$AM$16,2,0)</f>
        <v>9</v>
      </c>
      <c r="Y155" s="35" t="str">
        <f>IF(VW_PREMIO_IV[[#This Row],[EQUIPE]]="Gerentes",VLOOKUP(VW_PREMIO_IV[[#This Row],[COBERTURA]],VALORES_IV_GER[],VW_PREMIO_IV[[#This Row],[Col Valor]],1),"")</f>
        <v/>
      </c>
      <c r="Z155" s="35">
        <f>IF(VW_PREMIO_IV[[#This Row],[EQUIPE]]="Especialidade (ESP)",VLOOKUP(VW_PREMIO_IV[[#This Row],[COBERTURA]],VALORES_IV_ESP[],VW_PREMIO_IV[[#This Row],[Col Valor]],1),"")</f>
        <v>1311.1206999999999</v>
      </c>
      <c r="AA155" s="35" t="str">
        <f>IF(VW_PREMIO_IV[[#This Row],[EQUIPE]]="Hospitalar (HSP)",VLOOKUP(VW_PREMIO_IV[[#This Row],[COBERTURA]],VALORES_IV_HSP[],VW_PREMIO_IV[[#This Row],[Col Valor]],1),"")</f>
        <v/>
      </c>
      <c r="AB155" s="35" t="str">
        <f>IF(VW_PREMIO_IV[[#This Row],[EQUIPE]]="Misto (EMH)",VLOOKUP(VW_PREMIO_IV[[#This Row],[COBERTURA]],VALORES_IV_EMH[],VW_PREMIO_IV[[#This Row],[Col Valor]],1),"")</f>
        <v/>
      </c>
      <c r="AC155" s="35">
        <f>VW_PREMIO_IV[[#This Row],[PREMIO]]-SUM(VW_PREMIO_IV[[#This Row],[Check Gerente]:[Check EMH]])</f>
        <v>-7.000000000516593E-4</v>
      </c>
    </row>
    <row r="156" spans="1:29" x14ac:dyDescent="0.25">
      <c r="A156" s="6" t="s">
        <v>497</v>
      </c>
      <c r="B156" s="6" t="s">
        <v>434</v>
      </c>
      <c r="C156" s="6" t="s">
        <v>16</v>
      </c>
      <c r="D156" s="6" t="s">
        <v>322</v>
      </c>
      <c r="E156" s="4">
        <v>20</v>
      </c>
      <c r="F156" s="6" t="s">
        <v>306</v>
      </c>
      <c r="G156" s="6" t="s">
        <v>508</v>
      </c>
      <c r="H156" s="4">
        <v>2020</v>
      </c>
      <c r="I156" s="4">
        <v>4</v>
      </c>
      <c r="J156" s="6" t="s">
        <v>509</v>
      </c>
      <c r="K156" s="4">
        <v>10</v>
      </c>
      <c r="L156" s="6" t="s">
        <v>495</v>
      </c>
      <c r="M156" s="6" t="s">
        <v>510</v>
      </c>
      <c r="N156" s="6" t="s">
        <v>511</v>
      </c>
      <c r="O156" s="4">
        <v>2</v>
      </c>
      <c r="P156" s="6" t="s">
        <v>512</v>
      </c>
      <c r="Q156" s="4">
        <v>4</v>
      </c>
      <c r="R156" s="6" t="s">
        <v>496</v>
      </c>
      <c r="S156" s="4" t="b">
        <v>0</v>
      </c>
      <c r="T156" s="60">
        <v>3982457.2</v>
      </c>
      <c r="U156" s="60">
        <v>6810523.3099999996</v>
      </c>
      <c r="V156" s="38">
        <v>1.71</v>
      </c>
      <c r="W156" s="35">
        <v>1311.12</v>
      </c>
      <c r="X156" s="42">
        <f>VLOOKUP(VW_PREMIO_IV[[#This Row],[TIPO]],$AL$5:$AM$16,2,0)</f>
        <v>9</v>
      </c>
      <c r="Y156" s="35" t="str">
        <f>IF(VW_PREMIO_IV[[#This Row],[EQUIPE]]="Gerentes",VLOOKUP(VW_PREMIO_IV[[#This Row],[COBERTURA]],VALORES_IV_GER[],VW_PREMIO_IV[[#This Row],[Col Valor]],1),"")</f>
        <v/>
      </c>
      <c r="Z156" s="35" t="str">
        <f>IF(VW_PREMIO_IV[[#This Row],[EQUIPE]]="Especialidade (ESP)",VLOOKUP(VW_PREMIO_IV[[#This Row],[COBERTURA]],VALORES_IV_ESP[],VW_PREMIO_IV[[#This Row],[Col Valor]],1),"")</f>
        <v/>
      </c>
      <c r="AA156" s="35">
        <f>IF(VW_PREMIO_IV[[#This Row],[EQUIPE]]="Hospitalar (HSP)",VLOOKUP(VW_PREMIO_IV[[#This Row],[COBERTURA]],VALORES_IV_HSP[],VW_PREMIO_IV[[#This Row],[Col Valor]],1),"")</f>
        <v>1311.1206999999999</v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-7.000000000516593E-4</v>
      </c>
    </row>
    <row r="157" spans="1:29" x14ac:dyDescent="0.25">
      <c r="A157" s="6" t="s">
        <v>497</v>
      </c>
      <c r="B157" s="6" t="s">
        <v>434</v>
      </c>
      <c r="C157" s="6" t="s">
        <v>18</v>
      </c>
      <c r="D157" s="6" t="s">
        <v>324</v>
      </c>
      <c r="E157" s="4">
        <v>20</v>
      </c>
      <c r="F157" s="6" t="s">
        <v>306</v>
      </c>
      <c r="G157" s="6" t="s">
        <v>508</v>
      </c>
      <c r="H157" s="4">
        <v>2020</v>
      </c>
      <c r="I157" s="4">
        <v>4</v>
      </c>
      <c r="J157" s="6" t="s">
        <v>509</v>
      </c>
      <c r="K157" s="4">
        <v>10</v>
      </c>
      <c r="L157" s="6" t="s">
        <v>495</v>
      </c>
      <c r="M157" s="6" t="s">
        <v>510</v>
      </c>
      <c r="N157" s="6" t="s">
        <v>511</v>
      </c>
      <c r="O157" s="4">
        <v>2</v>
      </c>
      <c r="P157" s="6" t="s">
        <v>512</v>
      </c>
      <c r="Q157" s="4">
        <v>4</v>
      </c>
      <c r="R157" s="6" t="s">
        <v>496</v>
      </c>
      <c r="S157" s="4" t="b">
        <v>0</v>
      </c>
      <c r="T157" s="60">
        <v>3982457.2</v>
      </c>
      <c r="U157" s="60">
        <v>6810523.3099999996</v>
      </c>
      <c r="V157" s="38">
        <v>1.71</v>
      </c>
      <c r="W157" s="35">
        <v>1311.12</v>
      </c>
      <c r="X157" s="42">
        <f>VLOOKUP(VW_PREMIO_IV[[#This Row],[TIPO]],$AL$5:$AM$16,2,0)</f>
        <v>9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>
        <f>IF(VW_PREMIO_IV[[#This Row],[EQUIPE]]="Hospitalar (HSP)",VLOOKUP(VW_PREMIO_IV[[#This Row],[COBERTURA]],VALORES_IV_HSP[],VW_PREMIO_IV[[#This Row],[Col Valor]],1),"")</f>
        <v>1311.1206999999999</v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-7.000000000516593E-4</v>
      </c>
    </row>
    <row r="158" spans="1:29" x14ac:dyDescent="0.25">
      <c r="A158" s="6" t="s">
        <v>497</v>
      </c>
      <c r="B158" s="6" t="s">
        <v>434</v>
      </c>
      <c r="C158" s="6" t="s">
        <v>19</v>
      </c>
      <c r="D158" s="6" t="s">
        <v>325</v>
      </c>
      <c r="E158" s="4">
        <v>20</v>
      </c>
      <c r="F158" s="6" t="s">
        <v>306</v>
      </c>
      <c r="G158" s="6" t="s">
        <v>508</v>
      </c>
      <c r="H158" s="4">
        <v>2020</v>
      </c>
      <c r="I158" s="4">
        <v>4</v>
      </c>
      <c r="J158" s="6" t="s">
        <v>509</v>
      </c>
      <c r="K158" s="4">
        <v>10</v>
      </c>
      <c r="L158" s="6" t="s">
        <v>495</v>
      </c>
      <c r="M158" s="6" t="s">
        <v>510</v>
      </c>
      <c r="N158" s="6" t="s">
        <v>511</v>
      </c>
      <c r="O158" s="4">
        <v>2</v>
      </c>
      <c r="P158" s="6" t="s">
        <v>512</v>
      </c>
      <c r="Q158" s="4">
        <v>4</v>
      </c>
      <c r="R158" s="6" t="s">
        <v>496</v>
      </c>
      <c r="S158" s="4" t="b">
        <v>0</v>
      </c>
      <c r="T158" s="60">
        <v>3982457.2</v>
      </c>
      <c r="U158" s="60">
        <v>6810523.3099999996</v>
      </c>
      <c r="V158" s="38">
        <v>1.71</v>
      </c>
      <c r="W158" s="35">
        <v>1311.12</v>
      </c>
      <c r="X158" s="42">
        <f>VLOOKUP(VW_PREMIO_IV[[#This Row],[TIPO]],$AL$5:$AM$16,2,0)</f>
        <v>9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>
        <f>IF(VW_PREMIO_IV[[#This Row],[EQUIPE]]="Hospitalar (HSP)",VLOOKUP(VW_PREMIO_IV[[#This Row],[COBERTURA]],VALORES_IV_HSP[],VW_PREMIO_IV[[#This Row],[Col Valor]],1),"")</f>
        <v>1311.1206999999999</v>
      </c>
      <c r="AB158" s="35" t="str">
        <f>IF(VW_PREMIO_IV[[#This Row],[EQUIPE]]="Misto (EMH)",VLOOKUP(VW_PREMIO_IV[[#This Row],[COBERTURA]],VALORES_IV_EMH[],VW_PREMIO_IV[[#This Row],[Col Valor]],1),"")</f>
        <v/>
      </c>
      <c r="AC158" s="35">
        <f>VW_PREMIO_IV[[#This Row],[PREMIO]]-SUM(VW_PREMIO_IV[[#This Row],[Check Gerente]:[Check EMH]])</f>
        <v>-7.000000000516593E-4</v>
      </c>
    </row>
    <row r="159" spans="1:29" x14ac:dyDescent="0.25">
      <c r="A159" s="6" t="s">
        <v>497</v>
      </c>
      <c r="B159" s="6" t="s">
        <v>434</v>
      </c>
      <c r="C159" s="6" t="s">
        <v>20</v>
      </c>
      <c r="D159" s="6" t="s">
        <v>326</v>
      </c>
      <c r="E159" s="4">
        <v>20</v>
      </c>
      <c r="F159" s="6" t="s">
        <v>306</v>
      </c>
      <c r="G159" s="6" t="s">
        <v>508</v>
      </c>
      <c r="H159" s="4">
        <v>2020</v>
      </c>
      <c r="I159" s="4">
        <v>4</v>
      </c>
      <c r="J159" s="6" t="s">
        <v>509</v>
      </c>
      <c r="K159" s="4">
        <v>10</v>
      </c>
      <c r="L159" s="6" t="s">
        <v>495</v>
      </c>
      <c r="M159" s="6" t="s">
        <v>510</v>
      </c>
      <c r="N159" s="6" t="s">
        <v>511</v>
      </c>
      <c r="O159" s="4">
        <v>2</v>
      </c>
      <c r="P159" s="6" t="s">
        <v>512</v>
      </c>
      <c r="Q159" s="4">
        <v>4</v>
      </c>
      <c r="R159" s="6" t="s">
        <v>496</v>
      </c>
      <c r="S159" s="4" t="b">
        <v>0</v>
      </c>
      <c r="T159" s="60">
        <v>3982457.2</v>
      </c>
      <c r="U159" s="60">
        <v>6810523.3099999996</v>
      </c>
      <c r="V159" s="38">
        <v>1.71</v>
      </c>
      <c r="W159" s="35">
        <v>1311.12</v>
      </c>
      <c r="X159" s="42">
        <f>VLOOKUP(VW_PREMIO_IV[[#This Row],[TIPO]],$AL$5:$AM$16,2,0)</f>
        <v>9</v>
      </c>
      <c r="Y159" s="35" t="str">
        <f>IF(VW_PREMIO_IV[[#This Row],[EQUIPE]]="Gerentes",VLOOKUP(VW_PREMIO_IV[[#This Row],[COBERTURA]],VALORES_IV_GER[],VW_PREMIO_IV[[#This Row],[Col Valor]],1),"")</f>
        <v/>
      </c>
      <c r="Z159" s="35" t="str">
        <f>IF(VW_PREMIO_IV[[#This Row],[EQUIPE]]="Especialidade (ESP)",VLOOKUP(VW_PREMIO_IV[[#This Row],[COBERTURA]],VALORES_IV_ESP[],VW_PREMIO_IV[[#This Row],[Col Valor]],1),"")</f>
        <v/>
      </c>
      <c r="AA159" s="35">
        <f>IF(VW_PREMIO_IV[[#This Row],[EQUIPE]]="Hospitalar (HSP)",VLOOKUP(VW_PREMIO_IV[[#This Row],[COBERTURA]],VALORES_IV_HSP[],VW_PREMIO_IV[[#This Row],[Col Valor]],1),"")</f>
        <v>1311.1206999999999</v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-7.000000000516593E-4</v>
      </c>
    </row>
    <row r="160" spans="1:29" x14ac:dyDescent="0.25">
      <c r="A160" s="6" t="s">
        <v>497</v>
      </c>
      <c r="B160" s="6" t="s">
        <v>434</v>
      </c>
      <c r="C160" s="6" t="s">
        <v>21</v>
      </c>
      <c r="D160" s="6" t="s">
        <v>329</v>
      </c>
      <c r="E160" s="4">
        <v>20</v>
      </c>
      <c r="F160" s="6" t="s">
        <v>306</v>
      </c>
      <c r="G160" s="6" t="s">
        <v>508</v>
      </c>
      <c r="H160" s="4">
        <v>2020</v>
      </c>
      <c r="I160" s="4">
        <v>4</v>
      </c>
      <c r="J160" s="6" t="s">
        <v>509</v>
      </c>
      <c r="K160" s="4">
        <v>10</v>
      </c>
      <c r="L160" s="6" t="s">
        <v>495</v>
      </c>
      <c r="M160" s="6" t="s">
        <v>510</v>
      </c>
      <c r="N160" s="6" t="s">
        <v>511</v>
      </c>
      <c r="O160" s="4">
        <v>2</v>
      </c>
      <c r="P160" s="6" t="s">
        <v>512</v>
      </c>
      <c r="Q160" s="4">
        <v>4</v>
      </c>
      <c r="R160" s="6" t="s">
        <v>496</v>
      </c>
      <c r="S160" s="4" t="b">
        <v>0</v>
      </c>
      <c r="T160" s="60">
        <v>3982457.2</v>
      </c>
      <c r="U160" s="60">
        <v>6810523.3099999996</v>
      </c>
      <c r="V160" s="38">
        <v>1.71</v>
      </c>
      <c r="W160" s="35">
        <v>1311.12</v>
      </c>
      <c r="X160" s="42">
        <f>VLOOKUP(VW_PREMIO_IV[[#This Row],[TIPO]],$AL$5:$AM$16,2,0)</f>
        <v>9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>
        <f>IF(VW_PREMIO_IV[[#This Row],[EQUIPE]]="Hospitalar (HSP)",VLOOKUP(VW_PREMIO_IV[[#This Row],[COBERTURA]],VALORES_IV_HSP[],VW_PREMIO_IV[[#This Row],[Col Valor]],1),"")</f>
        <v>1311.1206999999999</v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-7.000000000516593E-4</v>
      </c>
    </row>
    <row r="161" spans="1:29" x14ac:dyDescent="0.25">
      <c r="A161" s="6" t="s">
        <v>497</v>
      </c>
      <c r="B161" s="6" t="s">
        <v>434</v>
      </c>
      <c r="C161" s="6" t="s">
        <v>32</v>
      </c>
      <c r="D161" s="6" t="s">
        <v>330</v>
      </c>
      <c r="E161" s="4">
        <v>10</v>
      </c>
      <c r="F161" s="6" t="s">
        <v>311</v>
      </c>
      <c r="G161" s="6" t="s">
        <v>508</v>
      </c>
      <c r="H161" s="4">
        <v>2020</v>
      </c>
      <c r="I161" s="4">
        <v>4</v>
      </c>
      <c r="J161" s="6" t="s">
        <v>509</v>
      </c>
      <c r="K161" s="4">
        <v>10</v>
      </c>
      <c r="L161" s="6" t="s">
        <v>495</v>
      </c>
      <c r="M161" s="6" t="s">
        <v>510</v>
      </c>
      <c r="N161" s="6" t="s">
        <v>511</v>
      </c>
      <c r="O161" s="4">
        <v>2</v>
      </c>
      <c r="P161" s="6" t="s">
        <v>512</v>
      </c>
      <c r="Q161" s="4">
        <v>4</v>
      </c>
      <c r="R161" s="6" t="s">
        <v>496</v>
      </c>
      <c r="S161" s="4" t="b">
        <v>0</v>
      </c>
      <c r="T161" s="60">
        <v>3982457.2</v>
      </c>
      <c r="U161" s="60">
        <v>6810523.3099999996</v>
      </c>
      <c r="V161" s="38">
        <v>1.71</v>
      </c>
      <c r="W161" s="35">
        <v>1311.12</v>
      </c>
      <c r="X161" s="42">
        <f>VLOOKUP(VW_PREMIO_IV[[#This Row],[TIPO]],$AL$5:$AM$16,2,0)</f>
        <v>9</v>
      </c>
      <c r="Y161" s="35" t="str">
        <f>IF(VW_PREMIO_IV[[#This Row],[EQUIPE]]="Gerentes",VLOOKUP(VW_PREMIO_IV[[#This Row],[COBERTURA]],VALORES_IV_GER[],VW_PREMIO_IV[[#This Row],[Col Valor]],1),"")</f>
        <v/>
      </c>
      <c r="Z161" s="35">
        <f>IF(VW_PREMIO_IV[[#This Row],[EQUIPE]]="Especialidade (ESP)",VLOOKUP(VW_PREMIO_IV[[#This Row],[COBERTURA]],VALORES_IV_ESP[],VW_PREMIO_IV[[#This Row],[Col Valor]],1),"")</f>
        <v>1311.1206999999999</v>
      </c>
      <c r="AA161" s="35" t="str">
        <f>IF(VW_PREMIO_IV[[#This Row],[EQUIPE]]="Hospitalar (HSP)",VLOOKUP(VW_PREMIO_IV[[#This Row],[COBERTURA]],VALORES_IV_HSP[],VW_PREMIO_IV[[#This Row],[Col Valor]],1),"")</f>
        <v/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-7.000000000516593E-4</v>
      </c>
    </row>
    <row r="162" spans="1:29" x14ac:dyDescent="0.25">
      <c r="A162" s="6" t="s">
        <v>497</v>
      </c>
      <c r="B162" s="6" t="s">
        <v>434</v>
      </c>
      <c r="C162" s="6" t="s">
        <v>22</v>
      </c>
      <c r="D162" s="6" t="s">
        <v>365</v>
      </c>
      <c r="E162" s="4">
        <v>20</v>
      </c>
      <c r="F162" s="6" t="s">
        <v>306</v>
      </c>
      <c r="G162" s="6" t="s">
        <v>508</v>
      </c>
      <c r="H162" s="4">
        <v>2020</v>
      </c>
      <c r="I162" s="4">
        <v>4</v>
      </c>
      <c r="J162" s="6" t="s">
        <v>509</v>
      </c>
      <c r="K162" s="4">
        <v>10</v>
      </c>
      <c r="L162" s="6" t="s">
        <v>495</v>
      </c>
      <c r="M162" s="6" t="s">
        <v>510</v>
      </c>
      <c r="N162" s="6" t="s">
        <v>511</v>
      </c>
      <c r="O162" s="4">
        <v>2</v>
      </c>
      <c r="P162" s="6" t="s">
        <v>512</v>
      </c>
      <c r="Q162" s="4">
        <v>4</v>
      </c>
      <c r="R162" s="6" t="s">
        <v>496</v>
      </c>
      <c r="S162" s="4" t="b">
        <v>0</v>
      </c>
      <c r="T162" s="60">
        <v>3982457.2</v>
      </c>
      <c r="U162" s="60">
        <v>6810523.3099999996</v>
      </c>
      <c r="V162" s="38">
        <v>1.71</v>
      </c>
      <c r="W162" s="35">
        <v>1311.12</v>
      </c>
      <c r="X162" s="42">
        <f>VLOOKUP(VW_PREMIO_IV[[#This Row],[TIPO]],$AL$5:$AM$16,2,0)</f>
        <v>9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1311.1206999999999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-7.000000000516593E-4</v>
      </c>
    </row>
    <row r="163" spans="1:29" x14ac:dyDescent="0.25">
      <c r="A163" s="6" t="s">
        <v>497</v>
      </c>
      <c r="B163" s="6" t="s">
        <v>434</v>
      </c>
      <c r="C163" s="6" t="s">
        <v>23</v>
      </c>
      <c r="D163" s="6" t="s">
        <v>369</v>
      </c>
      <c r="E163" s="4">
        <v>20</v>
      </c>
      <c r="F163" s="6" t="s">
        <v>306</v>
      </c>
      <c r="G163" s="6" t="s">
        <v>508</v>
      </c>
      <c r="H163" s="4">
        <v>2020</v>
      </c>
      <c r="I163" s="4">
        <v>4</v>
      </c>
      <c r="J163" s="6" t="s">
        <v>509</v>
      </c>
      <c r="K163" s="4">
        <v>10</v>
      </c>
      <c r="L163" s="6" t="s">
        <v>495</v>
      </c>
      <c r="M163" s="6" t="s">
        <v>510</v>
      </c>
      <c r="N163" s="6" t="s">
        <v>511</v>
      </c>
      <c r="O163" s="4">
        <v>2</v>
      </c>
      <c r="P163" s="6" t="s">
        <v>512</v>
      </c>
      <c r="Q163" s="4">
        <v>4</v>
      </c>
      <c r="R163" s="6" t="s">
        <v>496</v>
      </c>
      <c r="S163" s="4" t="b">
        <v>0</v>
      </c>
      <c r="T163" s="60">
        <v>3982457.2</v>
      </c>
      <c r="U163" s="60">
        <v>6810523.3099999996</v>
      </c>
      <c r="V163" s="38">
        <v>1.71</v>
      </c>
      <c r="W163" s="35">
        <v>1311.12</v>
      </c>
      <c r="X163" s="42">
        <f>VLOOKUP(VW_PREMIO_IV[[#This Row],[TIPO]],$AL$5:$AM$16,2,0)</f>
        <v>9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1311.1206999999999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-7.000000000516593E-4</v>
      </c>
    </row>
    <row r="164" spans="1:29" x14ac:dyDescent="0.25">
      <c r="A164" s="6" t="s">
        <v>497</v>
      </c>
      <c r="B164" s="6" t="s">
        <v>434</v>
      </c>
      <c r="C164" s="6" t="s">
        <v>33</v>
      </c>
      <c r="D164" s="6" t="s">
        <v>405</v>
      </c>
      <c r="E164" s="4">
        <v>10</v>
      </c>
      <c r="F164" s="6" t="s">
        <v>311</v>
      </c>
      <c r="G164" s="6" t="s">
        <v>508</v>
      </c>
      <c r="H164" s="4">
        <v>2020</v>
      </c>
      <c r="I164" s="4">
        <v>4</v>
      </c>
      <c r="J164" s="6" t="s">
        <v>509</v>
      </c>
      <c r="K164" s="4">
        <v>10</v>
      </c>
      <c r="L164" s="6" t="s">
        <v>495</v>
      </c>
      <c r="M164" s="6" t="s">
        <v>510</v>
      </c>
      <c r="N164" s="6" t="s">
        <v>511</v>
      </c>
      <c r="O164" s="4">
        <v>2</v>
      </c>
      <c r="P164" s="6" t="s">
        <v>512</v>
      </c>
      <c r="Q164" s="4">
        <v>4</v>
      </c>
      <c r="R164" s="6" t="s">
        <v>496</v>
      </c>
      <c r="S164" s="4" t="b">
        <v>0</v>
      </c>
      <c r="T164" s="60">
        <v>3982457.2</v>
      </c>
      <c r="U164" s="60">
        <v>6810523.3099999996</v>
      </c>
      <c r="V164" s="38">
        <v>1.71</v>
      </c>
      <c r="W164" s="35">
        <v>1311.12</v>
      </c>
      <c r="X164" s="42">
        <f>VLOOKUP(VW_PREMIO_IV[[#This Row],[TIPO]],$AL$5:$AM$16,2,0)</f>
        <v>9</v>
      </c>
      <c r="Y164" s="35" t="str">
        <f>IF(VW_PREMIO_IV[[#This Row],[EQUIPE]]="Gerentes",VLOOKUP(VW_PREMIO_IV[[#This Row],[COBERTURA]],VALORES_IV_GER[],VW_PREMIO_IV[[#This Row],[Col Valor]],1),"")</f>
        <v/>
      </c>
      <c r="Z164" s="35">
        <f>IF(VW_PREMIO_IV[[#This Row],[EQUIPE]]="Especialidade (ESP)",VLOOKUP(VW_PREMIO_IV[[#This Row],[COBERTURA]],VALORES_IV_ESP[],VW_PREMIO_IV[[#This Row],[Col Valor]],1),"")</f>
        <v>1311.1206999999999</v>
      </c>
      <c r="AA164" s="35" t="str">
        <f>IF(VW_PREMIO_IV[[#This Row],[EQUIPE]]="Hospitalar (HSP)",VLOOKUP(VW_PREMIO_IV[[#This Row],[COBERTURA]],VALORES_IV_HSP[],VW_PREMIO_IV[[#This Row],[Col Valor]],1),"")</f>
        <v/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-7.000000000516593E-4</v>
      </c>
    </row>
    <row r="165" spans="1:29" x14ac:dyDescent="0.25">
      <c r="A165" s="6" t="s">
        <v>497</v>
      </c>
      <c r="B165" s="6" t="s">
        <v>434</v>
      </c>
      <c r="C165" s="6" t="s">
        <v>25</v>
      </c>
      <c r="D165" s="6" t="s">
        <v>406</v>
      </c>
      <c r="E165" s="4">
        <v>30</v>
      </c>
      <c r="F165" s="6" t="s">
        <v>313</v>
      </c>
      <c r="G165" s="6" t="s">
        <v>508</v>
      </c>
      <c r="H165" s="4">
        <v>2020</v>
      </c>
      <c r="I165" s="4">
        <v>4</v>
      </c>
      <c r="J165" s="6" t="s">
        <v>509</v>
      </c>
      <c r="K165" s="4">
        <v>10</v>
      </c>
      <c r="L165" s="6" t="s">
        <v>495</v>
      </c>
      <c r="M165" s="6" t="s">
        <v>510</v>
      </c>
      <c r="N165" s="6" t="s">
        <v>511</v>
      </c>
      <c r="O165" s="4">
        <v>2</v>
      </c>
      <c r="P165" s="6" t="s">
        <v>512</v>
      </c>
      <c r="Q165" s="4">
        <v>4</v>
      </c>
      <c r="R165" s="6" t="s">
        <v>496</v>
      </c>
      <c r="S165" s="4" t="b">
        <v>0</v>
      </c>
      <c r="T165" s="60">
        <v>3982457.2</v>
      </c>
      <c r="U165" s="60">
        <v>6810523.3099999996</v>
      </c>
      <c r="V165" s="38">
        <v>1.71</v>
      </c>
      <c r="W165" s="35">
        <v>1311.12</v>
      </c>
      <c r="X165" s="42">
        <f>VLOOKUP(VW_PREMIO_IV[[#This Row],[TIPO]],$AL$5:$AM$16,2,0)</f>
        <v>9</v>
      </c>
      <c r="Y165" s="35" t="str">
        <f>IF(VW_PREMIO_IV[[#This Row],[EQUIPE]]="Gerentes",VLOOKUP(VW_PREMIO_IV[[#This Row],[COBERTURA]],VALORES_IV_GER[],VW_PREMIO_IV[[#This Row],[Col Valor]],1),"")</f>
        <v/>
      </c>
      <c r="Z165" s="35" t="str">
        <f>IF(VW_PREMIO_IV[[#This Row],[EQUIPE]]="Especialidade (ESP)",VLOOKUP(VW_PREMIO_IV[[#This Row],[COBERTURA]],VALORES_IV_ESP[],VW_PREMIO_IV[[#This Row],[Col Valor]],1),"")</f>
        <v/>
      </c>
      <c r="AA165" s="35" t="str">
        <f>IF(VW_PREMIO_IV[[#This Row],[EQUIPE]]="Hospitalar (HSP)",VLOOKUP(VW_PREMIO_IV[[#This Row],[COBERTURA]],VALORES_IV_HSP[],VW_PREMIO_IV[[#This Row],[Col Valor]],1),"")</f>
        <v/>
      </c>
      <c r="AB165" s="35">
        <f>IF(VW_PREMIO_IV[[#This Row],[EQUIPE]]="Misto (EMH)",VLOOKUP(VW_PREMIO_IV[[#This Row],[COBERTURA]],VALORES_IV_EMH[],VW_PREMIO_IV[[#This Row],[Col Valor]],1),"")</f>
        <v>1311.1206999999999</v>
      </c>
      <c r="AC165" s="35">
        <f>VW_PREMIO_IV[[#This Row],[PREMIO]]-SUM(VW_PREMIO_IV[[#This Row],[Check Gerente]:[Check EMH]])</f>
        <v>-7.000000000516593E-4</v>
      </c>
    </row>
    <row r="166" spans="1:29" x14ac:dyDescent="0.25">
      <c r="A166" s="6" t="s">
        <v>497</v>
      </c>
      <c r="B166" s="6" t="s">
        <v>432</v>
      </c>
      <c r="C166" s="6" t="s">
        <v>9</v>
      </c>
      <c r="D166" s="6" t="s">
        <v>304</v>
      </c>
      <c r="E166" s="4">
        <v>20</v>
      </c>
      <c r="F166" s="6" t="s">
        <v>306</v>
      </c>
      <c r="G166" s="6" t="s">
        <v>508</v>
      </c>
      <c r="H166" s="4">
        <v>2020</v>
      </c>
      <c r="I166" s="4">
        <v>4</v>
      </c>
      <c r="J166" s="6" t="s">
        <v>509</v>
      </c>
      <c r="K166" s="4">
        <v>10</v>
      </c>
      <c r="L166" s="6" t="s">
        <v>495</v>
      </c>
      <c r="M166" s="6" t="s">
        <v>510</v>
      </c>
      <c r="N166" s="6" t="s">
        <v>511</v>
      </c>
      <c r="O166" s="4">
        <v>2</v>
      </c>
      <c r="P166" s="6" t="s">
        <v>512</v>
      </c>
      <c r="Q166" s="4">
        <v>4</v>
      </c>
      <c r="R166" s="6" t="s">
        <v>496</v>
      </c>
      <c r="S166" s="4" t="b">
        <v>0</v>
      </c>
      <c r="T166" s="60">
        <v>2355351.0699999998</v>
      </c>
      <c r="U166" s="60">
        <v>2237392.5499999998</v>
      </c>
      <c r="V166" s="38">
        <v>0.95</v>
      </c>
      <c r="W166" s="35">
        <v>133.97999999999999</v>
      </c>
      <c r="X166" s="42">
        <f>VLOOKUP(VW_PREMIO_IV[[#This Row],[TIPO]],$AL$5:$AM$16,2,0)</f>
        <v>10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>
        <f>IF(VW_PREMIO_IV[[#This Row],[EQUIPE]]="Hospitalar (HSP)",VLOOKUP(VW_PREMIO_IV[[#This Row],[COBERTURA]],VALORES_IV_HSP[],VW_PREMIO_IV[[#This Row],[Col Valor]],1),"")</f>
        <v>133.97929999999999</v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6.9999999999481588E-4</v>
      </c>
    </row>
    <row r="167" spans="1:29" x14ac:dyDescent="0.25">
      <c r="A167" s="6" t="s">
        <v>497</v>
      </c>
      <c r="B167" s="6" t="s">
        <v>432</v>
      </c>
      <c r="C167" s="6" t="s">
        <v>11</v>
      </c>
      <c r="D167" s="6" t="s">
        <v>307</v>
      </c>
      <c r="E167" s="4">
        <v>20</v>
      </c>
      <c r="F167" s="6" t="s">
        <v>306</v>
      </c>
      <c r="G167" s="6" t="s">
        <v>508</v>
      </c>
      <c r="H167" s="4">
        <v>2020</v>
      </c>
      <c r="I167" s="4">
        <v>4</v>
      </c>
      <c r="J167" s="6" t="s">
        <v>509</v>
      </c>
      <c r="K167" s="4">
        <v>10</v>
      </c>
      <c r="L167" s="6" t="s">
        <v>495</v>
      </c>
      <c r="M167" s="6" t="s">
        <v>510</v>
      </c>
      <c r="N167" s="6" t="s">
        <v>511</v>
      </c>
      <c r="O167" s="4">
        <v>2</v>
      </c>
      <c r="P167" s="6" t="s">
        <v>512</v>
      </c>
      <c r="Q167" s="4">
        <v>4</v>
      </c>
      <c r="R167" s="6" t="s">
        <v>496</v>
      </c>
      <c r="S167" s="4" t="b">
        <v>0</v>
      </c>
      <c r="T167" s="60">
        <v>2355351.0699999998</v>
      </c>
      <c r="U167" s="60">
        <v>2237392.5499999998</v>
      </c>
      <c r="V167" s="38">
        <v>0.95</v>
      </c>
      <c r="W167" s="35">
        <v>133.97999999999999</v>
      </c>
      <c r="X167" s="42">
        <f>VLOOKUP(VW_PREMIO_IV[[#This Row],[TIPO]],$AL$5:$AM$16,2,0)</f>
        <v>10</v>
      </c>
      <c r="Y167" s="35" t="str">
        <f>IF(VW_PREMIO_IV[[#This Row],[EQUIPE]]="Gerentes",VLOOKUP(VW_PREMIO_IV[[#This Row],[COBERTURA]],VALORES_IV_GER[],VW_PREMIO_IV[[#This Row],[Col Valor]],1),"")</f>
        <v/>
      </c>
      <c r="Z167" s="35" t="str">
        <f>IF(VW_PREMIO_IV[[#This Row],[EQUIPE]]="Especialidade (ESP)",VLOOKUP(VW_PREMIO_IV[[#This Row],[COBERTURA]],VALORES_IV_ESP[],VW_PREMIO_IV[[#This Row],[Col Valor]],1),"")</f>
        <v/>
      </c>
      <c r="AA167" s="35">
        <f>IF(VW_PREMIO_IV[[#This Row],[EQUIPE]]="Hospitalar (HSP)",VLOOKUP(VW_PREMIO_IV[[#This Row],[COBERTURA]],VALORES_IV_HSP[],VW_PREMIO_IV[[#This Row],[Col Valor]],1),"")</f>
        <v>133.97929999999999</v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6.9999999999481588E-4</v>
      </c>
    </row>
    <row r="168" spans="1:29" x14ac:dyDescent="0.25">
      <c r="A168" s="6" t="s">
        <v>497</v>
      </c>
      <c r="B168" s="6" t="s">
        <v>432</v>
      </c>
      <c r="C168" s="6" t="s">
        <v>13</v>
      </c>
      <c r="D168" s="6" t="s">
        <v>309</v>
      </c>
      <c r="E168" s="4">
        <v>20</v>
      </c>
      <c r="F168" s="6" t="s">
        <v>306</v>
      </c>
      <c r="G168" s="6" t="s">
        <v>508</v>
      </c>
      <c r="H168" s="4">
        <v>2020</v>
      </c>
      <c r="I168" s="4">
        <v>4</v>
      </c>
      <c r="J168" s="6" t="s">
        <v>509</v>
      </c>
      <c r="K168" s="4">
        <v>10</v>
      </c>
      <c r="L168" s="6" t="s">
        <v>495</v>
      </c>
      <c r="M168" s="6" t="s">
        <v>510</v>
      </c>
      <c r="N168" s="6" t="s">
        <v>511</v>
      </c>
      <c r="O168" s="4">
        <v>2</v>
      </c>
      <c r="P168" s="6" t="s">
        <v>512</v>
      </c>
      <c r="Q168" s="4">
        <v>4</v>
      </c>
      <c r="R168" s="6" t="s">
        <v>496</v>
      </c>
      <c r="S168" s="4" t="b">
        <v>0</v>
      </c>
      <c r="T168" s="60">
        <v>2355351.0699999998</v>
      </c>
      <c r="U168" s="60">
        <v>2237392.5499999998</v>
      </c>
      <c r="V168" s="38">
        <v>0.95</v>
      </c>
      <c r="W168" s="35">
        <v>133.97999999999999</v>
      </c>
      <c r="X168" s="42">
        <f>VLOOKUP(VW_PREMIO_IV[[#This Row],[TIPO]],$AL$5:$AM$16,2,0)</f>
        <v>10</v>
      </c>
      <c r="Y168" s="35" t="str">
        <f>IF(VW_PREMIO_IV[[#This Row],[EQUIPE]]="Gerentes",VLOOKUP(VW_PREMIO_IV[[#This Row],[COBERTURA]],VALORES_IV_GER[],VW_PREMIO_IV[[#This Row],[Col Valor]],1),"")</f>
        <v/>
      </c>
      <c r="Z168" s="35" t="str">
        <f>IF(VW_PREMIO_IV[[#This Row],[EQUIPE]]="Especialidade (ESP)",VLOOKUP(VW_PREMIO_IV[[#This Row],[COBERTURA]],VALORES_IV_ESP[],VW_PREMIO_IV[[#This Row],[Col Valor]],1),"")</f>
        <v/>
      </c>
      <c r="AA168" s="35">
        <f>IF(VW_PREMIO_IV[[#This Row],[EQUIPE]]="Hospitalar (HSP)",VLOOKUP(VW_PREMIO_IV[[#This Row],[COBERTURA]],VALORES_IV_HSP[],VW_PREMIO_IV[[#This Row],[Col Valor]],1),"")</f>
        <v>133.97929999999999</v>
      </c>
      <c r="AB168" s="35" t="str">
        <f>IF(VW_PREMIO_IV[[#This Row],[EQUIPE]]="Misto (EMH)",VLOOKUP(VW_PREMIO_IV[[#This Row],[COBERTURA]],VALORES_IV_EMH[],VW_PREMIO_IV[[#This Row],[Col Valor]],1),"")</f>
        <v/>
      </c>
      <c r="AC168" s="35">
        <f>VW_PREMIO_IV[[#This Row],[PREMIO]]-SUM(VW_PREMIO_IV[[#This Row],[Check Gerente]:[Check EMH]])</f>
        <v>6.9999999999481588E-4</v>
      </c>
    </row>
    <row r="169" spans="1:29" x14ac:dyDescent="0.25">
      <c r="A169" s="6" t="s">
        <v>497</v>
      </c>
      <c r="B169" s="6" t="s">
        <v>432</v>
      </c>
      <c r="C169" s="6" t="s">
        <v>28</v>
      </c>
      <c r="D169" s="6" t="s">
        <v>310</v>
      </c>
      <c r="E169" s="4">
        <v>10</v>
      </c>
      <c r="F169" s="6" t="s">
        <v>311</v>
      </c>
      <c r="G169" s="6" t="s">
        <v>508</v>
      </c>
      <c r="H169" s="4">
        <v>2020</v>
      </c>
      <c r="I169" s="4">
        <v>4</v>
      </c>
      <c r="J169" s="6" t="s">
        <v>509</v>
      </c>
      <c r="K169" s="4">
        <v>10</v>
      </c>
      <c r="L169" s="6" t="s">
        <v>495</v>
      </c>
      <c r="M169" s="6" t="s">
        <v>510</v>
      </c>
      <c r="N169" s="6" t="s">
        <v>511</v>
      </c>
      <c r="O169" s="4">
        <v>2</v>
      </c>
      <c r="P169" s="6" t="s">
        <v>512</v>
      </c>
      <c r="Q169" s="4">
        <v>4</v>
      </c>
      <c r="R169" s="6" t="s">
        <v>496</v>
      </c>
      <c r="S169" s="4" t="b">
        <v>0</v>
      </c>
      <c r="T169" s="60">
        <v>2355351.0699999998</v>
      </c>
      <c r="U169" s="60">
        <v>2237392.5499999998</v>
      </c>
      <c r="V169" s="38">
        <v>0.95</v>
      </c>
      <c r="W169" s="35">
        <v>133.97999999999999</v>
      </c>
      <c r="X169" s="42">
        <f>VLOOKUP(VW_PREMIO_IV[[#This Row],[TIPO]],$AL$5:$AM$16,2,0)</f>
        <v>10</v>
      </c>
      <c r="Y169" s="35" t="str">
        <f>IF(VW_PREMIO_IV[[#This Row],[EQUIPE]]="Gerentes",VLOOKUP(VW_PREMIO_IV[[#This Row],[COBERTURA]],VALORES_IV_GER[],VW_PREMIO_IV[[#This Row],[Col Valor]],1),"")</f>
        <v/>
      </c>
      <c r="Z169" s="35">
        <f>IF(VW_PREMIO_IV[[#This Row],[EQUIPE]]="Especialidade (ESP)",VLOOKUP(VW_PREMIO_IV[[#This Row],[COBERTURA]],VALORES_IV_ESP[],VW_PREMIO_IV[[#This Row],[Col Valor]],1),"")</f>
        <v>133.97929999999999</v>
      </c>
      <c r="AA169" s="35" t="str">
        <f>IF(VW_PREMIO_IV[[#This Row],[EQUIPE]]="Hospitalar (HSP)",VLOOKUP(VW_PREMIO_IV[[#This Row],[COBERTURA]],VALORES_IV_HSP[],VW_PREMIO_IV[[#This Row],[Col Valor]],1),"")</f>
        <v/>
      </c>
      <c r="AB169" s="35" t="str">
        <f>IF(VW_PREMIO_IV[[#This Row],[EQUIPE]]="Misto (EMH)",VLOOKUP(VW_PREMIO_IV[[#This Row],[COBERTURA]],VALORES_IV_EMH[],VW_PREMIO_IV[[#This Row],[Col Valor]],1),"")</f>
        <v/>
      </c>
      <c r="AC169" s="35">
        <f>VW_PREMIO_IV[[#This Row],[PREMIO]]-SUM(VW_PREMIO_IV[[#This Row],[Check Gerente]:[Check EMH]])</f>
        <v>6.9999999999481588E-4</v>
      </c>
    </row>
    <row r="170" spans="1:29" x14ac:dyDescent="0.25">
      <c r="A170" s="6" t="s">
        <v>497</v>
      </c>
      <c r="B170" s="6" t="s">
        <v>432</v>
      </c>
      <c r="C170" s="6" t="s">
        <v>29</v>
      </c>
      <c r="D170" s="6" t="s">
        <v>312</v>
      </c>
      <c r="E170" s="4">
        <v>30</v>
      </c>
      <c r="F170" s="6" t="s">
        <v>313</v>
      </c>
      <c r="G170" s="6" t="s">
        <v>508</v>
      </c>
      <c r="H170" s="4">
        <v>2020</v>
      </c>
      <c r="I170" s="4">
        <v>4</v>
      </c>
      <c r="J170" s="6" t="s">
        <v>509</v>
      </c>
      <c r="K170" s="4">
        <v>10</v>
      </c>
      <c r="L170" s="6" t="s">
        <v>495</v>
      </c>
      <c r="M170" s="6" t="s">
        <v>510</v>
      </c>
      <c r="N170" s="6" t="s">
        <v>511</v>
      </c>
      <c r="O170" s="4">
        <v>2</v>
      </c>
      <c r="P170" s="6" t="s">
        <v>512</v>
      </c>
      <c r="Q170" s="4">
        <v>4</v>
      </c>
      <c r="R170" s="6" t="s">
        <v>496</v>
      </c>
      <c r="S170" s="4" t="b">
        <v>0</v>
      </c>
      <c r="T170" s="60">
        <v>2355351.0699999998</v>
      </c>
      <c r="U170" s="60">
        <v>2237392.5499999998</v>
      </c>
      <c r="V170" s="38">
        <v>0.95</v>
      </c>
      <c r="W170" s="35">
        <v>133.97999999999999</v>
      </c>
      <c r="X170" s="42">
        <f>VLOOKUP(VW_PREMIO_IV[[#This Row],[TIPO]],$AL$5:$AM$16,2,0)</f>
        <v>10</v>
      </c>
      <c r="Y170" s="35" t="str">
        <f>IF(VW_PREMIO_IV[[#This Row],[EQUIPE]]="Gerentes",VLOOKUP(VW_PREMIO_IV[[#This Row],[COBERTURA]],VALORES_IV_GER[],VW_PREMIO_IV[[#This Row],[Col Valor]],1),"")</f>
        <v/>
      </c>
      <c r="Z170" s="35" t="str">
        <f>IF(VW_PREMIO_IV[[#This Row],[EQUIPE]]="Especialidade (ESP)",VLOOKUP(VW_PREMIO_IV[[#This Row],[COBERTURA]],VALORES_IV_ESP[],VW_PREMIO_IV[[#This Row],[Col Valor]],1),"")</f>
        <v/>
      </c>
      <c r="AA170" s="35" t="str">
        <f>IF(VW_PREMIO_IV[[#This Row],[EQUIPE]]="Hospitalar (HSP)",VLOOKUP(VW_PREMIO_IV[[#This Row],[COBERTURA]],VALORES_IV_HSP[],VW_PREMIO_IV[[#This Row],[Col Valor]],1),"")</f>
        <v/>
      </c>
      <c r="AB170" s="35">
        <f>IF(VW_PREMIO_IV[[#This Row],[EQUIPE]]="Misto (EMH)",VLOOKUP(VW_PREMIO_IV[[#This Row],[COBERTURA]],VALORES_IV_EMH[],VW_PREMIO_IV[[#This Row],[Col Valor]],1),"")</f>
        <v>133.97929999999999</v>
      </c>
      <c r="AC170" s="35">
        <f>VW_PREMIO_IV[[#This Row],[PREMIO]]-SUM(VW_PREMIO_IV[[#This Row],[Check Gerente]:[Check EMH]])</f>
        <v>6.9999999999481588E-4</v>
      </c>
    </row>
    <row r="171" spans="1:29" x14ac:dyDescent="0.25">
      <c r="A171" s="6" t="s">
        <v>497</v>
      </c>
      <c r="B171" s="6" t="s">
        <v>432</v>
      </c>
      <c r="C171" s="6" t="s">
        <v>30</v>
      </c>
      <c r="D171" s="6" t="s">
        <v>318</v>
      </c>
      <c r="E171" s="4">
        <v>10</v>
      </c>
      <c r="F171" s="6" t="s">
        <v>311</v>
      </c>
      <c r="G171" s="6" t="s">
        <v>508</v>
      </c>
      <c r="H171" s="4">
        <v>2020</v>
      </c>
      <c r="I171" s="4">
        <v>4</v>
      </c>
      <c r="J171" s="6" t="s">
        <v>509</v>
      </c>
      <c r="K171" s="4">
        <v>10</v>
      </c>
      <c r="L171" s="6" t="s">
        <v>495</v>
      </c>
      <c r="M171" s="6" t="s">
        <v>510</v>
      </c>
      <c r="N171" s="6" t="s">
        <v>511</v>
      </c>
      <c r="O171" s="4">
        <v>2</v>
      </c>
      <c r="P171" s="6" t="s">
        <v>512</v>
      </c>
      <c r="Q171" s="4">
        <v>4</v>
      </c>
      <c r="R171" s="6" t="s">
        <v>496</v>
      </c>
      <c r="S171" s="4" t="b">
        <v>0</v>
      </c>
      <c r="T171" s="60">
        <v>2355351.0699999998</v>
      </c>
      <c r="U171" s="60">
        <v>2237392.5499999998</v>
      </c>
      <c r="V171" s="38">
        <v>0.95</v>
      </c>
      <c r="W171" s="35">
        <v>133.97999999999999</v>
      </c>
      <c r="X171" s="42">
        <f>VLOOKUP(VW_PREMIO_IV[[#This Row],[TIPO]],$AL$5:$AM$16,2,0)</f>
        <v>10</v>
      </c>
      <c r="Y171" s="35" t="str">
        <f>IF(VW_PREMIO_IV[[#This Row],[EQUIPE]]="Gerentes",VLOOKUP(VW_PREMIO_IV[[#This Row],[COBERTURA]],VALORES_IV_GER[],VW_PREMIO_IV[[#This Row],[Col Valor]],1),"")</f>
        <v/>
      </c>
      <c r="Z171" s="35">
        <f>IF(VW_PREMIO_IV[[#This Row],[EQUIPE]]="Especialidade (ESP)",VLOOKUP(VW_PREMIO_IV[[#This Row],[COBERTURA]],VALORES_IV_ESP[],VW_PREMIO_IV[[#This Row],[Col Valor]],1),"")</f>
        <v>133.97929999999999</v>
      </c>
      <c r="AA171" s="35" t="str">
        <f>IF(VW_PREMIO_IV[[#This Row],[EQUIPE]]="Hospitalar (HSP)",VLOOKUP(VW_PREMIO_IV[[#This Row],[COBERTURA]],VALORES_IV_HSP[],VW_PREMIO_IV[[#This Row],[Col Valor]],1),"")</f>
        <v/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6.9999999999481588E-4</v>
      </c>
    </row>
    <row r="172" spans="1:29" x14ac:dyDescent="0.25">
      <c r="A172" s="6" t="s">
        <v>497</v>
      </c>
      <c r="B172" s="6" t="s">
        <v>432</v>
      </c>
      <c r="C172" s="6" t="s">
        <v>14</v>
      </c>
      <c r="D172" s="6" t="s">
        <v>319</v>
      </c>
      <c r="E172" s="4">
        <v>20</v>
      </c>
      <c r="F172" s="6" t="s">
        <v>306</v>
      </c>
      <c r="G172" s="6" t="s">
        <v>508</v>
      </c>
      <c r="H172" s="4">
        <v>2020</v>
      </c>
      <c r="I172" s="4">
        <v>4</v>
      </c>
      <c r="J172" s="6" t="s">
        <v>509</v>
      </c>
      <c r="K172" s="4">
        <v>10</v>
      </c>
      <c r="L172" s="6" t="s">
        <v>495</v>
      </c>
      <c r="M172" s="6" t="s">
        <v>510</v>
      </c>
      <c r="N172" s="6" t="s">
        <v>511</v>
      </c>
      <c r="O172" s="4">
        <v>2</v>
      </c>
      <c r="P172" s="6" t="s">
        <v>512</v>
      </c>
      <c r="Q172" s="4">
        <v>4</v>
      </c>
      <c r="R172" s="6" t="s">
        <v>496</v>
      </c>
      <c r="S172" s="4" t="b">
        <v>0</v>
      </c>
      <c r="T172" s="60">
        <v>2355351.0699999998</v>
      </c>
      <c r="U172" s="60">
        <v>2237392.5499999998</v>
      </c>
      <c r="V172" s="38">
        <v>0.95</v>
      </c>
      <c r="W172" s="35">
        <v>133.97999999999999</v>
      </c>
      <c r="X172" s="42">
        <f>VLOOKUP(VW_PREMIO_IV[[#This Row],[TIPO]],$AL$5:$AM$16,2,0)</f>
        <v>10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133.97929999999999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6.9999999999481588E-4</v>
      </c>
    </row>
    <row r="173" spans="1:29" x14ac:dyDescent="0.25">
      <c r="A173" s="6" t="s">
        <v>497</v>
      </c>
      <c r="B173" s="6" t="s">
        <v>432</v>
      </c>
      <c r="C173" s="6" t="s">
        <v>15</v>
      </c>
      <c r="D173" s="6" t="s">
        <v>320</v>
      </c>
      <c r="E173" s="4">
        <v>30</v>
      </c>
      <c r="F173" s="6" t="s">
        <v>313</v>
      </c>
      <c r="G173" s="6" t="s">
        <v>508</v>
      </c>
      <c r="H173" s="4">
        <v>2020</v>
      </c>
      <c r="I173" s="4">
        <v>4</v>
      </c>
      <c r="J173" s="6" t="s">
        <v>509</v>
      </c>
      <c r="K173" s="4">
        <v>10</v>
      </c>
      <c r="L173" s="6" t="s">
        <v>495</v>
      </c>
      <c r="M173" s="6" t="s">
        <v>510</v>
      </c>
      <c r="N173" s="6" t="s">
        <v>511</v>
      </c>
      <c r="O173" s="4">
        <v>2</v>
      </c>
      <c r="P173" s="6" t="s">
        <v>512</v>
      </c>
      <c r="Q173" s="4">
        <v>4</v>
      </c>
      <c r="R173" s="6" t="s">
        <v>496</v>
      </c>
      <c r="S173" s="4" t="b">
        <v>0</v>
      </c>
      <c r="T173" s="60">
        <v>2355351.0699999998</v>
      </c>
      <c r="U173" s="60">
        <v>2237392.5499999998</v>
      </c>
      <c r="V173" s="38">
        <v>0.95</v>
      </c>
      <c r="W173" s="35">
        <v>133.97999999999999</v>
      </c>
      <c r="X173" s="42">
        <f>VLOOKUP(VW_PREMIO_IV[[#This Row],[TIPO]],$AL$5:$AM$16,2,0)</f>
        <v>10</v>
      </c>
      <c r="Y173" s="35" t="str">
        <f>IF(VW_PREMIO_IV[[#This Row],[EQUIPE]]="Gerentes",VLOOKUP(VW_PREMIO_IV[[#This Row],[COBERTURA]],VALORES_IV_GER[],VW_PREMIO_IV[[#This Row],[Col Valor]],1),"")</f>
        <v/>
      </c>
      <c r="Z173" s="35" t="str">
        <f>IF(VW_PREMIO_IV[[#This Row],[EQUIPE]]="Especialidade (ESP)",VLOOKUP(VW_PREMIO_IV[[#This Row],[COBERTURA]],VALORES_IV_ESP[],VW_PREMIO_IV[[#This Row],[Col Valor]],1),"")</f>
        <v/>
      </c>
      <c r="AA173" s="35" t="str">
        <f>IF(VW_PREMIO_IV[[#This Row],[EQUIPE]]="Hospitalar (HSP)",VLOOKUP(VW_PREMIO_IV[[#This Row],[COBERTURA]],VALORES_IV_HSP[],VW_PREMIO_IV[[#This Row],[Col Valor]],1),"")</f>
        <v/>
      </c>
      <c r="AB173" s="35">
        <f>IF(VW_PREMIO_IV[[#This Row],[EQUIPE]]="Misto (EMH)",VLOOKUP(VW_PREMIO_IV[[#This Row],[COBERTURA]],VALORES_IV_EMH[],VW_PREMIO_IV[[#This Row],[Col Valor]],1),"")</f>
        <v>133.97929999999999</v>
      </c>
      <c r="AC173" s="35">
        <f>VW_PREMIO_IV[[#This Row],[PREMIO]]-SUM(VW_PREMIO_IV[[#This Row],[Check Gerente]:[Check EMH]])</f>
        <v>6.9999999999481588E-4</v>
      </c>
    </row>
    <row r="174" spans="1:29" x14ac:dyDescent="0.25">
      <c r="A174" s="6" t="s">
        <v>497</v>
      </c>
      <c r="B174" s="6" t="s">
        <v>432</v>
      </c>
      <c r="C174" s="6" t="s">
        <v>31</v>
      </c>
      <c r="D174" s="6" t="s">
        <v>321</v>
      </c>
      <c r="E174" s="4">
        <v>10</v>
      </c>
      <c r="F174" s="6" t="s">
        <v>311</v>
      </c>
      <c r="G174" s="6" t="s">
        <v>508</v>
      </c>
      <c r="H174" s="4">
        <v>2020</v>
      </c>
      <c r="I174" s="4">
        <v>4</v>
      </c>
      <c r="J174" s="6" t="s">
        <v>509</v>
      </c>
      <c r="K174" s="4">
        <v>10</v>
      </c>
      <c r="L174" s="6" t="s">
        <v>495</v>
      </c>
      <c r="M174" s="6" t="s">
        <v>510</v>
      </c>
      <c r="N174" s="6" t="s">
        <v>511</v>
      </c>
      <c r="O174" s="4">
        <v>2</v>
      </c>
      <c r="P174" s="6" t="s">
        <v>512</v>
      </c>
      <c r="Q174" s="4">
        <v>4</v>
      </c>
      <c r="R174" s="6" t="s">
        <v>496</v>
      </c>
      <c r="S174" s="4" t="b">
        <v>0</v>
      </c>
      <c r="T174" s="60">
        <v>2355351.0699999998</v>
      </c>
      <c r="U174" s="60">
        <v>2237392.5499999998</v>
      </c>
      <c r="V174" s="38">
        <v>0.95</v>
      </c>
      <c r="W174" s="35">
        <v>133.97999999999999</v>
      </c>
      <c r="X174" s="42">
        <f>VLOOKUP(VW_PREMIO_IV[[#This Row],[TIPO]],$AL$5:$AM$16,2,0)</f>
        <v>10</v>
      </c>
      <c r="Y174" s="35" t="str">
        <f>IF(VW_PREMIO_IV[[#This Row],[EQUIPE]]="Gerentes",VLOOKUP(VW_PREMIO_IV[[#This Row],[COBERTURA]],VALORES_IV_GER[],VW_PREMIO_IV[[#This Row],[Col Valor]],1),"")</f>
        <v/>
      </c>
      <c r="Z174" s="35">
        <f>IF(VW_PREMIO_IV[[#This Row],[EQUIPE]]="Especialidade (ESP)",VLOOKUP(VW_PREMIO_IV[[#This Row],[COBERTURA]],VALORES_IV_ESP[],VW_PREMIO_IV[[#This Row],[Col Valor]],1),"")</f>
        <v>133.97929999999999</v>
      </c>
      <c r="AA174" s="35" t="str">
        <f>IF(VW_PREMIO_IV[[#This Row],[EQUIPE]]="Hospitalar (HSP)",VLOOKUP(VW_PREMIO_IV[[#This Row],[COBERTURA]],VALORES_IV_HSP[],VW_PREMIO_IV[[#This Row],[Col Valor]],1),"")</f>
        <v/>
      </c>
      <c r="AB174" s="35" t="str">
        <f>IF(VW_PREMIO_IV[[#This Row],[EQUIPE]]="Misto (EMH)",VLOOKUP(VW_PREMIO_IV[[#This Row],[COBERTURA]],VALORES_IV_EMH[],VW_PREMIO_IV[[#This Row],[Col Valor]],1),"")</f>
        <v/>
      </c>
      <c r="AC174" s="35">
        <f>VW_PREMIO_IV[[#This Row],[PREMIO]]-SUM(VW_PREMIO_IV[[#This Row],[Check Gerente]:[Check EMH]])</f>
        <v>6.9999999999481588E-4</v>
      </c>
    </row>
    <row r="175" spans="1:29" x14ac:dyDescent="0.25">
      <c r="A175" s="6" t="s">
        <v>497</v>
      </c>
      <c r="B175" s="6" t="s">
        <v>432</v>
      </c>
      <c r="C175" s="6" t="s">
        <v>16</v>
      </c>
      <c r="D175" s="6" t="s">
        <v>322</v>
      </c>
      <c r="E175" s="4">
        <v>20</v>
      </c>
      <c r="F175" s="6" t="s">
        <v>306</v>
      </c>
      <c r="G175" s="6" t="s">
        <v>508</v>
      </c>
      <c r="H175" s="4">
        <v>2020</v>
      </c>
      <c r="I175" s="4">
        <v>4</v>
      </c>
      <c r="J175" s="6" t="s">
        <v>509</v>
      </c>
      <c r="K175" s="4">
        <v>10</v>
      </c>
      <c r="L175" s="6" t="s">
        <v>495</v>
      </c>
      <c r="M175" s="6" t="s">
        <v>510</v>
      </c>
      <c r="N175" s="6" t="s">
        <v>511</v>
      </c>
      <c r="O175" s="4">
        <v>2</v>
      </c>
      <c r="P175" s="6" t="s">
        <v>512</v>
      </c>
      <c r="Q175" s="4">
        <v>4</v>
      </c>
      <c r="R175" s="6" t="s">
        <v>496</v>
      </c>
      <c r="S175" s="4" t="b">
        <v>0</v>
      </c>
      <c r="T175" s="60">
        <v>2355351.0699999998</v>
      </c>
      <c r="U175" s="60">
        <v>2237392.5499999998</v>
      </c>
      <c r="V175" s="38">
        <v>0.95</v>
      </c>
      <c r="W175" s="35">
        <v>133.97999999999999</v>
      </c>
      <c r="X175" s="42">
        <f>VLOOKUP(VW_PREMIO_IV[[#This Row],[TIPO]],$AL$5:$AM$16,2,0)</f>
        <v>10</v>
      </c>
      <c r="Y175" s="35" t="str">
        <f>IF(VW_PREMIO_IV[[#This Row],[EQUIPE]]="Gerentes",VLOOKUP(VW_PREMIO_IV[[#This Row],[COBERTURA]],VALORES_IV_GER[],VW_PREMIO_IV[[#This Row],[Col Valor]],1),"")</f>
        <v/>
      </c>
      <c r="Z175" s="35" t="str">
        <f>IF(VW_PREMIO_IV[[#This Row],[EQUIPE]]="Especialidade (ESP)",VLOOKUP(VW_PREMIO_IV[[#This Row],[COBERTURA]],VALORES_IV_ESP[],VW_PREMIO_IV[[#This Row],[Col Valor]],1),"")</f>
        <v/>
      </c>
      <c r="AA175" s="35">
        <f>IF(VW_PREMIO_IV[[#This Row],[EQUIPE]]="Hospitalar (HSP)",VLOOKUP(VW_PREMIO_IV[[#This Row],[COBERTURA]],VALORES_IV_HSP[],VW_PREMIO_IV[[#This Row],[Col Valor]],1),"")</f>
        <v>133.97929999999999</v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6.9999999999481588E-4</v>
      </c>
    </row>
    <row r="176" spans="1:29" x14ac:dyDescent="0.25">
      <c r="A176" s="6" t="s">
        <v>497</v>
      </c>
      <c r="B176" s="6" t="s">
        <v>432</v>
      </c>
      <c r="C176" s="6" t="s">
        <v>18</v>
      </c>
      <c r="D176" s="6" t="s">
        <v>324</v>
      </c>
      <c r="E176" s="4">
        <v>20</v>
      </c>
      <c r="F176" s="6" t="s">
        <v>306</v>
      </c>
      <c r="G176" s="6" t="s">
        <v>508</v>
      </c>
      <c r="H176" s="4">
        <v>2020</v>
      </c>
      <c r="I176" s="4">
        <v>4</v>
      </c>
      <c r="J176" s="6" t="s">
        <v>509</v>
      </c>
      <c r="K176" s="4">
        <v>10</v>
      </c>
      <c r="L176" s="6" t="s">
        <v>495</v>
      </c>
      <c r="M176" s="6" t="s">
        <v>510</v>
      </c>
      <c r="N176" s="6" t="s">
        <v>511</v>
      </c>
      <c r="O176" s="4">
        <v>2</v>
      </c>
      <c r="P176" s="6" t="s">
        <v>512</v>
      </c>
      <c r="Q176" s="4">
        <v>4</v>
      </c>
      <c r="R176" s="6" t="s">
        <v>496</v>
      </c>
      <c r="S176" s="4" t="b">
        <v>0</v>
      </c>
      <c r="T176" s="60">
        <v>2355351.0699999998</v>
      </c>
      <c r="U176" s="60">
        <v>2237392.5499999998</v>
      </c>
      <c r="V176" s="38">
        <v>0.95</v>
      </c>
      <c r="W176" s="35">
        <v>133.97999999999999</v>
      </c>
      <c r="X176" s="42">
        <f>VLOOKUP(VW_PREMIO_IV[[#This Row],[TIPO]],$AL$5:$AM$16,2,0)</f>
        <v>10</v>
      </c>
      <c r="Y176" s="35" t="str">
        <f>IF(VW_PREMIO_IV[[#This Row],[EQUIPE]]="Gerentes",VLOOKUP(VW_PREMIO_IV[[#This Row],[COBERTURA]],VALORES_IV_GER[],VW_PREMIO_IV[[#This Row],[Col Valor]],1),"")</f>
        <v/>
      </c>
      <c r="Z176" s="35" t="str">
        <f>IF(VW_PREMIO_IV[[#This Row],[EQUIPE]]="Especialidade (ESP)",VLOOKUP(VW_PREMIO_IV[[#This Row],[COBERTURA]],VALORES_IV_ESP[],VW_PREMIO_IV[[#This Row],[Col Valor]],1),"")</f>
        <v/>
      </c>
      <c r="AA176" s="35">
        <f>IF(VW_PREMIO_IV[[#This Row],[EQUIPE]]="Hospitalar (HSP)",VLOOKUP(VW_PREMIO_IV[[#This Row],[COBERTURA]],VALORES_IV_HSP[],VW_PREMIO_IV[[#This Row],[Col Valor]],1),"")</f>
        <v>133.97929999999999</v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6.9999999999481588E-4</v>
      </c>
    </row>
    <row r="177" spans="1:29" x14ac:dyDescent="0.25">
      <c r="A177" s="6" t="s">
        <v>497</v>
      </c>
      <c r="B177" s="6" t="s">
        <v>432</v>
      </c>
      <c r="C177" s="6" t="s">
        <v>19</v>
      </c>
      <c r="D177" s="6" t="s">
        <v>325</v>
      </c>
      <c r="E177" s="4">
        <v>20</v>
      </c>
      <c r="F177" s="6" t="s">
        <v>306</v>
      </c>
      <c r="G177" s="6" t="s">
        <v>508</v>
      </c>
      <c r="H177" s="4">
        <v>2020</v>
      </c>
      <c r="I177" s="4">
        <v>4</v>
      </c>
      <c r="J177" s="6" t="s">
        <v>509</v>
      </c>
      <c r="K177" s="4">
        <v>10</v>
      </c>
      <c r="L177" s="6" t="s">
        <v>495</v>
      </c>
      <c r="M177" s="6" t="s">
        <v>510</v>
      </c>
      <c r="N177" s="6" t="s">
        <v>511</v>
      </c>
      <c r="O177" s="4">
        <v>2</v>
      </c>
      <c r="P177" s="6" t="s">
        <v>512</v>
      </c>
      <c r="Q177" s="4">
        <v>4</v>
      </c>
      <c r="R177" s="6" t="s">
        <v>496</v>
      </c>
      <c r="S177" s="4" t="b">
        <v>0</v>
      </c>
      <c r="T177" s="60">
        <v>2355351.0699999998</v>
      </c>
      <c r="U177" s="60">
        <v>2237392.5499999998</v>
      </c>
      <c r="V177" s="38">
        <v>0.95</v>
      </c>
      <c r="W177" s="35">
        <v>133.97999999999999</v>
      </c>
      <c r="X177" s="42">
        <f>VLOOKUP(VW_PREMIO_IV[[#This Row],[TIPO]],$AL$5:$AM$16,2,0)</f>
        <v>10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>
        <f>IF(VW_PREMIO_IV[[#This Row],[EQUIPE]]="Hospitalar (HSP)",VLOOKUP(VW_PREMIO_IV[[#This Row],[COBERTURA]],VALORES_IV_HSP[],VW_PREMIO_IV[[#This Row],[Col Valor]],1),"")</f>
        <v>133.97929999999999</v>
      </c>
      <c r="AB177" s="35" t="str">
        <f>IF(VW_PREMIO_IV[[#This Row],[EQUIPE]]="Misto (EMH)",VLOOKUP(VW_PREMIO_IV[[#This Row],[COBERTURA]],VALORES_IV_EMH[],VW_PREMIO_IV[[#This Row],[Col Valor]],1),"")</f>
        <v/>
      </c>
      <c r="AC177" s="35">
        <f>VW_PREMIO_IV[[#This Row],[PREMIO]]-SUM(VW_PREMIO_IV[[#This Row],[Check Gerente]:[Check EMH]])</f>
        <v>6.9999999999481588E-4</v>
      </c>
    </row>
    <row r="178" spans="1:29" x14ac:dyDescent="0.25">
      <c r="A178" s="6" t="s">
        <v>497</v>
      </c>
      <c r="B178" s="6" t="s">
        <v>432</v>
      </c>
      <c r="C178" s="6" t="s">
        <v>20</v>
      </c>
      <c r="D178" s="6" t="s">
        <v>326</v>
      </c>
      <c r="E178" s="4">
        <v>20</v>
      </c>
      <c r="F178" s="6" t="s">
        <v>306</v>
      </c>
      <c r="G178" s="6" t="s">
        <v>508</v>
      </c>
      <c r="H178" s="4">
        <v>2020</v>
      </c>
      <c r="I178" s="4">
        <v>4</v>
      </c>
      <c r="J178" s="6" t="s">
        <v>509</v>
      </c>
      <c r="K178" s="4">
        <v>10</v>
      </c>
      <c r="L178" s="6" t="s">
        <v>495</v>
      </c>
      <c r="M178" s="6" t="s">
        <v>510</v>
      </c>
      <c r="N178" s="6" t="s">
        <v>511</v>
      </c>
      <c r="O178" s="4">
        <v>2</v>
      </c>
      <c r="P178" s="6" t="s">
        <v>512</v>
      </c>
      <c r="Q178" s="4">
        <v>4</v>
      </c>
      <c r="R178" s="6" t="s">
        <v>496</v>
      </c>
      <c r="S178" s="4" t="b">
        <v>0</v>
      </c>
      <c r="T178" s="60">
        <v>2355351.0699999998</v>
      </c>
      <c r="U178" s="60">
        <v>2237392.5499999998</v>
      </c>
      <c r="V178" s="38">
        <v>0.95</v>
      </c>
      <c r="W178" s="35">
        <v>133.97999999999999</v>
      </c>
      <c r="X178" s="42">
        <f>VLOOKUP(VW_PREMIO_IV[[#This Row],[TIPO]],$AL$5:$AM$16,2,0)</f>
        <v>10</v>
      </c>
      <c r="Y178" s="35" t="str">
        <f>IF(VW_PREMIO_IV[[#This Row],[EQUIPE]]="Gerentes",VLOOKUP(VW_PREMIO_IV[[#This Row],[COBERTURA]],VALORES_IV_GER[],VW_PREMIO_IV[[#This Row],[Col Valor]],1),"")</f>
        <v/>
      </c>
      <c r="Z178" s="35" t="str">
        <f>IF(VW_PREMIO_IV[[#This Row],[EQUIPE]]="Especialidade (ESP)",VLOOKUP(VW_PREMIO_IV[[#This Row],[COBERTURA]],VALORES_IV_ESP[],VW_PREMIO_IV[[#This Row],[Col Valor]],1),"")</f>
        <v/>
      </c>
      <c r="AA178" s="35">
        <f>IF(VW_PREMIO_IV[[#This Row],[EQUIPE]]="Hospitalar (HSP)",VLOOKUP(VW_PREMIO_IV[[#This Row],[COBERTURA]],VALORES_IV_HSP[],VW_PREMIO_IV[[#This Row],[Col Valor]],1),"")</f>
        <v>133.97929999999999</v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6.9999999999481588E-4</v>
      </c>
    </row>
    <row r="179" spans="1:29" x14ac:dyDescent="0.25">
      <c r="A179" s="6" t="s">
        <v>497</v>
      </c>
      <c r="B179" s="6" t="s">
        <v>432</v>
      </c>
      <c r="C179" s="6" t="s">
        <v>21</v>
      </c>
      <c r="D179" s="6" t="s">
        <v>329</v>
      </c>
      <c r="E179" s="4">
        <v>20</v>
      </c>
      <c r="F179" s="6" t="s">
        <v>306</v>
      </c>
      <c r="G179" s="6" t="s">
        <v>508</v>
      </c>
      <c r="H179" s="4">
        <v>2020</v>
      </c>
      <c r="I179" s="4">
        <v>4</v>
      </c>
      <c r="J179" s="6" t="s">
        <v>509</v>
      </c>
      <c r="K179" s="4">
        <v>10</v>
      </c>
      <c r="L179" s="6" t="s">
        <v>495</v>
      </c>
      <c r="M179" s="6" t="s">
        <v>510</v>
      </c>
      <c r="N179" s="6" t="s">
        <v>511</v>
      </c>
      <c r="O179" s="4">
        <v>2</v>
      </c>
      <c r="P179" s="6" t="s">
        <v>512</v>
      </c>
      <c r="Q179" s="4">
        <v>4</v>
      </c>
      <c r="R179" s="6" t="s">
        <v>496</v>
      </c>
      <c r="S179" s="4" t="b">
        <v>0</v>
      </c>
      <c r="T179" s="60">
        <v>2355351.0699999998</v>
      </c>
      <c r="U179" s="60">
        <v>2237392.5499999998</v>
      </c>
      <c r="V179" s="38">
        <v>0.95</v>
      </c>
      <c r="W179" s="35">
        <v>133.97999999999999</v>
      </c>
      <c r="X179" s="42">
        <f>VLOOKUP(VW_PREMIO_IV[[#This Row],[TIPO]],$AL$5:$AM$16,2,0)</f>
        <v>10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133.97929999999999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6.9999999999481588E-4</v>
      </c>
    </row>
    <row r="180" spans="1:29" x14ac:dyDescent="0.25">
      <c r="A180" s="6" t="s">
        <v>497</v>
      </c>
      <c r="B180" s="6" t="s">
        <v>432</v>
      </c>
      <c r="C180" s="6" t="s">
        <v>32</v>
      </c>
      <c r="D180" s="6" t="s">
        <v>330</v>
      </c>
      <c r="E180" s="4">
        <v>10</v>
      </c>
      <c r="F180" s="6" t="s">
        <v>311</v>
      </c>
      <c r="G180" s="6" t="s">
        <v>508</v>
      </c>
      <c r="H180" s="4">
        <v>2020</v>
      </c>
      <c r="I180" s="4">
        <v>4</v>
      </c>
      <c r="J180" s="6" t="s">
        <v>509</v>
      </c>
      <c r="K180" s="4">
        <v>10</v>
      </c>
      <c r="L180" s="6" t="s">
        <v>495</v>
      </c>
      <c r="M180" s="6" t="s">
        <v>510</v>
      </c>
      <c r="N180" s="6" t="s">
        <v>511</v>
      </c>
      <c r="O180" s="4">
        <v>2</v>
      </c>
      <c r="P180" s="6" t="s">
        <v>512</v>
      </c>
      <c r="Q180" s="4">
        <v>4</v>
      </c>
      <c r="R180" s="6" t="s">
        <v>496</v>
      </c>
      <c r="S180" s="4" t="b">
        <v>0</v>
      </c>
      <c r="T180" s="60">
        <v>2355351.0699999998</v>
      </c>
      <c r="U180" s="60">
        <v>2237392.5499999998</v>
      </c>
      <c r="V180" s="38">
        <v>0.95</v>
      </c>
      <c r="W180" s="35">
        <v>133.97999999999999</v>
      </c>
      <c r="X180" s="42">
        <f>VLOOKUP(VW_PREMIO_IV[[#This Row],[TIPO]],$AL$5:$AM$16,2,0)</f>
        <v>10</v>
      </c>
      <c r="Y180" s="35" t="str">
        <f>IF(VW_PREMIO_IV[[#This Row],[EQUIPE]]="Gerentes",VLOOKUP(VW_PREMIO_IV[[#This Row],[COBERTURA]],VALORES_IV_GER[],VW_PREMIO_IV[[#This Row],[Col Valor]],1),"")</f>
        <v/>
      </c>
      <c r="Z180" s="35">
        <f>IF(VW_PREMIO_IV[[#This Row],[EQUIPE]]="Especialidade (ESP)",VLOOKUP(VW_PREMIO_IV[[#This Row],[COBERTURA]],VALORES_IV_ESP[],VW_PREMIO_IV[[#This Row],[Col Valor]],1),"")</f>
        <v>133.97929999999999</v>
      </c>
      <c r="AA180" s="35" t="str">
        <f>IF(VW_PREMIO_IV[[#This Row],[EQUIPE]]="Hospitalar (HSP)",VLOOKUP(VW_PREMIO_IV[[#This Row],[COBERTURA]],VALORES_IV_HSP[],VW_PREMIO_IV[[#This Row],[Col Valor]],1),"")</f>
        <v/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6.9999999999481588E-4</v>
      </c>
    </row>
    <row r="181" spans="1:29" x14ac:dyDescent="0.25">
      <c r="A181" s="6" t="s">
        <v>497</v>
      </c>
      <c r="B181" s="6" t="s">
        <v>432</v>
      </c>
      <c r="C181" s="6" t="s">
        <v>22</v>
      </c>
      <c r="D181" s="6" t="s">
        <v>365</v>
      </c>
      <c r="E181" s="4">
        <v>20</v>
      </c>
      <c r="F181" s="6" t="s">
        <v>306</v>
      </c>
      <c r="G181" s="6" t="s">
        <v>508</v>
      </c>
      <c r="H181" s="4">
        <v>2020</v>
      </c>
      <c r="I181" s="4">
        <v>4</v>
      </c>
      <c r="J181" s="6" t="s">
        <v>509</v>
      </c>
      <c r="K181" s="4">
        <v>10</v>
      </c>
      <c r="L181" s="6" t="s">
        <v>495</v>
      </c>
      <c r="M181" s="6" t="s">
        <v>510</v>
      </c>
      <c r="N181" s="6" t="s">
        <v>511</v>
      </c>
      <c r="O181" s="4">
        <v>2</v>
      </c>
      <c r="P181" s="6" t="s">
        <v>512</v>
      </c>
      <c r="Q181" s="4">
        <v>4</v>
      </c>
      <c r="R181" s="6" t="s">
        <v>496</v>
      </c>
      <c r="S181" s="4" t="b">
        <v>0</v>
      </c>
      <c r="T181" s="60">
        <v>2355351.0699999998</v>
      </c>
      <c r="U181" s="60">
        <v>2237392.5499999998</v>
      </c>
      <c r="V181" s="38">
        <v>0.95</v>
      </c>
      <c r="W181" s="35">
        <v>133.97999999999999</v>
      </c>
      <c r="X181" s="42">
        <f>VLOOKUP(VW_PREMIO_IV[[#This Row],[TIPO]],$AL$5:$AM$16,2,0)</f>
        <v>10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133.97929999999999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6.9999999999481588E-4</v>
      </c>
    </row>
    <row r="182" spans="1:29" x14ac:dyDescent="0.25">
      <c r="A182" s="6" t="s">
        <v>497</v>
      </c>
      <c r="B182" s="6" t="s">
        <v>432</v>
      </c>
      <c r="C182" s="6" t="s">
        <v>23</v>
      </c>
      <c r="D182" s="6" t="s">
        <v>369</v>
      </c>
      <c r="E182" s="4">
        <v>20</v>
      </c>
      <c r="F182" s="6" t="s">
        <v>306</v>
      </c>
      <c r="G182" s="6" t="s">
        <v>508</v>
      </c>
      <c r="H182" s="4">
        <v>2020</v>
      </c>
      <c r="I182" s="4">
        <v>4</v>
      </c>
      <c r="J182" s="6" t="s">
        <v>509</v>
      </c>
      <c r="K182" s="4">
        <v>10</v>
      </c>
      <c r="L182" s="6" t="s">
        <v>495</v>
      </c>
      <c r="M182" s="6" t="s">
        <v>510</v>
      </c>
      <c r="N182" s="6" t="s">
        <v>511</v>
      </c>
      <c r="O182" s="4">
        <v>2</v>
      </c>
      <c r="P182" s="6" t="s">
        <v>512</v>
      </c>
      <c r="Q182" s="4">
        <v>4</v>
      </c>
      <c r="R182" s="6" t="s">
        <v>496</v>
      </c>
      <c r="S182" s="4" t="b">
        <v>0</v>
      </c>
      <c r="T182" s="60">
        <v>2355351.0699999998</v>
      </c>
      <c r="U182" s="60">
        <v>2237392.5499999998</v>
      </c>
      <c r="V182" s="38">
        <v>0.95</v>
      </c>
      <c r="W182" s="35">
        <v>133.97999999999999</v>
      </c>
      <c r="X182" s="42">
        <f>VLOOKUP(VW_PREMIO_IV[[#This Row],[TIPO]],$AL$5:$AM$16,2,0)</f>
        <v>10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133.97929999999999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6.9999999999481588E-4</v>
      </c>
    </row>
    <row r="183" spans="1:29" x14ac:dyDescent="0.25">
      <c r="A183" s="6" t="s">
        <v>497</v>
      </c>
      <c r="B183" s="6" t="s">
        <v>432</v>
      </c>
      <c r="C183" s="6" t="s">
        <v>33</v>
      </c>
      <c r="D183" s="6" t="s">
        <v>405</v>
      </c>
      <c r="E183" s="4">
        <v>10</v>
      </c>
      <c r="F183" s="6" t="s">
        <v>311</v>
      </c>
      <c r="G183" s="6" t="s">
        <v>508</v>
      </c>
      <c r="H183" s="4">
        <v>2020</v>
      </c>
      <c r="I183" s="4">
        <v>4</v>
      </c>
      <c r="J183" s="6" t="s">
        <v>509</v>
      </c>
      <c r="K183" s="4">
        <v>10</v>
      </c>
      <c r="L183" s="6" t="s">
        <v>495</v>
      </c>
      <c r="M183" s="6" t="s">
        <v>510</v>
      </c>
      <c r="N183" s="6" t="s">
        <v>511</v>
      </c>
      <c r="O183" s="4">
        <v>2</v>
      </c>
      <c r="P183" s="6" t="s">
        <v>512</v>
      </c>
      <c r="Q183" s="4">
        <v>4</v>
      </c>
      <c r="R183" s="6" t="s">
        <v>496</v>
      </c>
      <c r="S183" s="4" t="b">
        <v>0</v>
      </c>
      <c r="T183" s="60">
        <v>2355351.0699999998</v>
      </c>
      <c r="U183" s="60">
        <v>2237392.5499999998</v>
      </c>
      <c r="V183" s="38">
        <v>0.95</v>
      </c>
      <c r="W183" s="35">
        <v>133.97999999999999</v>
      </c>
      <c r="X183" s="42">
        <f>VLOOKUP(VW_PREMIO_IV[[#This Row],[TIPO]],$AL$5:$AM$16,2,0)</f>
        <v>10</v>
      </c>
      <c r="Y183" s="35" t="str">
        <f>IF(VW_PREMIO_IV[[#This Row],[EQUIPE]]="Gerentes",VLOOKUP(VW_PREMIO_IV[[#This Row],[COBERTURA]],VALORES_IV_GER[],VW_PREMIO_IV[[#This Row],[Col Valor]],1),"")</f>
        <v/>
      </c>
      <c r="Z183" s="35">
        <f>IF(VW_PREMIO_IV[[#This Row],[EQUIPE]]="Especialidade (ESP)",VLOOKUP(VW_PREMIO_IV[[#This Row],[COBERTURA]],VALORES_IV_ESP[],VW_PREMIO_IV[[#This Row],[Col Valor]],1),"")</f>
        <v>133.97929999999999</v>
      </c>
      <c r="AA183" s="35" t="str">
        <f>IF(VW_PREMIO_IV[[#This Row],[EQUIPE]]="Hospitalar (HSP)",VLOOKUP(VW_PREMIO_IV[[#This Row],[COBERTURA]],VALORES_IV_HSP[],VW_PREMIO_IV[[#This Row],[Col Valor]],1),"")</f>
        <v/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6.9999999999481588E-4</v>
      </c>
    </row>
    <row r="184" spans="1:29" x14ac:dyDescent="0.25">
      <c r="A184" s="6" t="s">
        <v>497</v>
      </c>
      <c r="B184" s="6" t="s">
        <v>432</v>
      </c>
      <c r="C184" s="6" t="s">
        <v>25</v>
      </c>
      <c r="D184" s="6" t="s">
        <v>406</v>
      </c>
      <c r="E184" s="4">
        <v>30</v>
      </c>
      <c r="F184" s="6" t="s">
        <v>313</v>
      </c>
      <c r="G184" s="6" t="s">
        <v>508</v>
      </c>
      <c r="H184" s="4">
        <v>2020</v>
      </c>
      <c r="I184" s="4">
        <v>4</v>
      </c>
      <c r="J184" s="6" t="s">
        <v>509</v>
      </c>
      <c r="K184" s="4">
        <v>10</v>
      </c>
      <c r="L184" s="6" t="s">
        <v>495</v>
      </c>
      <c r="M184" s="6" t="s">
        <v>510</v>
      </c>
      <c r="N184" s="6" t="s">
        <v>511</v>
      </c>
      <c r="O184" s="4">
        <v>2</v>
      </c>
      <c r="P184" s="6" t="s">
        <v>512</v>
      </c>
      <c r="Q184" s="4">
        <v>4</v>
      </c>
      <c r="R184" s="6" t="s">
        <v>496</v>
      </c>
      <c r="S184" s="4" t="b">
        <v>0</v>
      </c>
      <c r="T184" s="60">
        <v>2355351.0699999998</v>
      </c>
      <c r="U184" s="60">
        <v>2237392.5499999998</v>
      </c>
      <c r="V184" s="38">
        <v>0.95</v>
      </c>
      <c r="W184" s="35">
        <v>133.97999999999999</v>
      </c>
      <c r="X184" s="42">
        <f>VLOOKUP(VW_PREMIO_IV[[#This Row],[TIPO]],$AL$5:$AM$16,2,0)</f>
        <v>10</v>
      </c>
      <c r="Y184" s="35" t="str">
        <f>IF(VW_PREMIO_IV[[#This Row],[EQUIPE]]="Gerentes",VLOOKUP(VW_PREMIO_IV[[#This Row],[COBERTURA]],VALORES_IV_GER[],VW_PREMIO_IV[[#This Row],[Col Valor]],1),"")</f>
        <v/>
      </c>
      <c r="Z184" s="35" t="str">
        <f>IF(VW_PREMIO_IV[[#This Row],[EQUIPE]]="Especialidade (ESP)",VLOOKUP(VW_PREMIO_IV[[#This Row],[COBERTURA]],VALORES_IV_ESP[],VW_PREMIO_IV[[#This Row],[Col Valor]],1),"")</f>
        <v/>
      </c>
      <c r="AA184" s="35" t="str">
        <f>IF(VW_PREMIO_IV[[#This Row],[EQUIPE]]="Hospitalar (HSP)",VLOOKUP(VW_PREMIO_IV[[#This Row],[COBERTURA]],VALORES_IV_HSP[],VW_PREMIO_IV[[#This Row],[Col Valor]],1),"")</f>
        <v/>
      </c>
      <c r="AB184" s="35">
        <f>IF(VW_PREMIO_IV[[#This Row],[EQUIPE]]="Misto (EMH)",VLOOKUP(VW_PREMIO_IV[[#This Row],[COBERTURA]],VALORES_IV_EMH[],VW_PREMIO_IV[[#This Row],[Col Valor]],1),"")</f>
        <v>133.97929999999999</v>
      </c>
      <c r="AC184" s="35">
        <f>VW_PREMIO_IV[[#This Row],[PREMIO]]-SUM(VW_PREMIO_IV[[#This Row],[Check Gerente]:[Check EMH]])</f>
        <v>6.9999999999481588E-4</v>
      </c>
    </row>
    <row r="185" spans="1:29" x14ac:dyDescent="0.25">
      <c r="A185" s="6" t="s">
        <v>497</v>
      </c>
      <c r="B185" s="6" t="s">
        <v>434</v>
      </c>
      <c r="C185" s="6" t="s">
        <v>9</v>
      </c>
      <c r="D185" s="6" t="s">
        <v>304</v>
      </c>
      <c r="E185" s="4">
        <v>20</v>
      </c>
      <c r="F185" s="6" t="s">
        <v>306</v>
      </c>
      <c r="G185" s="6" t="s">
        <v>515</v>
      </c>
      <c r="H185" s="4">
        <v>2020</v>
      </c>
      <c r="I185" s="4">
        <v>4</v>
      </c>
      <c r="J185" s="6" t="s">
        <v>509</v>
      </c>
      <c r="K185" s="4">
        <v>12</v>
      </c>
      <c r="L185" s="6" t="s">
        <v>500</v>
      </c>
      <c r="M185" s="6" t="s">
        <v>516</v>
      </c>
      <c r="N185" s="6" t="s">
        <v>511</v>
      </c>
      <c r="O185" s="4">
        <v>2</v>
      </c>
      <c r="P185" s="6" t="s">
        <v>512</v>
      </c>
      <c r="Q185" s="4">
        <v>6</v>
      </c>
      <c r="R185" s="6" t="s">
        <v>501</v>
      </c>
      <c r="S185" s="4" t="b">
        <v>0</v>
      </c>
      <c r="T185" s="60">
        <v>3982457.2</v>
      </c>
      <c r="U185" s="60">
        <v>0</v>
      </c>
      <c r="V185" s="38">
        <v>0</v>
      </c>
      <c r="W185" s="35">
        <v>0</v>
      </c>
      <c r="X185" s="42">
        <f>VLOOKUP(VW_PREMIO_IV[[#This Row],[TIPO]],$AL$5:$AM$16,2,0)</f>
        <v>9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0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0</v>
      </c>
    </row>
    <row r="186" spans="1:29" x14ac:dyDescent="0.25">
      <c r="A186" s="6" t="s">
        <v>497</v>
      </c>
      <c r="B186" s="6" t="s">
        <v>434</v>
      </c>
      <c r="C186" s="6" t="s">
        <v>11</v>
      </c>
      <c r="D186" s="6" t="s">
        <v>307</v>
      </c>
      <c r="E186" s="4">
        <v>20</v>
      </c>
      <c r="F186" s="6" t="s">
        <v>306</v>
      </c>
      <c r="G186" s="6" t="s">
        <v>515</v>
      </c>
      <c r="H186" s="4">
        <v>2020</v>
      </c>
      <c r="I186" s="4">
        <v>4</v>
      </c>
      <c r="J186" s="6" t="s">
        <v>509</v>
      </c>
      <c r="K186" s="4">
        <v>12</v>
      </c>
      <c r="L186" s="6" t="s">
        <v>500</v>
      </c>
      <c r="M186" s="6" t="s">
        <v>516</v>
      </c>
      <c r="N186" s="6" t="s">
        <v>511</v>
      </c>
      <c r="O186" s="4">
        <v>2</v>
      </c>
      <c r="P186" s="6" t="s">
        <v>512</v>
      </c>
      <c r="Q186" s="4">
        <v>6</v>
      </c>
      <c r="R186" s="6" t="s">
        <v>501</v>
      </c>
      <c r="S186" s="4" t="b">
        <v>0</v>
      </c>
      <c r="T186" s="60">
        <v>3982457.2</v>
      </c>
      <c r="U186" s="60">
        <v>0</v>
      </c>
      <c r="V186" s="38">
        <v>0</v>
      </c>
      <c r="W186" s="35">
        <v>0</v>
      </c>
      <c r="X186" s="42">
        <f>VLOOKUP(VW_PREMIO_IV[[#This Row],[TIPO]],$AL$5:$AM$16,2,0)</f>
        <v>9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>
        <f>IF(VW_PREMIO_IV[[#This Row],[EQUIPE]]="Hospitalar (HSP)",VLOOKUP(VW_PREMIO_IV[[#This Row],[COBERTURA]],VALORES_IV_HSP[],VW_PREMIO_IV[[#This Row],[Col Valor]],1),"")</f>
        <v>0</v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0</v>
      </c>
    </row>
    <row r="187" spans="1:29" x14ac:dyDescent="0.25">
      <c r="A187" s="6" t="s">
        <v>497</v>
      </c>
      <c r="B187" s="6" t="s">
        <v>434</v>
      </c>
      <c r="C187" s="6" t="s">
        <v>13</v>
      </c>
      <c r="D187" s="6" t="s">
        <v>309</v>
      </c>
      <c r="E187" s="4">
        <v>20</v>
      </c>
      <c r="F187" s="6" t="s">
        <v>306</v>
      </c>
      <c r="G187" s="6" t="s">
        <v>515</v>
      </c>
      <c r="H187" s="4">
        <v>2020</v>
      </c>
      <c r="I187" s="4">
        <v>4</v>
      </c>
      <c r="J187" s="6" t="s">
        <v>509</v>
      </c>
      <c r="K187" s="4">
        <v>12</v>
      </c>
      <c r="L187" s="6" t="s">
        <v>500</v>
      </c>
      <c r="M187" s="6" t="s">
        <v>516</v>
      </c>
      <c r="N187" s="6" t="s">
        <v>511</v>
      </c>
      <c r="O187" s="4">
        <v>2</v>
      </c>
      <c r="P187" s="6" t="s">
        <v>512</v>
      </c>
      <c r="Q187" s="4">
        <v>6</v>
      </c>
      <c r="R187" s="6" t="s">
        <v>501</v>
      </c>
      <c r="S187" s="4" t="b">
        <v>0</v>
      </c>
      <c r="T187" s="60">
        <v>3982457.2</v>
      </c>
      <c r="U187" s="60">
        <v>0</v>
      </c>
      <c r="V187" s="38">
        <v>0</v>
      </c>
      <c r="W187" s="35">
        <v>0</v>
      </c>
      <c r="X187" s="42">
        <f>VLOOKUP(VW_PREMIO_IV[[#This Row],[TIPO]],$AL$5:$AM$16,2,0)</f>
        <v>9</v>
      </c>
      <c r="Y187" s="35" t="str">
        <f>IF(VW_PREMIO_IV[[#This Row],[EQUIPE]]="Gerentes",VLOOKUP(VW_PREMIO_IV[[#This Row],[COBERTURA]],VALORES_IV_GER[],VW_PREMIO_IV[[#This Row],[Col Valor]],1),"")</f>
        <v/>
      </c>
      <c r="Z187" s="35" t="str">
        <f>IF(VW_PREMIO_IV[[#This Row],[EQUIPE]]="Especialidade (ESP)",VLOOKUP(VW_PREMIO_IV[[#This Row],[COBERTURA]],VALORES_IV_ESP[],VW_PREMIO_IV[[#This Row],[Col Valor]],1),"")</f>
        <v/>
      </c>
      <c r="AA187" s="35">
        <f>IF(VW_PREMIO_IV[[#This Row],[EQUIPE]]="Hospitalar (HSP)",VLOOKUP(VW_PREMIO_IV[[#This Row],[COBERTURA]],VALORES_IV_HSP[],VW_PREMIO_IV[[#This Row],[Col Valor]],1),"")</f>
        <v>0</v>
      </c>
      <c r="AB187" s="35" t="str">
        <f>IF(VW_PREMIO_IV[[#This Row],[EQUIPE]]="Misto (EMH)",VLOOKUP(VW_PREMIO_IV[[#This Row],[COBERTURA]],VALORES_IV_EMH[],VW_PREMIO_IV[[#This Row],[Col Valor]],1),"")</f>
        <v/>
      </c>
      <c r="AC187" s="35">
        <f>VW_PREMIO_IV[[#This Row],[PREMIO]]-SUM(VW_PREMIO_IV[[#This Row],[Check Gerente]:[Check EMH]])</f>
        <v>0</v>
      </c>
    </row>
    <row r="188" spans="1:29" x14ac:dyDescent="0.25">
      <c r="A188" s="6" t="s">
        <v>497</v>
      </c>
      <c r="B188" s="6" t="s">
        <v>434</v>
      </c>
      <c r="C188" s="6" t="s">
        <v>28</v>
      </c>
      <c r="D188" s="6" t="s">
        <v>310</v>
      </c>
      <c r="E188" s="4">
        <v>10</v>
      </c>
      <c r="F188" s="6" t="s">
        <v>311</v>
      </c>
      <c r="G188" s="6" t="s">
        <v>515</v>
      </c>
      <c r="H188" s="4">
        <v>2020</v>
      </c>
      <c r="I188" s="4">
        <v>4</v>
      </c>
      <c r="J188" s="6" t="s">
        <v>509</v>
      </c>
      <c r="K188" s="4">
        <v>12</v>
      </c>
      <c r="L188" s="6" t="s">
        <v>500</v>
      </c>
      <c r="M188" s="6" t="s">
        <v>516</v>
      </c>
      <c r="N188" s="6" t="s">
        <v>511</v>
      </c>
      <c r="O188" s="4">
        <v>2</v>
      </c>
      <c r="P188" s="6" t="s">
        <v>512</v>
      </c>
      <c r="Q188" s="4">
        <v>6</v>
      </c>
      <c r="R188" s="6" t="s">
        <v>501</v>
      </c>
      <c r="S188" s="4" t="b">
        <v>0</v>
      </c>
      <c r="T188" s="60">
        <v>3982457.2</v>
      </c>
      <c r="U188" s="60">
        <v>0</v>
      </c>
      <c r="V188" s="38">
        <v>0</v>
      </c>
      <c r="W188" s="35">
        <v>0</v>
      </c>
      <c r="X188" s="42">
        <f>VLOOKUP(VW_PREMIO_IV[[#This Row],[TIPO]],$AL$5:$AM$16,2,0)</f>
        <v>9</v>
      </c>
      <c r="Y188" s="35" t="str">
        <f>IF(VW_PREMIO_IV[[#This Row],[EQUIPE]]="Gerentes",VLOOKUP(VW_PREMIO_IV[[#This Row],[COBERTURA]],VALORES_IV_GER[],VW_PREMIO_IV[[#This Row],[Col Valor]],1),"")</f>
        <v/>
      </c>
      <c r="Z188" s="35">
        <f>IF(VW_PREMIO_IV[[#This Row],[EQUIPE]]="Especialidade (ESP)",VLOOKUP(VW_PREMIO_IV[[#This Row],[COBERTURA]],VALORES_IV_ESP[],VW_PREMIO_IV[[#This Row],[Col Valor]],1),"")</f>
        <v>0</v>
      </c>
      <c r="AA188" s="35" t="str">
        <f>IF(VW_PREMIO_IV[[#This Row],[EQUIPE]]="Hospitalar (HSP)",VLOOKUP(VW_PREMIO_IV[[#This Row],[COBERTURA]],VALORES_IV_HSP[],VW_PREMIO_IV[[#This Row],[Col Valor]],1),"")</f>
        <v/>
      </c>
      <c r="AB188" s="35" t="str">
        <f>IF(VW_PREMIO_IV[[#This Row],[EQUIPE]]="Misto (EMH)",VLOOKUP(VW_PREMIO_IV[[#This Row],[COBERTURA]],VALORES_IV_EMH[],VW_PREMIO_IV[[#This Row],[Col Valor]],1),"")</f>
        <v/>
      </c>
      <c r="AC188" s="35">
        <f>VW_PREMIO_IV[[#This Row],[PREMIO]]-SUM(VW_PREMIO_IV[[#This Row],[Check Gerente]:[Check EMH]])</f>
        <v>0</v>
      </c>
    </row>
    <row r="189" spans="1:29" x14ac:dyDescent="0.25">
      <c r="A189" s="6" t="s">
        <v>497</v>
      </c>
      <c r="B189" s="6" t="s">
        <v>434</v>
      </c>
      <c r="C189" s="6" t="s">
        <v>29</v>
      </c>
      <c r="D189" s="6" t="s">
        <v>312</v>
      </c>
      <c r="E189" s="4">
        <v>30</v>
      </c>
      <c r="F189" s="6" t="s">
        <v>313</v>
      </c>
      <c r="G189" s="6" t="s">
        <v>515</v>
      </c>
      <c r="H189" s="4">
        <v>2020</v>
      </c>
      <c r="I189" s="4">
        <v>4</v>
      </c>
      <c r="J189" s="6" t="s">
        <v>509</v>
      </c>
      <c r="K189" s="4">
        <v>12</v>
      </c>
      <c r="L189" s="6" t="s">
        <v>500</v>
      </c>
      <c r="M189" s="6" t="s">
        <v>516</v>
      </c>
      <c r="N189" s="6" t="s">
        <v>511</v>
      </c>
      <c r="O189" s="4">
        <v>2</v>
      </c>
      <c r="P189" s="6" t="s">
        <v>512</v>
      </c>
      <c r="Q189" s="4">
        <v>6</v>
      </c>
      <c r="R189" s="6" t="s">
        <v>501</v>
      </c>
      <c r="S189" s="4" t="b">
        <v>0</v>
      </c>
      <c r="T189" s="60">
        <v>3982457.2</v>
      </c>
      <c r="U189" s="60">
        <v>0</v>
      </c>
      <c r="V189" s="38">
        <v>0</v>
      </c>
      <c r="W189" s="35">
        <v>0</v>
      </c>
      <c r="X189" s="42">
        <f>VLOOKUP(VW_PREMIO_IV[[#This Row],[TIPO]],$AL$5:$AM$16,2,0)</f>
        <v>9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 t="str">
        <f>IF(VW_PREMIO_IV[[#This Row],[EQUIPE]]="Hospitalar (HSP)",VLOOKUP(VW_PREMIO_IV[[#This Row],[COBERTURA]],VALORES_IV_HSP[],VW_PREMIO_IV[[#This Row],[Col Valor]],1),"")</f>
        <v/>
      </c>
      <c r="AB189" s="35">
        <f>IF(VW_PREMIO_IV[[#This Row],[EQUIPE]]="Misto (EMH)",VLOOKUP(VW_PREMIO_IV[[#This Row],[COBERTURA]],VALORES_IV_EMH[],VW_PREMIO_IV[[#This Row],[Col Valor]],1),"")</f>
        <v>0</v>
      </c>
      <c r="AC189" s="35">
        <f>VW_PREMIO_IV[[#This Row],[PREMIO]]-SUM(VW_PREMIO_IV[[#This Row],[Check Gerente]:[Check EMH]])</f>
        <v>0</v>
      </c>
    </row>
    <row r="190" spans="1:29" x14ac:dyDescent="0.25">
      <c r="A190" s="6" t="s">
        <v>497</v>
      </c>
      <c r="B190" s="6" t="s">
        <v>434</v>
      </c>
      <c r="C190" s="6" t="s">
        <v>30</v>
      </c>
      <c r="D190" s="6" t="s">
        <v>318</v>
      </c>
      <c r="E190" s="4">
        <v>10</v>
      </c>
      <c r="F190" s="6" t="s">
        <v>311</v>
      </c>
      <c r="G190" s="6" t="s">
        <v>515</v>
      </c>
      <c r="H190" s="4">
        <v>2020</v>
      </c>
      <c r="I190" s="4">
        <v>4</v>
      </c>
      <c r="J190" s="6" t="s">
        <v>509</v>
      </c>
      <c r="K190" s="4">
        <v>12</v>
      </c>
      <c r="L190" s="6" t="s">
        <v>500</v>
      </c>
      <c r="M190" s="6" t="s">
        <v>516</v>
      </c>
      <c r="N190" s="6" t="s">
        <v>511</v>
      </c>
      <c r="O190" s="4">
        <v>2</v>
      </c>
      <c r="P190" s="6" t="s">
        <v>512</v>
      </c>
      <c r="Q190" s="4">
        <v>6</v>
      </c>
      <c r="R190" s="6" t="s">
        <v>501</v>
      </c>
      <c r="S190" s="4" t="b">
        <v>0</v>
      </c>
      <c r="T190" s="60">
        <v>3982457.2</v>
      </c>
      <c r="U190" s="60">
        <v>0</v>
      </c>
      <c r="V190" s="38">
        <v>0</v>
      </c>
      <c r="W190" s="35">
        <v>0</v>
      </c>
      <c r="X190" s="42">
        <f>VLOOKUP(VW_PREMIO_IV[[#This Row],[TIPO]],$AL$5:$AM$16,2,0)</f>
        <v>9</v>
      </c>
      <c r="Y190" s="35" t="str">
        <f>IF(VW_PREMIO_IV[[#This Row],[EQUIPE]]="Gerentes",VLOOKUP(VW_PREMIO_IV[[#This Row],[COBERTURA]],VALORES_IV_GER[],VW_PREMIO_IV[[#This Row],[Col Valor]],1),"")</f>
        <v/>
      </c>
      <c r="Z190" s="35">
        <f>IF(VW_PREMIO_IV[[#This Row],[EQUIPE]]="Especialidade (ESP)",VLOOKUP(VW_PREMIO_IV[[#This Row],[COBERTURA]],VALORES_IV_ESP[],VW_PREMIO_IV[[#This Row],[Col Valor]],1),"")</f>
        <v>0</v>
      </c>
      <c r="AA190" s="35" t="str">
        <f>IF(VW_PREMIO_IV[[#This Row],[EQUIPE]]="Hospitalar (HSP)",VLOOKUP(VW_PREMIO_IV[[#This Row],[COBERTURA]],VALORES_IV_HSP[],VW_PREMIO_IV[[#This Row],[Col Valor]],1),"")</f>
        <v/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0</v>
      </c>
    </row>
    <row r="191" spans="1:29" x14ac:dyDescent="0.25">
      <c r="A191" s="6" t="s">
        <v>497</v>
      </c>
      <c r="B191" s="6" t="s">
        <v>434</v>
      </c>
      <c r="C191" s="6" t="s">
        <v>14</v>
      </c>
      <c r="D191" s="6" t="s">
        <v>319</v>
      </c>
      <c r="E191" s="4">
        <v>20</v>
      </c>
      <c r="F191" s="6" t="s">
        <v>306</v>
      </c>
      <c r="G191" s="6" t="s">
        <v>515</v>
      </c>
      <c r="H191" s="4">
        <v>2020</v>
      </c>
      <c r="I191" s="4">
        <v>4</v>
      </c>
      <c r="J191" s="6" t="s">
        <v>509</v>
      </c>
      <c r="K191" s="4">
        <v>12</v>
      </c>
      <c r="L191" s="6" t="s">
        <v>500</v>
      </c>
      <c r="M191" s="6" t="s">
        <v>516</v>
      </c>
      <c r="N191" s="6" t="s">
        <v>511</v>
      </c>
      <c r="O191" s="4">
        <v>2</v>
      </c>
      <c r="P191" s="6" t="s">
        <v>512</v>
      </c>
      <c r="Q191" s="4">
        <v>6</v>
      </c>
      <c r="R191" s="6" t="s">
        <v>501</v>
      </c>
      <c r="S191" s="4" t="b">
        <v>0</v>
      </c>
      <c r="T191" s="60">
        <v>3982457.2</v>
      </c>
      <c r="U191" s="60">
        <v>0</v>
      </c>
      <c r="V191" s="38">
        <v>0</v>
      </c>
      <c r="W191" s="35">
        <v>0</v>
      </c>
      <c r="X191" s="42">
        <f>VLOOKUP(VW_PREMIO_IV[[#This Row],[TIPO]],$AL$5:$AM$16,2,0)</f>
        <v>9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0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0</v>
      </c>
    </row>
    <row r="192" spans="1:29" x14ac:dyDescent="0.25">
      <c r="A192" s="6" t="s">
        <v>497</v>
      </c>
      <c r="B192" s="6" t="s">
        <v>434</v>
      </c>
      <c r="C192" s="6" t="s">
        <v>15</v>
      </c>
      <c r="D192" s="6" t="s">
        <v>320</v>
      </c>
      <c r="E192" s="4">
        <v>30</v>
      </c>
      <c r="F192" s="6" t="s">
        <v>313</v>
      </c>
      <c r="G192" s="6" t="s">
        <v>515</v>
      </c>
      <c r="H192" s="4">
        <v>2020</v>
      </c>
      <c r="I192" s="4">
        <v>4</v>
      </c>
      <c r="J192" s="6" t="s">
        <v>509</v>
      </c>
      <c r="K192" s="4">
        <v>12</v>
      </c>
      <c r="L192" s="6" t="s">
        <v>500</v>
      </c>
      <c r="M192" s="6" t="s">
        <v>516</v>
      </c>
      <c r="N192" s="6" t="s">
        <v>511</v>
      </c>
      <c r="O192" s="4">
        <v>2</v>
      </c>
      <c r="P192" s="6" t="s">
        <v>512</v>
      </c>
      <c r="Q192" s="4">
        <v>6</v>
      </c>
      <c r="R192" s="6" t="s">
        <v>501</v>
      </c>
      <c r="S192" s="4" t="b">
        <v>0</v>
      </c>
      <c r="T192" s="60">
        <v>3982457.2</v>
      </c>
      <c r="U192" s="60">
        <v>0</v>
      </c>
      <c r="V192" s="38">
        <v>0</v>
      </c>
      <c r="W192" s="35">
        <v>0</v>
      </c>
      <c r="X192" s="42">
        <f>VLOOKUP(VW_PREMIO_IV[[#This Row],[TIPO]],$AL$5:$AM$16,2,0)</f>
        <v>9</v>
      </c>
      <c r="Y192" s="35" t="str">
        <f>IF(VW_PREMIO_IV[[#This Row],[EQUIPE]]="Gerentes",VLOOKUP(VW_PREMIO_IV[[#This Row],[COBERTURA]],VALORES_IV_GER[],VW_PREMIO_IV[[#This Row],[Col Valor]],1),"")</f>
        <v/>
      </c>
      <c r="Z192" s="35" t="str">
        <f>IF(VW_PREMIO_IV[[#This Row],[EQUIPE]]="Especialidade (ESP)",VLOOKUP(VW_PREMIO_IV[[#This Row],[COBERTURA]],VALORES_IV_ESP[],VW_PREMIO_IV[[#This Row],[Col Valor]],1),"")</f>
        <v/>
      </c>
      <c r="AA192" s="35" t="str">
        <f>IF(VW_PREMIO_IV[[#This Row],[EQUIPE]]="Hospitalar (HSP)",VLOOKUP(VW_PREMIO_IV[[#This Row],[COBERTURA]],VALORES_IV_HSP[],VW_PREMIO_IV[[#This Row],[Col Valor]],1),"")</f>
        <v/>
      </c>
      <c r="AB192" s="35">
        <f>IF(VW_PREMIO_IV[[#This Row],[EQUIPE]]="Misto (EMH)",VLOOKUP(VW_PREMIO_IV[[#This Row],[COBERTURA]],VALORES_IV_EMH[],VW_PREMIO_IV[[#This Row],[Col Valor]],1),"")</f>
        <v>0</v>
      </c>
      <c r="AC192" s="35">
        <f>VW_PREMIO_IV[[#This Row],[PREMIO]]-SUM(VW_PREMIO_IV[[#This Row],[Check Gerente]:[Check EMH]])</f>
        <v>0</v>
      </c>
    </row>
    <row r="193" spans="1:29" x14ac:dyDescent="0.25">
      <c r="A193" s="6" t="s">
        <v>497</v>
      </c>
      <c r="B193" s="6" t="s">
        <v>434</v>
      </c>
      <c r="C193" s="6" t="s">
        <v>31</v>
      </c>
      <c r="D193" s="6" t="s">
        <v>321</v>
      </c>
      <c r="E193" s="4">
        <v>10</v>
      </c>
      <c r="F193" s="6" t="s">
        <v>311</v>
      </c>
      <c r="G193" s="6" t="s">
        <v>515</v>
      </c>
      <c r="H193" s="4">
        <v>2020</v>
      </c>
      <c r="I193" s="4">
        <v>4</v>
      </c>
      <c r="J193" s="6" t="s">
        <v>509</v>
      </c>
      <c r="K193" s="4">
        <v>12</v>
      </c>
      <c r="L193" s="6" t="s">
        <v>500</v>
      </c>
      <c r="M193" s="6" t="s">
        <v>516</v>
      </c>
      <c r="N193" s="6" t="s">
        <v>511</v>
      </c>
      <c r="O193" s="4">
        <v>2</v>
      </c>
      <c r="P193" s="6" t="s">
        <v>512</v>
      </c>
      <c r="Q193" s="4">
        <v>6</v>
      </c>
      <c r="R193" s="6" t="s">
        <v>501</v>
      </c>
      <c r="S193" s="4" t="b">
        <v>0</v>
      </c>
      <c r="T193" s="60">
        <v>3982457.2</v>
      </c>
      <c r="U193" s="60">
        <v>0</v>
      </c>
      <c r="V193" s="38">
        <v>0</v>
      </c>
      <c r="W193" s="35">
        <v>0</v>
      </c>
      <c r="X193" s="42">
        <f>VLOOKUP(VW_PREMIO_IV[[#This Row],[TIPO]],$AL$5:$AM$16,2,0)</f>
        <v>9</v>
      </c>
      <c r="Y193" s="35" t="str">
        <f>IF(VW_PREMIO_IV[[#This Row],[EQUIPE]]="Gerentes",VLOOKUP(VW_PREMIO_IV[[#This Row],[COBERTURA]],VALORES_IV_GER[],VW_PREMIO_IV[[#This Row],[Col Valor]],1),"")</f>
        <v/>
      </c>
      <c r="Z193" s="35">
        <f>IF(VW_PREMIO_IV[[#This Row],[EQUIPE]]="Especialidade (ESP)",VLOOKUP(VW_PREMIO_IV[[#This Row],[COBERTURA]],VALORES_IV_ESP[],VW_PREMIO_IV[[#This Row],[Col Valor]],1),"")</f>
        <v>0</v>
      </c>
      <c r="AA193" s="35" t="str">
        <f>IF(VW_PREMIO_IV[[#This Row],[EQUIPE]]="Hospitalar (HSP)",VLOOKUP(VW_PREMIO_IV[[#This Row],[COBERTURA]],VALORES_IV_HSP[],VW_PREMIO_IV[[#This Row],[Col Valor]],1),"")</f>
        <v/>
      </c>
      <c r="AB193" s="35" t="str">
        <f>IF(VW_PREMIO_IV[[#This Row],[EQUIPE]]="Misto (EMH)",VLOOKUP(VW_PREMIO_IV[[#This Row],[COBERTURA]],VALORES_IV_EMH[],VW_PREMIO_IV[[#This Row],[Col Valor]],1),"")</f>
        <v/>
      </c>
      <c r="AC193" s="35">
        <f>VW_PREMIO_IV[[#This Row],[PREMIO]]-SUM(VW_PREMIO_IV[[#This Row],[Check Gerente]:[Check EMH]])</f>
        <v>0</v>
      </c>
    </row>
    <row r="194" spans="1:29" x14ac:dyDescent="0.25">
      <c r="A194" s="6" t="s">
        <v>497</v>
      </c>
      <c r="B194" s="6" t="s">
        <v>434</v>
      </c>
      <c r="C194" s="6" t="s">
        <v>16</v>
      </c>
      <c r="D194" s="6" t="s">
        <v>322</v>
      </c>
      <c r="E194" s="4">
        <v>20</v>
      </c>
      <c r="F194" s="6" t="s">
        <v>306</v>
      </c>
      <c r="G194" s="6" t="s">
        <v>515</v>
      </c>
      <c r="H194" s="4">
        <v>2020</v>
      </c>
      <c r="I194" s="4">
        <v>4</v>
      </c>
      <c r="J194" s="6" t="s">
        <v>509</v>
      </c>
      <c r="K194" s="4">
        <v>12</v>
      </c>
      <c r="L194" s="6" t="s">
        <v>500</v>
      </c>
      <c r="M194" s="6" t="s">
        <v>516</v>
      </c>
      <c r="N194" s="6" t="s">
        <v>511</v>
      </c>
      <c r="O194" s="4">
        <v>2</v>
      </c>
      <c r="P194" s="6" t="s">
        <v>512</v>
      </c>
      <c r="Q194" s="4">
        <v>6</v>
      </c>
      <c r="R194" s="6" t="s">
        <v>501</v>
      </c>
      <c r="S194" s="4" t="b">
        <v>0</v>
      </c>
      <c r="T194" s="60">
        <v>3982457.2</v>
      </c>
      <c r="U194" s="60">
        <v>0</v>
      </c>
      <c r="V194" s="38">
        <v>0</v>
      </c>
      <c r="W194" s="35">
        <v>0</v>
      </c>
      <c r="X194" s="42">
        <f>VLOOKUP(VW_PREMIO_IV[[#This Row],[TIPO]],$AL$5:$AM$16,2,0)</f>
        <v>9</v>
      </c>
      <c r="Y194" s="35" t="str">
        <f>IF(VW_PREMIO_IV[[#This Row],[EQUIPE]]="Gerentes",VLOOKUP(VW_PREMIO_IV[[#This Row],[COBERTURA]],VALORES_IV_GER[],VW_PREMIO_IV[[#This Row],[Col Valor]],1),"")</f>
        <v/>
      </c>
      <c r="Z194" s="35" t="str">
        <f>IF(VW_PREMIO_IV[[#This Row],[EQUIPE]]="Especialidade (ESP)",VLOOKUP(VW_PREMIO_IV[[#This Row],[COBERTURA]],VALORES_IV_ESP[],VW_PREMIO_IV[[#This Row],[Col Valor]],1),"")</f>
        <v/>
      </c>
      <c r="AA194" s="35">
        <f>IF(VW_PREMIO_IV[[#This Row],[EQUIPE]]="Hospitalar (HSP)",VLOOKUP(VW_PREMIO_IV[[#This Row],[COBERTURA]],VALORES_IV_HSP[],VW_PREMIO_IV[[#This Row],[Col Valor]],1),"")</f>
        <v>0</v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0</v>
      </c>
    </row>
    <row r="195" spans="1:29" x14ac:dyDescent="0.25">
      <c r="A195" s="6" t="s">
        <v>497</v>
      </c>
      <c r="B195" s="6" t="s">
        <v>434</v>
      </c>
      <c r="C195" s="6" t="s">
        <v>18</v>
      </c>
      <c r="D195" s="6" t="s">
        <v>324</v>
      </c>
      <c r="E195" s="4">
        <v>20</v>
      </c>
      <c r="F195" s="6" t="s">
        <v>306</v>
      </c>
      <c r="G195" s="6" t="s">
        <v>515</v>
      </c>
      <c r="H195" s="4">
        <v>2020</v>
      </c>
      <c r="I195" s="4">
        <v>4</v>
      </c>
      <c r="J195" s="6" t="s">
        <v>509</v>
      </c>
      <c r="K195" s="4">
        <v>12</v>
      </c>
      <c r="L195" s="6" t="s">
        <v>500</v>
      </c>
      <c r="M195" s="6" t="s">
        <v>516</v>
      </c>
      <c r="N195" s="6" t="s">
        <v>511</v>
      </c>
      <c r="O195" s="4">
        <v>2</v>
      </c>
      <c r="P195" s="6" t="s">
        <v>512</v>
      </c>
      <c r="Q195" s="4">
        <v>6</v>
      </c>
      <c r="R195" s="6" t="s">
        <v>501</v>
      </c>
      <c r="S195" s="4" t="b">
        <v>0</v>
      </c>
      <c r="T195" s="60">
        <v>3982457.2</v>
      </c>
      <c r="U195" s="60">
        <v>0</v>
      </c>
      <c r="V195" s="38">
        <v>0</v>
      </c>
      <c r="W195" s="35">
        <v>0</v>
      </c>
      <c r="X195" s="42">
        <f>VLOOKUP(VW_PREMIO_IV[[#This Row],[TIPO]],$AL$5:$AM$16,2,0)</f>
        <v>9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0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0</v>
      </c>
    </row>
    <row r="196" spans="1:29" x14ac:dyDescent="0.25">
      <c r="A196" s="6" t="s">
        <v>497</v>
      </c>
      <c r="B196" s="6" t="s">
        <v>434</v>
      </c>
      <c r="C196" s="6" t="s">
        <v>19</v>
      </c>
      <c r="D196" s="6" t="s">
        <v>325</v>
      </c>
      <c r="E196" s="4">
        <v>20</v>
      </c>
      <c r="F196" s="6" t="s">
        <v>306</v>
      </c>
      <c r="G196" s="6" t="s">
        <v>515</v>
      </c>
      <c r="H196" s="4">
        <v>2020</v>
      </c>
      <c r="I196" s="4">
        <v>4</v>
      </c>
      <c r="J196" s="6" t="s">
        <v>509</v>
      </c>
      <c r="K196" s="4">
        <v>12</v>
      </c>
      <c r="L196" s="6" t="s">
        <v>500</v>
      </c>
      <c r="M196" s="6" t="s">
        <v>516</v>
      </c>
      <c r="N196" s="6" t="s">
        <v>511</v>
      </c>
      <c r="O196" s="4">
        <v>2</v>
      </c>
      <c r="P196" s="6" t="s">
        <v>512</v>
      </c>
      <c r="Q196" s="4">
        <v>6</v>
      </c>
      <c r="R196" s="6" t="s">
        <v>501</v>
      </c>
      <c r="S196" s="4" t="b">
        <v>0</v>
      </c>
      <c r="T196" s="60">
        <v>3982457.2</v>
      </c>
      <c r="U196" s="60">
        <v>0</v>
      </c>
      <c r="V196" s="38">
        <v>0</v>
      </c>
      <c r="W196" s="35">
        <v>0</v>
      </c>
      <c r="X196" s="42">
        <f>VLOOKUP(VW_PREMIO_IV[[#This Row],[TIPO]],$AL$5:$AM$16,2,0)</f>
        <v>9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>
        <f>IF(VW_PREMIO_IV[[#This Row],[EQUIPE]]="Hospitalar (HSP)",VLOOKUP(VW_PREMIO_IV[[#This Row],[COBERTURA]],VALORES_IV_HSP[],VW_PREMIO_IV[[#This Row],[Col Valor]],1),"")</f>
        <v>0</v>
      </c>
      <c r="AB196" s="35" t="str">
        <f>IF(VW_PREMIO_IV[[#This Row],[EQUIPE]]="Misto (EMH)",VLOOKUP(VW_PREMIO_IV[[#This Row],[COBERTURA]],VALORES_IV_EMH[],VW_PREMIO_IV[[#This Row],[Col Valor]],1),"")</f>
        <v/>
      </c>
      <c r="AC196" s="35">
        <f>VW_PREMIO_IV[[#This Row],[PREMIO]]-SUM(VW_PREMIO_IV[[#This Row],[Check Gerente]:[Check EMH]])</f>
        <v>0</v>
      </c>
    </row>
    <row r="197" spans="1:29" x14ac:dyDescent="0.25">
      <c r="A197" s="6" t="s">
        <v>497</v>
      </c>
      <c r="B197" s="6" t="s">
        <v>434</v>
      </c>
      <c r="C197" s="6" t="s">
        <v>20</v>
      </c>
      <c r="D197" s="6" t="s">
        <v>326</v>
      </c>
      <c r="E197" s="4">
        <v>20</v>
      </c>
      <c r="F197" s="6" t="s">
        <v>306</v>
      </c>
      <c r="G197" s="6" t="s">
        <v>515</v>
      </c>
      <c r="H197" s="4">
        <v>2020</v>
      </c>
      <c r="I197" s="4">
        <v>4</v>
      </c>
      <c r="J197" s="6" t="s">
        <v>509</v>
      </c>
      <c r="K197" s="4">
        <v>12</v>
      </c>
      <c r="L197" s="6" t="s">
        <v>500</v>
      </c>
      <c r="M197" s="6" t="s">
        <v>516</v>
      </c>
      <c r="N197" s="6" t="s">
        <v>511</v>
      </c>
      <c r="O197" s="4">
        <v>2</v>
      </c>
      <c r="P197" s="6" t="s">
        <v>512</v>
      </c>
      <c r="Q197" s="4">
        <v>6</v>
      </c>
      <c r="R197" s="6" t="s">
        <v>501</v>
      </c>
      <c r="S197" s="4" t="b">
        <v>0</v>
      </c>
      <c r="T197" s="60">
        <v>3982457.2</v>
      </c>
      <c r="U197" s="60">
        <v>0</v>
      </c>
      <c r="V197" s="38">
        <v>0</v>
      </c>
      <c r="W197" s="35">
        <v>0</v>
      </c>
      <c r="X197" s="42">
        <f>VLOOKUP(VW_PREMIO_IV[[#This Row],[TIPO]],$AL$5:$AM$16,2,0)</f>
        <v>9</v>
      </c>
      <c r="Y197" s="35" t="str">
        <f>IF(VW_PREMIO_IV[[#This Row],[EQUIPE]]="Gerentes",VLOOKUP(VW_PREMIO_IV[[#This Row],[COBERTURA]],VALORES_IV_GER[],VW_PREMIO_IV[[#This Row],[Col Valor]],1),"")</f>
        <v/>
      </c>
      <c r="Z197" s="35" t="str">
        <f>IF(VW_PREMIO_IV[[#This Row],[EQUIPE]]="Especialidade (ESP)",VLOOKUP(VW_PREMIO_IV[[#This Row],[COBERTURA]],VALORES_IV_ESP[],VW_PREMIO_IV[[#This Row],[Col Valor]],1),"")</f>
        <v/>
      </c>
      <c r="AA197" s="35">
        <f>IF(VW_PREMIO_IV[[#This Row],[EQUIPE]]="Hospitalar (HSP)",VLOOKUP(VW_PREMIO_IV[[#This Row],[COBERTURA]],VALORES_IV_HSP[],VW_PREMIO_IV[[#This Row],[Col Valor]],1),"")</f>
        <v>0</v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0</v>
      </c>
    </row>
    <row r="198" spans="1:29" x14ac:dyDescent="0.25">
      <c r="A198" s="6" t="s">
        <v>497</v>
      </c>
      <c r="B198" s="6" t="s">
        <v>434</v>
      </c>
      <c r="C198" s="6" t="s">
        <v>21</v>
      </c>
      <c r="D198" s="6" t="s">
        <v>329</v>
      </c>
      <c r="E198" s="4">
        <v>20</v>
      </c>
      <c r="F198" s="6" t="s">
        <v>306</v>
      </c>
      <c r="G198" s="6" t="s">
        <v>515</v>
      </c>
      <c r="H198" s="4">
        <v>2020</v>
      </c>
      <c r="I198" s="4">
        <v>4</v>
      </c>
      <c r="J198" s="6" t="s">
        <v>509</v>
      </c>
      <c r="K198" s="4">
        <v>12</v>
      </c>
      <c r="L198" s="6" t="s">
        <v>500</v>
      </c>
      <c r="M198" s="6" t="s">
        <v>516</v>
      </c>
      <c r="N198" s="6" t="s">
        <v>511</v>
      </c>
      <c r="O198" s="4">
        <v>2</v>
      </c>
      <c r="P198" s="6" t="s">
        <v>512</v>
      </c>
      <c r="Q198" s="4">
        <v>6</v>
      </c>
      <c r="R198" s="6" t="s">
        <v>501</v>
      </c>
      <c r="S198" s="4" t="b">
        <v>0</v>
      </c>
      <c r="T198" s="60">
        <v>3982457.2</v>
      </c>
      <c r="U198" s="60">
        <v>0</v>
      </c>
      <c r="V198" s="38">
        <v>0</v>
      </c>
      <c r="W198" s="35">
        <v>0</v>
      </c>
      <c r="X198" s="42">
        <f>VLOOKUP(VW_PREMIO_IV[[#This Row],[TIPO]],$AL$5:$AM$16,2,0)</f>
        <v>9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0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0</v>
      </c>
    </row>
    <row r="199" spans="1:29" x14ac:dyDescent="0.25">
      <c r="A199" s="6" t="s">
        <v>497</v>
      </c>
      <c r="B199" s="6" t="s">
        <v>434</v>
      </c>
      <c r="C199" s="6" t="s">
        <v>32</v>
      </c>
      <c r="D199" s="6" t="s">
        <v>330</v>
      </c>
      <c r="E199" s="4">
        <v>10</v>
      </c>
      <c r="F199" s="6" t="s">
        <v>311</v>
      </c>
      <c r="G199" s="6" t="s">
        <v>515</v>
      </c>
      <c r="H199" s="4">
        <v>2020</v>
      </c>
      <c r="I199" s="4">
        <v>4</v>
      </c>
      <c r="J199" s="6" t="s">
        <v>509</v>
      </c>
      <c r="K199" s="4">
        <v>12</v>
      </c>
      <c r="L199" s="6" t="s">
        <v>500</v>
      </c>
      <c r="M199" s="6" t="s">
        <v>516</v>
      </c>
      <c r="N199" s="6" t="s">
        <v>511</v>
      </c>
      <c r="O199" s="4">
        <v>2</v>
      </c>
      <c r="P199" s="6" t="s">
        <v>512</v>
      </c>
      <c r="Q199" s="4">
        <v>6</v>
      </c>
      <c r="R199" s="6" t="s">
        <v>501</v>
      </c>
      <c r="S199" s="4" t="b">
        <v>0</v>
      </c>
      <c r="T199" s="60">
        <v>3982457.2</v>
      </c>
      <c r="U199" s="60">
        <v>0</v>
      </c>
      <c r="V199" s="38">
        <v>0</v>
      </c>
      <c r="W199" s="35">
        <v>0</v>
      </c>
      <c r="X199" s="42">
        <f>VLOOKUP(VW_PREMIO_IV[[#This Row],[TIPO]],$AL$5:$AM$16,2,0)</f>
        <v>9</v>
      </c>
      <c r="Y199" s="35" t="str">
        <f>IF(VW_PREMIO_IV[[#This Row],[EQUIPE]]="Gerentes",VLOOKUP(VW_PREMIO_IV[[#This Row],[COBERTURA]],VALORES_IV_GER[],VW_PREMIO_IV[[#This Row],[Col Valor]],1),"")</f>
        <v/>
      </c>
      <c r="Z199" s="35">
        <f>IF(VW_PREMIO_IV[[#This Row],[EQUIPE]]="Especialidade (ESP)",VLOOKUP(VW_PREMIO_IV[[#This Row],[COBERTURA]],VALORES_IV_ESP[],VW_PREMIO_IV[[#This Row],[Col Valor]],1),"")</f>
        <v>0</v>
      </c>
      <c r="AA199" s="35" t="str">
        <f>IF(VW_PREMIO_IV[[#This Row],[EQUIPE]]="Hospitalar (HSP)",VLOOKUP(VW_PREMIO_IV[[#This Row],[COBERTURA]],VALORES_IV_HSP[],VW_PREMIO_IV[[#This Row],[Col Valor]],1),"")</f>
        <v/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0</v>
      </c>
    </row>
    <row r="200" spans="1:29" x14ac:dyDescent="0.25">
      <c r="A200" s="6" t="s">
        <v>497</v>
      </c>
      <c r="B200" s="6" t="s">
        <v>434</v>
      </c>
      <c r="C200" s="6" t="s">
        <v>22</v>
      </c>
      <c r="D200" s="6" t="s">
        <v>365</v>
      </c>
      <c r="E200" s="4">
        <v>20</v>
      </c>
      <c r="F200" s="6" t="s">
        <v>306</v>
      </c>
      <c r="G200" s="6" t="s">
        <v>515</v>
      </c>
      <c r="H200" s="4">
        <v>2020</v>
      </c>
      <c r="I200" s="4">
        <v>4</v>
      </c>
      <c r="J200" s="6" t="s">
        <v>509</v>
      </c>
      <c r="K200" s="4">
        <v>12</v>
      </c>
      <c r="L200" s="6" t="s">
        <v>500</v>
      </c>
      <c r="M200" s="6" t="s">
        <v>516</v>
      </c>
      <c r="N200" s="6" t="s">
        <v>511</v>
      </c>
      <c r="O200" s="4">
        <v>2</v>
      </c>
      <c r="P200" s="6" t="s">
        <v>512</v>
      </c>
      <c r="Q200" s="4">
        <v>6</v>
      </c>
      <c r="R200" s="6" t="s">
        <v>501</v>
      </c>
      <c r="S200" s="4" t="b">
        <v>0</v>
      </c>
      <c r="T200" s="60">
        <v>3982457.2</v>
      </c>
      <c r="U200" s="60">
        <v>0</v>
      </c>
      <c r="V200" s="38">
        <v>0</v>
      </c>
      <c r="W200" s="35">
        <v>0</v>
      </c>
      <c r="X200" s="42">
        <f>VLOOKUP(VW_PREMIO_IV[[#This Row],[TIPO]],$AL$5:$AM$16,2,0)</f>
        <v>9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0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0</v>
      </c>
    </row>
    <row r="201" spans="1:29" x14ac:dyDescent="0.25">
      <c r="A201" s="6" t="s">
        <v>497</v>
      </c>
      <c r="B201" s="6" t="s">
        <v>434</v>
      </c>
      <c r="C201" s="6" t="s">
        <v>23</v>
      </c>
      <c r="D201" s="6" t="s">
        <v>369</v>
      </c>
      <c r="E201" s="4">
        <v>20</v>
      </c>
      <c r="F201" s="6" t="s">
        <v>306</v>
      </c>
      <c r="G201" s="6" t="s">
        <v>515</v>
      </c>
      <c r="H201" s="4">
        <v>2020</v>
      </c>
      <c r="I201" s="4">
        <v>4</v>
      </c>
      <c r="J201" s="6" t="s">
        <v>509</v>
      </c>
      <c r="K201" s="4">
        <v>12</v>
      </c>
      <c r="L201" s="6" t="s">
        <v>500</v>
      </c>
      <c r="M201" s="6" t="s">
        <v>516</v>
      </c>
      <c r="N201" s="6" t="s">
        <v>511</v>
      </c>
      <c r="O201" s="4">
        <v>2</v>
      </c>
      <c r="P201" s="6" t="s">
        <v>512</v>
      </c>
      <c r="Q201" s="4">
        <v>6</v>
      </c>
      <c r="R201" s="6" t="s">
        <v>501</v>
      </c>
      <c r="S201" s="4" t="b">
        <v>0</v>
      </c>
      <c r="T201" s="60">
        <v>3982457.2</v>
      </c>
      <c r="U201" s="60">
        <v>0</v>
      </c>
      <c r="V201" s="38">
        <v>0</v>
      </c>
      <c r="W201" s="35">
        <v>0</v>
      </c>
      <c r="X201" s="42">
        <f>VLOOKUP(VW_PREMIO_IV[[#This Row],[TIPO]],$AL$5:$AM$16,2,0)</f>
        <v>9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0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0</v>
      </c>
    </row>
    <row r="202" spans="1:29" x14ac:dyDescent="0.25">
      <c r="A202" s="6" t="s">
        <v>497</v>
      </c>
      <c r="B202" s="6" t="s">
        <v>434</v>
      </c>
      <c r="C202" s="6" t="s">
        <v>33</v>
      </c>
      <c r="D202" s="6" t="s">
        <v>405</v>
      </c>
      <c r="E202" s="4">
        <v>10</v>
      </c>
      <c r="F202" s="6" t="s">
        <v>311</v>
      </c>
      <c r="G202" s="6" t="s">
        <v>515</v>
      </c>
      <c r="H202" s="4">
        <v>2020</v>
      </c>
      <c r="I202" s="4">
        <v>4</v>
      </c>
      <c r="J202" s="6" t="s">
        <v>509</v>
      </c>
      <c r="K202" s="4">
        <v>12</v>
      </c>
      <c r="L202" s="6" t="s">
        <v>500</v>
      </c>
      <c r="M202" s="6" t="s">
        <v>516</v>
      </c>
      <c r="N202" s="6" t="s">
        <v>511</v>
      </c>
      <c r="O202" s="4">
        <v>2</v>
      </c>
      <c r="P202" s="6" t="s">
        <v>512</v>
      </c>
      <c r="Q202" s="4">
        <v>6</v>
      </c>
      <c r="R202" s="6" t="s">
        <v>501</v>
      </c>
      <c r="S202" s="4" t="b">
        <v>0</v>
      </c>
      <c r="T202" s="60">
        <v>3982457.2</v>
      </c>
      <c r="U202" s="60">
        <v>0</v>
      </c>
      <c r="V202" s="38">
        <v>0</v>
      </c>
      <c r="W202" s="35">
        <v>0</v>
      </c>
      <c r="X202" s="42">
        <f>VLOOKUP(VW_PREMIO_IV[[#This Row],[TIPO]],$AL$5:$AM$16,2,0)</f>
        <v>9</v>
      </c>
      <c r="Y202" s="35" t="str">
        <f>IF(VW_PREMIO_IV[[#This Row],[EQUIPE]]="Gerentes",VLOOKUP(VW_PREMIO_IV[[#This Row],[COBERTURA]],VALORES_IV_GER[],VW_PREMIO_IV[[#This Row],[Col Valor]],1),"")</f>
        <v/>
      </c>
      <c r="Z202" s="35">
        <f>IF(VW_PREMIO_IV[[#This Row],[EQUIPE]]="Especialidade (ESP)",VLOOKUP(VW_PREMIO_IV[[#This Row],[COBERTURA]],VALORES_IV_ESP[],VW_PREMIO_IV[[#This Row],[Col Valor]],1),"")</f>
        <v>0</v>
      </c>
      <c r="AA202" s="35" t="str">
        <f>IF(VW_PREMIO_IV[[#This Row],[EQUIPE]]="Hospitalar (HSP)",VLOOKUP(VW_PREMIO_IV[[#This Row],[COBERTURA]],VALORES_IV_HSP[],VW_PREMIO_IV[[#This Row],[Col Valor]],1),"")</f>
        <v/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0</v>
      </c>
    </row>
    <row r="203" spans="1:29" x14ac:dyDescent="0.25">
      <c r="A203" s="6" t="s">
        <v>497</v>
      </c>
      <c r="B203" s="6" t="s">
        <v>434</v>
      </c>
      <c r="C203" s="6" t="s">
        <v>25</v>
      </c>
      <c r="D203" s="6" t="s">
        <v>406</v>
      </c>
      <c r="E203" s="4">
        <v>30</v>
      </c>
      <c r="F203" s="6" t="s">
        <v>313</v>
      </c>
      <c r="G203" s="6" t="s">
        <v>515</v>
      </c>
      <c r="H203" s="4">
        <v>2020</v>
      </c>
      <c r="I203" s="4">
        <v>4</v>
      </c>
      <c r="J203" s="6" t="s">
        <v>509</v>
      </c>
      <c r="K203" s="4">
        <v>12</v>
      </c>
      <c r="L203" s="6" t="s">
        <v>500</v>
      </c>
      <c r="M203" s="6" t="s">
        <v>516</v>
      </c>
      <c r="N203" s="6" t="s">
        <v>511</v>
      </c>
      <c r="O203" s="4">
        <v>2</v>
      </c>
      <c r="P203" s="6" t="s">
        <v>512</v>
      </c>
      <c r="Q203" s="4">
        <v>6</v>
      </c>
      <c r="R203" s="6" t="s">
        <v>501</v>
      </c>
      <c r="S203" s="4" t="b">
        <v>0</v>
      </c>
      <c r="T203" s="60">
        <v>3982457.2</v>
      </c>
      <c r="U203" s="60">
        <v>0</v>
      </c>
      <c r="V203" s="38">
        <v>0</v>
      </c>
      <c r="W203" s="35">
        <v>0</v>
      </c>
      <c r="X203" s="42">
        <f>VLOOKUP(VW_PREMIO_IV[[#This Row],[TIPO]],$AL$5:$AM$16,2,0)</f>
        <v>9</v>
      </c>
      <c r="Y203" s="35" t="str">
        <f>IF(VW_PREMIO_IV[[#This Row],[EQUIPE]]="Gerentes",VLOOKUP(VW_PREMIO_IV[[#This Row],[COBERTURA]],VALORES_IV_GER[],VW_PREMIO_IV[[#This Row],[Col Valor]],1),"")</f>
        <v/>
      </c>
      <c r="Z203" s="35" t="str">
        <f>IF(VW_PREMIO_IV[[#This Row],[EQUIPE]]="Especialidade (ESP)",VLOOKUP(VW_PREMIO_IV[[#This Row],[COBERTURA]],VALORES_IV_ESP[],VW_PREMIO_IV[[#This Row],[Col Valor]],1),"")</f>
        <v/>
      </c>
      <c r="AA203" s="35" t="str">
        <f>IF(VW_PREMIO_IV[[#This Row],[EQUIPE]]="Hospitalar (HSP)",VLOOKUP(VW_PREMIO_IV[[#This Row],[COBERTURA]],VALORES_IV_HSP[],VW_PREMIO_IV[[#This Row],[Col Valor]],1),"")</f>
        <v/>
      </c>
      <c r="AB203" s="35">
        <f>IF(VW_PREMIO_IV[[#This Row],[EQUIPE]]="Misto (EMH)",VLOOKUP(VW_PREMIO_IV[[#This Row],[COBERTURA]],VALORES_IV_EMH[],VW_PREMIO_IV[[#This Row],[Col Valor]],1),"")</f>
        <v>0</v>
      </c>
      <c r="AC203" s="35">
        <f>VW_PREMIO_IV[[#This Row],[PREMIO]]-SUM(VW_PREMIO_IV[[#This Row],[Check Gerente]:[Check EMH]])</f>
        <v>0</v>
      </c>
    </row>
    <row r="204" spans="1:29" x14ac:dyDescent="0.25">
      <c r="A204" s="6" t="s">
        <v>497</v>
      </c>
      <c r="B204" s="6" t="s">
        <v>433</v>
      </c>
      <c r="C204" s="6" t="s">
        <v>9</v>
      </c>
      <c r="D204" s="6" t="s">
        <v>304</v>
      </c>
      <c r="E204" s="4">
        <v>20</v>
      </c>
      <c r="F204" s="6" t="s">
        <v>306</v>
      </c>
      <c r="G204" s="6" t="s">
        <v>515</v>
      </c>
      <c r="H204" s="4">
        <v>2020</v>
      </c>
      <c r="I204" s="4">
        <v>4</v>
      </c>
      <c r="J204" s="6" t="s">
        <v>509</v>
      </c>
      <c r="K204" s="4">
        <v>12</v>
      </c>
      <c r="L204" s="6" t="s">
        <v>500</v>
      </c>
      <c r="M204" s="6" t="s">
        <v>516</v>
      </c>
      <c r="N204" s="6" t="s">
        <v>511</v>
      </c>
      <c r="O204" s="4">
        <v>2</v>
      </c>
      <c r="P204" s="6" t="s">
        <v>512</v>
      </c>
      <c r="Q204" s="4">
        <v>6</v>
      </c>
      <c r="R204" s="6" t="s">
        <v>501</v>
      </c>
      <c r="S204" s="4" t="b">
        <v>0</v>
      </c>
      <c r="T204" s="60">
        <v>14251512.4</v>
      </c>
      <c r="U204" s="60">
        <v>0</v>
      </c>
      <c r="V204" s="38">
        <v>0</v>
      </c>
      <c r="W204" s="35">
        <v>0</v>
      </c>
      <c r="X204" s="42">
        <f>VLOOKUP(VW_PREMIO_IV[[#This Row],[TIPO]],$AL$5:$AM$16,2,0)</f>
        <v>11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0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0</v>
      </c>
    </row>
    <row r="205" spans="1:29" x14ac:dyDescent="0.25">
      <c r="A205" s="6" t="s">
        <v>497</v>
      </c>
      <c r="B205" s="6" t="s">
        <v>433</v>
      </c>
      <c r="C205" s="6" t="s">
        <v>11</v>
      </c>
      <c r="D205" s="6" t="s">
        <v>307</v>
      </c>
      <c r="E205" s="4">
        <v>20</v>
      </c>
      <c r="F205" s="6" t="s">
        <v>306</v>
      </c>
      <c r="G205" s="6" t="s">
        <v>515</v>
      </c>
      <c r="H205" s="4">
        <v>2020</v>
      </c>
      <c r="I205" s="4">
        <v>4</v>
      </c>
      <c r="J205" s="6" t="s">
        <v>509</v>
      </c>
      <c r="K205" s="4">
        <v>12</v>
      </c>
      <c r="L205" s="6" t="s">
        <v>500</v>
      </c>
      <c r="M205" s="6" t="s">
        <v>516</v>
      </c>
      <c r="N205" s="6" t="s">
        <v>511</v>
      </c>
      <c r="O205" s="4">
        <v>2</v>
      </c>
      <c r="P205" s="6" t="s">
        <v>512</v>
      </c>
      <c r="Q205" s="4">
        <v>6</v>
      </c>
      <c r="R205" s="6" t="s">
        <v>501</v>
      </c>
      <c r="S205" s="4" t="b">
        <v>0</v>
      </c>
      <c r="T205" s="60">
        <v>14251512.4</v>
      </c>
      <c r="U205" s="60">
        <v>0</v>
      </c>
      <c r="V205" s="38">
        <v>0</v>
      </c>
      <c r="W205" s="35">
        <v>0</v>
      </c>
      <c r="X205" s="42">
        <f>VLOOKUP(VW_PREMIO_IV[[#This Row],[TIPO]],$AL$5:$AM$16,2,0)</f>
        <v>11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>
        <f>IF(VW_PREMIO_IV[[#This Row],[EQUIPE]]="Hospitalar (HSP)",VLOOKUP(VW_PREMIO_IV[[#This Row],[COBERTURA]],VALORES_IV_HSP[],VW_PREMIO_IV[[#This Row],[Col Valor]],1),"")</f>
        <v>0</v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0</v>
      </c>
    </row>
    <row r="206" spans="1:29" x14ac:dyDescent="0.25">
      <c r="A206" s="6" t="s">
        <v>497</v>
      </c>
      <c r="B206" s="6" t="s">
        <v>433</v>
      </c>
      <c r="C206" s="6" t="s">
        <v>13</v>
      </c>
      <c r="D206" s="6" t="s">
        <v>309</v>
      </c>
      <c r="E206" s="4">
        <v>20</v>
      </c>
      <c r="F206" s="6" t="s">
        <v>306</v>
      </c>
      <c r="G206" s="6" t="s">
        <v>515</v>
      </c>
      <c r="H206" s="4">
        <v>2020</v>
      </c>
      <c r="I206" s="4">
        <v>4</v>
      </c>
      <c r="J206" s="6" t="s">
        <v>509</v>
      </c>
      <c r="K206" s="4">
        <v>12</v>
      </c>
      <c r="L206" s="6" t="s">
        <v>500</v>
      </c>
      <c r="M206" s="6" t="s">
        <v>516</v>
      </c>
      <c r="N206" s="6" t="s">
        <v>511</v>
      </c>
      <c r="O206" s="4">
        <v>2</v>
      </c>
      <c r="P206" s="6" t="s">
        <v>512</v>
      </c>
      <c r="Q206" s="4">
        <v>6</v>
      </c>
      <c r="R206" s="6" t="s">
        <v>501</v>
      </c>
      <c r="S206" s="4" t="b">
        <v>0</v>
      </c>
      <c r="T206" s="60">
        <v>14251512.4</v>
      </c>
      <c r="U206" s="60">
        <v>0</v>
      </c>
      <c r="V206" s="38">
        <v>0</v>
      </c>
      <c r="W206" s="35">
        <v>0</v>
      </c>
      <c r="X206" s="42">
        <f>VLOOKUP(VW_PREMIO_IV[[#This Row],[TIPO]],$AL$5:$AM$16,2,0)</f>
        <v>11</v>
      </c>
      <c r="Y206" s="35" t="str">
        <f>IF(VW_PREMIO_IV[[#This Row],[EQUIPE]]="Gerentes",VLOOKUP(VW_PREMIO_IV[[#This Row],[COBERTURA]],VALORES_IV_GER[],VW_PREMIO_IV[[#This Row],[Col Valor]],1),"")</f>
        <v/>
      </c>
      <c r="Z206" s="35" t="str">
        <f>IF(VW_PREMIO_IV[[#This Row],[EQUIPE]]="Especialidade (ESP)",VLOOKUP(VW_PREMIO_IV[[#This Row],[COBERTURA]],VALORES_IV_ESP[],VW_PREMIO_IV[[#This Row],[Col Valor]],1),"")</f>
        <v/>
      </c>
      <c r="AA206" s="35">
        <f>IF(VW_PREMIO_IV[[#This Row],[EQUIPE]]="Hospitalar (HSP)",VLOOKUP(VW_PREMIO_IV[[#This Row],[COBERTURA]],VALORES_IV_HSP[],VW_PREMIO_IV[[#This Row],[Col Valor]],1),"")</f>
        <v>0</v>
      </c>
      <c r="AB206" s="35" t="str">
        <f>IF(VW_PREMIO_IV[[#This Row],[EQUIPE]]="Misto (EMH)",VLOOKUP(VW_PREMIO_IV[[#This Row],[COBERTURA]],VALORES_IV_EMH[],VW_PREMIO_IV[[#This Row],[Col Valor]],1),"")</f>
        <v/>
      </c>
      <c r="AC206" s="35">
        <f>VW_PREMIO_IV[[#This Row],[PREMIO]]-SUM(VW_PREMIO_IV[[#This Row],[Check Gerente]:[Check EMH]])</f>
        <v>0</v>
      </c>
    </row>
    <row r="207" spans="1:29" x14ac:dyDescent="0.25">
      <c r="A207" s="6" t="s">
        <v>497</v>
      </c>
      <c r="B207" s="6" t="s">
        <v>433</v>
      </c>
      <c r="C207" s="6" t="s">
        <v>28</v>
      </c>
      <c r="D207" s="6" t="s">
        <v>310</v>
      </c>
      <c r="E207" s="4">
        <v>10</v>
      </c>
      <c r="F207" s="6" t="s">
        <v>311</v>
      </c>
      <c r="G207" s="6" t="s">
        <v>515</v>
      </c>
      <c r="H207" s="4">
        <v>2020</v>
      </c>
      <c r="I207" s="4">
        <v>4</v>
      </c>
      <c r="J207" s="6" t="s">
        <v>509</v>
      </c>
      <c r="K207" s="4">
        <v>12</v>
      </c>
      <c r="L207" s="6" t="s">
        <v>500</v>
      </c>
      <c r="M207" s="6" t="s">
        <v>516</v>
      </c>
      <c r="N207" s="6" t="s">
        <v>511</v>
      </c>
      <c r="O207" s="4">
        <v>2</v>
      </c>
      <c r="P207" s="6" t="s">
        <v>512</v>
      </c>
      <c r="Q207" s="4">
        <v>6</v>
      </c>
      <c r="R207" s="6" t="s">
        <v>501</v>
      </c>
      <c r="S207" s="4" t="b">
        <v>0</v>
      </c>
      <c r="T207" s="60">
        <v>14251512.4</v>
      </c>
      <c r="U207" s="60">
        <v>0</v>
      </c>
      <c r="V207" s="38">
        <v>0</v>
      </c>
      <c r="W207" s="35">
        <v>0</v>
      </c>
      <c r="X207" s="42">
        <f>VLOOKUP(VW_PREMIO_IV[[#This Row],[TIPO]],$AL$5:$AM$16,2,0)</f>
        <v>11</v>
      </c>
      <c r="Y207" s="35" t="str">
        <f>IF(VW_PREMIO_IV[[#This Row],[EQUIPE]]="Gerentes",VLOOKUP(VW_PREMIO_IV[[#This Row],[COBERTURA]],VALORES_IV_GER[],VW_PREMIO_IV[[#This Row],[Col Valor]],1),"")</f>
        <v/>
      </c>
      <c r="Z207" s="35">
        <f>IF(VW_PREMIO_IV[[#This Row],[EQUIPE]]="Especialidade (ESP)",VLOOKUP(VW_PREMIO_IV[[#This Row],[COBERTURA]],VALORES_IV_ESP[],VW_PREMIO_IV[[#This Row],[Col Valor]],1),"")</f>
        <v>0</v>
      </c>
      <c r="AA207" s="35" t="str">
        <f>IF(VW_PREMIO_IV[[#This Row],[EQUIPE]]="Hospitalar (HSP)",VLOOKUP(VW_PREMIO_IV[[#This Row],[COBERTURA]],VALORES_IV_HSP[],VW_PREMIO_IV[[#This Row],[Col Valor]],1),"")</f>
        <v/>
      </c>
      <c r="AB207" s="35" t="str">
        <f>IF(VW_PREMIO_IV[[#This Row],[EQUIPE]]="Misto (EMH)",VLOOKUP(VW_PREMIO_IV[[#This Row],[COBERTURA]],VALORES_IV_EMH[],VW_PREMIO_IV[[#This Row],[Col Valor]],1),"")</f>
        <v/>
      </c>
      <c r="AC207" s="35">
        <f>VW_PREMIO_IV[[#This Row],[PREMIO]]-SUM(VW_PREMIO_IV[[#This Row],[Check Gerente]:[Check EMH]])</f>
        <v>0</v>
      </c>
    </row>
    <row r="208" spans="1:29" x14ac:dyDescent="0.25">
      <c r="A208" s="6" t="s">
        <v>497</v>
      </c>
      <c r="B208" s="6" t="s">
        <v>433</v>
      </c>
      <c r="C208" s="6" t="s">
        <v>29</v>
      </c>
      <c r="D208" s="6" t="s">
        <v>312</v>
      </c>
      <c r="E208" s="4">
        <v>30</v>
      </c>
      <c r="F208" s="6" t="s">
        <v>313</v>
      </c>
      <c r="G208" s="6" t="s">
        <v>515</v>
      </c>
      <c r="H208" s="4">
        <v>2020</v>
      </c>
      <c r="I208" s="4">
        <v>4</v>
      </c>
      <c r="J208" s="6" t="s">
        <v>509</v>
      </c>
      <c r="K208" s="4">
        <v>12</v>
      </c>
      <c r="L208" s="6" t="s">
        <v>500</v>
      </c>
      <c r="M208" s="6" t="s">
        <v>516</v>
      </c>
      <c r="N208" s="6" t="s">
        <v>511</v>
      </c>
      <c r="O208" s="4">
        <v>2</v>
      </c>
      <c r="P208" s="6" t="s">
        <v>512</v>
      </c>
      <c r="Q208" s="4">
        <v>6</v>
      </c>
      <c r="R208" s="6" t="s">
        <v>501</v>
      </c>
      <c r="S208" s="4" t="b">
        <v>0</v>
      </c>
      <c r="T208" s="60">
        <v>14251512.4</v>
      </c>
      <c r="U208" s="60">
        <v>0</v>
      </c>
      <c r="V208" s="38">
        <v>0</v>
      </c>
      <c r="W208" s="35">
        <v>0</v>
      </c>
      <c r="X208" s="42">
        <f>VLOOKUP(VW_PREMIO_IV[[#This Row],[TIPO]],$AL$5:$AM$16,2,0)</f>
        <v>11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 t="str">
        <f>IF(VW_PREMIO_IV[[#This Row],[EQUIPE]]="Hospitalar (HSP)",VLOOKUP(VW_PREMIO_IV[[#This Row],[COBERTURA]],VALORES_IV_HSP[],VW_PREMIO_IV[[#This Row],[Col Valor]],1),"")</f>
        <v/>
      </c>
      <c r="AB208" s="35">
        <f>IF(VW_PREMIO_IV[[#This Row],[EQUIPE]]="Misto (EMH)",VLOOKUP(VW_PREMIO_IV[[#This Row],[COBERTURA]],VALORES_IV_EMH[],VW_PREMIO_IV[[#This Row],[Col Valor]],1),"")</f>
        <v>0</v>
      </c>
      <c r="AC208" s="35">
        <f>VW_PREMIO_IV[[#This Row],[PREMIO]]-SUM(VW_PREMIO_IV[[#This Row],[Check Gerente]:[Check EMH]])</f>
        <v>0</v>
      </c>
    </row>
    <row r="209" spans="1:29" x14ac:dyDescent="0.25">
      <c r="A209" s="6" t="s">
        <v>497</v>
      </c>
      <c r="B209" s="6" t="s">
        <v>433</v>
      </c>
      <c r="C209" s="6" t="s">
        <v>30</v>
      </c>
      <c r="D209" s="6" t="s">
        <v>318</v>
      </c>
      <c r="E209" s="4">
        <v>10</v>
      </c>
      <c r="F209" s="6" t="s">
        <v>311</v>
      </c>
      <c r="G209" s="6" t="s">
        <v>515</v>
      </c>
      <c r="H209" s="4">
        <v>2020</v>
      </c>
      <c r="I209" s="4">
        <v>4</v>
      </c>
      <c r="J209" s="6" t="s">
        <v>509</v>
      </c>
      <c r="K209" s="4">
        <v>12</v>
      </c>
      <c r="L209" s="6" t="s">
        <v>500</v>
      </c>
      <c r="M209" s="6" t="s">
        <v>516</v>
      </c>
      <c r="N209" s="6" t="s">
        <v>511</v>
      </c>
      <c r="O209" s="4">
        <v>2</v>
      </c>
      <c r="P209" s="6" t="s">
        <v>512</v>
      </c>
      <c r="Q209" s="4">
        <v>6</v>
      </c>
      <c r="R209" s="6" t="s">
        <v>501</v>
      </c>
      <c r="S209" s="4" t="b">
        <v>0</v>
      </c>
      <c r="T209" s="60">
        <v>14251512.4</v>
      </c>
      <c r="U209" s="60">
        <v>0</v>
      </c>
      <c r="V209" s="38">
        <v>0</v>
      </c>
      <c r="W209" s="35">
        <v>0</v>
      </c>
      <c r="X209" s="42">
        <f>VLOOKUP(VW_PREMIO_IV[[#This Row],[TIPO]],$AL$5:$AM$16,2,0)</f>
        <v>11</v>
      </c>
      <c r="Y209" s="35" t="str">
        <f>IF(VW_PREMIO_IV[[#This Row],[EQUIPE]]="Gerentes",VLOOKUP(VW_PREMIO_IV[[#This Row],[COBERTURA]],VALORES_IV_GER[],VW_PREMIO_IV[[#This Row],[Col Valor]],1),"")</f>
        <v/>
      </c>
      <c r="Z209" s="35">
        <f>IF(VW_PREMIO_IV[[#This Row],[EQUIPE]]="Especialidade (ESP)",VLOOKUP(VW_PREMIO_IV[[#This Row],[COBERTURA]],VALORES_IV_ESP[],VW_PREMIO_IV[[#This Row],[Col Valor]],1),"")</f>
        <v>0</v>
      </c>
      <c r="AA209" s="35" t="str">
        <f>IF(VW_PREMIO_IV[[#This Row],[EQUIPE]]="Hospitalar (HSP)",VLOOKUP(VW_PREMIO_IV[[#This Row],[COBERTURA]],VALORES_IV_HSP[],VW_PREMIO_IV[[#This Row],[Col Valor]],1),"")</f>
        <v/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0</v>
      </c>
    </row>
    <row r="210" spans="1:29" x14ac:dyDescent="0.25">
      <c r="A210" s="6" t="s">
        <v>497</v>
      </c>
      <c r="B210" s="6" t="s">
        <v>433</v>
      </c>
      <c r="C210" s="6" t="s">
        <v>14</v>
      </c>
      <c r="D210" s="6" t="s">
        <v>319</v>
      </c>
      <c r="E210" s="4">
        <v>20</v>
      </c>
      <c r="F210" s="6" t="s">
        <v>306</v>
      </c>
      <c r="G210" s="6" t="s">
        <v>515</v>
      </c>
      <c r="H210" s="4">
        <v>2020</v>
      </c>
      <c r="I210" s="4">
        <v>4</v>
      </c>
      <c r="J210" s="6" t="s">
        <v>509</v>
      </c>
      <c r="K210" s="4">
        <v>12</v>
      </c>
      <c r="L210" s="6" t="s">
        <v>500</v>
      </c>
      <c r="M210" s="6" t="s">
        <v>516</v>
      </c>
      <c r="N210" s="6" t="s">
        <v>511</v>
      </c>
      <c r="O210" s="4">
        <v>2</v>
      </c>
      <c r="P210" s="6" t="s">
        <v>512</v>
      </c>
      <c r="Q210" s="4">
        <v>6</v>
      </c>
      <c r="R210" s="6" t="s">
        <v>501</v>
      </c>
      <c r="S210" s="4" t="b">
        <v>0</v>
      </c>
      <c r="T210" s="60">
        <v>14251512.4</v>
      </c>
      <c r="U210" s="60">
        <v>0</v>
      </c>
      <c r="V210" s="38">
        <v>0</v>
      </c>
      <c r="W210" s="35">
        <v>0</v>
      </c>
      <c r="X210" s="42">
        <f>VLOOKUP(VW_PREMIO_IV[[#This Row],[TIPO]],$AL$5:$AM$16,2,0)</f>
        <v>11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0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0</v>
      </c>
    </row>
    <row r="211" spans="1:29" x14ac:dyDescent="0.25">
      <c r="A211" s="6" t="s">
        <v>497</v>
      </c>
      <c r="B211" s="6" t="s">
        <v>433</v>
      </c>
      <c r="C211" s="6" t="s">
        <v>15</v>
      </c>
      <c r="D211" s="6" t="s">
        <v>320</v>
      </c>
      <c r="E211" s="4">
        <v>30</v>
      </c>
      <c r="F211" s="6" t="s">
        <v>313</v>
      </c>
      <c r="G211" s="6" t="s">
        <v>515</v>
      </c>
      <c r="H211" s="4">
        <v>2020</v>
      </c>
      <c r="I211" s="4">
        <v>4</v>
      </c>
      <c r="J211" s="6" t="s">
        <v>509</v>
      </c>
      <c r="K211" s="4">
        <v>12</v>
      </c>
      <c r="L211" s="6" t="s">
        <v>500</v>
      </c>
      <c r="M211" s="6" t="s">
        <v>516</v>
      </c>
      <c r="N211" s="6" t="s">
        <v>511</v>
      </c>
      <c r="O211" s="4">
        <v>2</v>
      </c>
      <c r="P211" s="6" t="s">
        <v>512</v>
      </c>
      <c r="Q211" s="4">
        <v>6</v>
      </c>
      <c r="R211" s="6" t="s">
        <v>501</v>
      </c>
      <c r="S211" s="4" t="b">
        <v>0</v>
      </c>
      <c r="T211" s="60">
        <v>14251512.4</v>
      </c>
      <c r="U211" s="60">
        <v>0</v>
      </c>
      <c r="V211" s="38">
        <v>0</v>
      </c>
      <c r="W211" s="35">
        <v>0</v>
      </c>
      <c r="X211" s="42">
        <f>VLOOKUP(VW_PREMIO_IV[[#This Row],[TIPO]],$AL$5:$AM$16,2,0)</f>
        <v>11</v>
      </c>
      <c r="Y211" s="35" t="str">
        <f>IF(VW_PREMIO_IV[[#This Row],[EQUIPE]]="Gerentes",VLOOKUP(VW_PREMIO_IV[[#This Row],[COBERTURA]],VALORES_IV_GER[],VW_PREMIO_IV[[#This Row],[Col Valor]],1),"")</f>
        <v/>
      </c>
      <c r="Z211" s="35" t="str">
        <f>IF(VW_PREMIO_IV[[#This Row],[EQUIPE]]="Especialidade (ESP)",VLOOKUP(VW_PREMIO_IV[[#This Row],[COBERTURA]],VALORES_IV_ESP[],VW_PREMIO_IV[[#This Row],[Col Valor]],1),"")</f>
        <v/>
      </c>
      <c r="AA211" s="35" t="str">
        <f>IF(VW_PREMIO_IV[[#This Row],[EQUIPE]]="Hospitalar (HSP)",VLOOKUP(VW_PREMIO_IV[[#This Row],[COBERTURA]],VALORES_IV_HSP[],VW_PREMIO_IV[[#This Row],[Col Valor]],1),"")</f>
        <v/>
      </c>
      <c r="AB211" s="35">
        <f>IF(VW_PREMIO_IV[[#This Row],[EQUIPE]]="Misto (EMH)",VLOOKUP(VW_PREMIO_IV[[#This Row],[COBERTURA]],VALORES_IV_EMH[],VW_PREMIO_IV[[#This Row],[Col Valor]],1),"")</f>
        <v>0</v>
      </c>
      <c r="AC211" s="35">
        <f>VW_PREMIO_IV[[#This Row],[PREMIO]]-SUM(VW_PREMIO_IV[[#This Row],[Check Gerente]:[Check EMH]])</f>
        <v>0</v>
      </c>
    </row>
    <row r="212" spans="1:29" x14ac:dyDescent="0.25">
      <c r="A212" s="6" t="s">
        <v>497</v>
      </c>
      <c r="B212" s="6" t="s">
        <v>433</v>
      </c>
      <c r="C212" s="6" t="s">
        <v>31</v>
      </c>
      <c r="D212" s="6" t="s">
        <v>321</v>
      </c>
      <c r="E212" s="4">
        <v>10</v>
      </c>
      <c r="F212" s="6" t="s">
        <v>311</v>
      </c>
      <c r="G212" s="6" t="s">
        <v>515</v>
      </c>
      <c r="H212" s="4">
        <v>2020</v>
      </c>
      <c r="I212" s="4">
        <v>4</v>
      </c>
      <c r="J212" s="6" t="s">
        <v>509</v>
      </c>
      <c r="K212" s="4">
        <v>12</v>
      </c>
      <c r="L212" s="6" t="s">
        <v>500</v>
      </c>
      <c r="M212" s="6" t="s">
        <v>516</v>
      </c>
      <c r="N212" s="6" t="s">
        <v>511</v>
      </c>
      <c r="O212" s="4">
        <v>2</v>
      </c>
      <c r="P212" s="6" t="s">
        <v>512</v>
      </c>
      <c r="Q212" s="4">
        <v>6</v>
      </c>
      <c r="R212" s="6" t="s">
        <v>501</v>
      </c>
      <c r="S212" s="4" t="b">
        <v>0</v>
      </c>
      <c r="T212" s="60">
        <v>14251512.4</v>
      </c>
      <c r="U212" s="60">
        <v>0</v>
      </c>
      <c r="V212" s="38">
        <v>0</v>
      </c>
      <c r="W212" s="35">
        <v>0</v>
      </c>
      <c r="X212" s="42">
        <f>VLOOKUP(VW_PREMIO_IV[[#This Row],[TIPO]],$AL$5:$AM$16,2,0)</f>
        <v>11</v>
      </c>
      <c r="Y212" s="35" t="str">
        <f>IF(VW_PREMIO_IV[[#This Row],[EQUIPE]]="Gerentes",VLOOKUP(VW_PREMIO_IV[[#This Row],[COBERTURA]],VALORES_IV_GER[],VW_PREMIO_IV[[#This Row],[Col Valor]],1),"")</f>
        <v/>
      </c>
      <c r="Z212" s="35">
        <f>IF(VW_PREMIO_IV[[#This Row],[EQUIPE]]="Especialidade (ESP)",VLOOKUP(VW_PREMIO_IV[[#This Row],[COBERTURA]],VALORES_IV_ESP[],VW_PREMIO_IV[[#This Row],[Col Valor]],1),"")</f>
        <v>0</v>
      </c>
      <c r="AA212" s="35" t="str">
        <f>IF(VW_PREMIO_IV[[#This Row],[EQUIPE]]="Hospitalar (HSP)",VLOOKUP(VW_PREMIO_IV[[#This Row],[COBERTURA]],VALORES_IV_HSP[],VW_PREMIO_IV[[#This Row],[Col Valor]],1),"")</f>
        <v/>
      </c>
      <c r="AB212" s="35" t="str">
        <f>IF(VW_PREMIO_IV[[#This Row],[EQUIPE]]="Misto (EMH)",VLOOKUP(VW_PREMIO_IV[[#This Row],[COBERTURA]],VALORES_IV_EMH[],VW_PREMIO_IV[[#This Row],[Col Valor]],1),"")</f>
        <v/>
      </c>
      <c r="AC212" s="35">
        <f>VW_PREMIO_IV[[#This Row],[PREMIO]]-SUM(VW_PREMIO_IV[[#This Row],[Check Gerente]:[Check EMH]])</f>
        <v>0</v>
      </c>
    </row>
    <row r="213" spans="1:29" x14ac:dyDescent="0.25">
      <c r="A213" s="6" t="s">
        <v>497</v>
      </c>
      <c r="B213" s="6" t="s">
        <v>433</v>
      </c>
      <c r="C213" s="6" t="s">
        <v>16</v>
      </c>
      <c r="D213" s="6" t="s">
        <v>322</v>
      </c>
      <c r="E213" s="4">
        <v>20</v>
      </c>
      <c r="F213" s="6" t="s">
        <v>306</v>
      </c>
      <c r="G213" s="6" t="s">
        <v>515</v>
      </c>
      <c r="H213" s="4">
        <v>2020</v>
      </c>
      <c r="I213" s="4">
        <v>4</v>
      </c>
      <c r="J213" s="6" t="s">
        <v>509</v>
      </c>
      <c r="K213" s="4">
        <v>12</v>
      </c>
      <c r="L213" s="6" t="s">
        <v>500</v>
      </c>
      <c r="M213" s="6" t="s">
        <v>516</v>
      </c>
      <c r="N213" s="6" t="s">
        <v>511</v>
      </c>
      <c r="O213" s="4">
        <v>2</v>
      </c>
      <c r="P213" s="6" t="s">
        <v>512</v>
      </c>
      <c r="Q213" s="4">
        <v>6</v>
      </c>
      <c r="R213" s="6" t="s">
        <v>501</v>
      </c>
      <c r="S213" s="4" t="b">
        <v>0</v>
      </c>
      <c r="T213" s="60">
        <v>14251512.4</v>
      </c>
      <c r="U213" s="60">
        <v>0</v>
      </c>
      <c r="V213" s="38">
        <v>0</v>
      </c>
      <c r="W213" s="35">
        <v>0</v>
      </c>
      <c r="X213" s="42">
        <f>VLOOKUP(VW_PREMIO_IV[[#This Row],[TIPO]],$AL$5:$AM$16,2,0)</f>
        <v>11</v>
      </c>
      <c r="Y213" s="35" t="str">
        <f>IF(VW_PREMIO_IV[[#This Row],[EQUIPE]]="Gerentes",VLOOKUP(VW_PREMIO_IV[[#This Row],[COBERTURA]],VALORES_IV_GER[],VW_PREMIO_IV[[#This Row],[Col Valor]],1),"")</f>
        <v/>
      </c>
      <c r="Z213" s="35" t="str">
        <f>IF(VW_PREMIO_IV[[#This Row],[EQUIPE]]="Especialidade (ESP)",VLOOKUP(VW_PREMIO_IV[[#This Row],[COBERTURA]],VALORES_IV_ESP[],VW_PREMIO_IV[[#This Row],[Col Valor]],1),"")</f>
        <v/>
      </c>
      <c r="AA213" s="35">
        <f>IF(VW_PREMIO_IV[[#This Row],[EQUIPE]]="Hospitalar (HSP)",VLOOKUP(VW_PREMIO_IV[[#This Row],[COBERTURA]],VALORES_IV_HSP[],VW_PREMIO_IV[[#This Row],[Col Valor]],1),"")</f>
        <v>0</v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0</v>
      </c>
    </row>
    <row r="214" spans="1:29" x14ac:dyDescent="0.25">
      <c r="A214" s="6" t="s">
        <v>497</v>
      </c>
      <c r="B214" s="6" t="s">
        <v>433</v>
      </c>
      <c r="C214" s="6" t="s">
        <v>18</v>
      </c>
      <c r="D214" s="6" t="s">
        <v>324</v>
      </c>
      <c r="E214" s="4">
        <v>20</v>
      </c>
      <c r="F214" s="6" t="s">
        <v>306</v>
      </c>
      <c r="G214" s="6" t="s">
        <v>515</v>
      </c>
      <c r="H214" s="4">
        <v>2020</v>
      </c>
      <c r="I214" s="4">
        <v>4</v>
      </c>
      <c r="J214" s="6" t="s">
        <v>509</v>
      </c>
      <c r="K214" s="4">
        <v>12</v>
      </c>
      <c r="L214" s="6" t="s">
        <v>500</v>
      </c>
      <c r="M214" s="6" t="s">
        <v>516</v>
      </c>
      <c r="N214" s="6" t="s">
        <v>511</v>
      </c>
      <c r="O214" s="4">
        <v>2</v>
      </c>
      <c r="P214" s="6" t="s">
        <v>512</v>
      </c>
      <c r="Q214" s="4">
        <v>6</v>
      </c>
      <c r="R214" s="6" t="s">
        <v>501</v>
      </c>
      <c r="S214" s="4" t="b">
        <v>0</v>
      </c>
      <c r="T214" s="60">
        <v>14251512.4</v>
      </c>
      <c r="U214" s="60">
        <v>0</v>
      </c>
      <c r="V214" s="38">
        <v>0</v>
      </c>
      <c r="W214" s="35">
        <v>0</v>
      </c>
      <c r="X214" s="42">
        <f>VLOOKUP(VW_PREMIO_IV[[#This Row],[TIPO]],$AL$5:$AM$16,2,0)</f>
        <v>11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0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0</v>
      </c>
    </row>
    <row r="215" spans="1:29" x14ac:dyDescent="0.25">
      <c r="A215" s="6" t="s">
        <v>497</v>
      </c>
      <c r="B215" s="6" t="s">
        <v>433</v>
      </c>
      <c r="C215" s="6" t="s">
        <v>19</v>
      </c>
      <c r="D215" s="6" t="s">
        <v>325</v>
      </c>
      <c r="E215" s="4">
        <v>20</v>
      </c>
      <c r="F215" s="6" t="s">
        <v>306</v>
      </c>
      <c r="G215" s="6" t="s">
        <v>515</v>
      </c>
      <c r="H215" s="4">
        <v>2020</v>
      </c>
      <c r="I215" s="4">
        <v>4</v>
      </c>
      <c r="J215" s="6" t="s">
        <v>509</v>
      </c>
      <c r="K215" s="4">
        <v>12</v>
      </c>
      <c r="L215" s="6" t="s">
        <v>500</v>
      </c>
      <c r="M215" s="6" t="s">
        <v>516</v>
      </c>
      <c r="N215" s="6" t="s">
        <v>511</v>
      </c>
      <c r="O215" s="4">
        <v>2</v>
      </c>
      <c r="P215" s="6" t="s">
        <v>512</v>
      </c>
      <c r="Q215" s="4">
        <v>6</v>
      </c>
      <c r="R215" s="6" t="s">
        <v>501</v>
      </c>
      <c r="S215" s="4" t="b">
        <v>0</v>
      </c>
      <c r="T215" s="60">
        <v>14251512.4</v>
      </c>
      <c r="U215" s="60">
        <v>0</v>
      </c>
      <c r="V215" s="38">
        <v>0</v>
      </c>
      <c r="W215" s="35">
        <v>0</v>
      </c>
      <c r="X215" s="42">
        <f>VLOOKUP(VW_PREMIO_IV[[#This Row],[TIPO]],$AL$5:$AM$16,2,0)</f>
        <v>11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>
        <f>IF(VW_PREMIO_IV[[#This Row],[EQUIPE]]="Hospitalar (HSP)",VLOOKUP(VW_PREMIO_IV[[#This Row],[COBERTURA]],VALORES_IV_HSP[],VW_PREMIO_IV[[#This Row],[Col Valor]],1),"")</f>
        <v>0</v>
      </c>
      <c r="AB215" s="35" t="str">
        <f>IF(VW_PREMIO_IV[[#This Row],[EQUIPE]]="Misto (EMH)",VLOOKUP(VW_PREMIO_IV[[#This Row],[COBERTURA]],VALORES_IV_EMH[],VW_PREMIO_IV[[#This Row],[Col Valor]],1),"")</f>
        <v/>
      </c>
      <c r="AC215" s="35">
        <f>VW_PREMIO_IV[[#This Row],[PREMIO]]-SUM(VW_PREMIO_IV[[#This Row],[Check Gerente]:[Check EMH]])</f>
        <v>0</v>
      </c>
    </row>
    <row r="216" spans="1:29" x14ac:dyDescent="0.25">
      <c r="A216" s="6" t="s">
        <v>497</v>
      </c>
      <c r="B216" s="6" t="s">
        <v>433</v>
      </c>
      <c r="C216" s="6" t="s">
        <v>20</v>
      </c>
      <c r="D216" s="6" t="s">
        <v>326</v>
      </c>
      <c r="E216" s="4">
        <v>20</v>
      </c>
      <c r="F216" s="6" t="s">
        <v>306</v>
      </c>
      <c r="G216" s="6" t="s">
        <v>515</v>
      </c>
      <c r="H216" s="4">
        <v>2020</v>
      </c>
      <c r="I216" s="4">
        <v>4</v>
      </c>
      <c r="J216" s="6" t="s">
        <v>509</v>
      </c>
      <c r="K216" s="4">
        <v>12</v>
      </c>
      <c r="L216" s="6" t="s">
        <v>500</v>
      </c>
      <c r="M216" s="6" t="s">
        <v>516</v>
      </c>
      <c r="N216" s="6" t="s">
        <v>511</v>
      </c>
      <c r="O216" s="4">
        <v>2</v>
      </c>
      <c r="P216" s="6" t="s">
        <v>512</v>
      </c>
      <c r="Q216" s="4">
        <v>6</v>
      </c>
      <c r="R216" s="6" t="s">
        <v>501</v>
      </c>
      <c r="S216" s="4" t="b">
        <v>0</v>
      </c>
      <c r="T216" s="60">
        <v>14251512.4</v>
      </c>
      <c r="U216" s="60">
        <v>0</v>
      </c>
      <c r="V216" s="38">
        <v>0</v>
      </c>
      <c r="W216" s="35">
        <v>0</v>
      </c>
      <c r="X216" s="42">
        <f>VLOOKUP(VW_PREMIO_IV[[#This Row],[TIPO]],$AL$5:$AM$16,2,0)</f>
        <v>11</v>
      </c>
      <c r="Y216" s="35" t="str">
        <f>IF(VW_PREMIO_IV[[#This Row],[EQUIPE]]="Gerentes",VLOOKUP(VW_PREMIO_IV[[#This Row],[COBERTURA]],VALORES_IV_GER[],VW_PREMIO_IV[[#This Row],[Col Valor]],1),"")</f>
        <v/>
      </c>
      <c r="Z216" s="35" t="str">
        <f>IF(VW_PREMIO_IV[[#This Row],[EQUIPE]]="Especialidade (ESP)",VLOOKUP(VW_PREMIO_IV[[#This Row],[COBERTURA]],VALORES_IV_ESP[],VW_PREMIO_IV[[#This Row],[Col Valor]],1),"")</f>
        <v/>
      </c>
      <c r="AA216" s="35">
        <f>IF(VW_PREMIO_IV[[#This Row],[EQUIPE]]="Hospitalar (HSP)",VLOOKUP(VW_PREMIO_IV[[#This Row],[COBERTURA]],VALORES_IV_HSP[],VW_PREMIO_IV[[#This Row],[Col Valor]],1),"")</f>
        <v>0</v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0</v>
      </c>
    </row>
    <row r="217" spans="1:29" x14ac:dyDescent="0.25">
      <c r="A217" s="6" t="s">
        <v>497</v>
      </c>
      <c r="B217" s="6" t="s">
        <v>433</v>
      </c>
      <c r="C217" s="6" t="s">
        <v>21</v>
      </c>
      <c r="D217" s="6" t="s">
        <v>329</v>
      </c>
      <c r="E217" s="4">
        <v>20</v>
      </c>
      <c r="F217" s="6" t="s">
        <v>306</v>
      </c>
      <c r="G217" s="6" t="s">
        <v>515</v>
      </c>
      <c r="H217" s="4">
        <v>2020</v>
      </c>
      <c r="I217" s="4">
        <v>4</v>
      </c>
      <c r="J217" s="6" t="s">
        <v>509</v>
      </c>
      <c r="K217" s="4">
        <v>12</v>
      </c>
      <c r="L217" s="6" t="s">
        <v>500</v>
      </c>
      <c r="M217" s="6" t="s">
        <v>516</v>
      </c>
      <c r="N217" s="6" t="s">
        <v>511</v>
      </c>
      <c r="O217" s="4">
        <v>2</v>
      </c>
      <c r="P217" s="6" t="s">
        <v>512</v>
      </c>
      <c r="Q217" s="4">
        <v>6</v>
      </c>
      <c r="R217" s="6" t="s">
        <v>501</v>
      </c>
      <c r="S217" s="4" t="b">
        <v>0</v>
      </c>
      <c r="T217" s="60">
        <v>14251512.4</v>
      </c>
      <c r="U217" s="60">
        <v>0</v>
      </c>
      <c r="V217" s="38">
        <v>0</v>
      </c>
      <c r="W217" s="35">
        <v>0</v>
      </c>
      <c r="X217" s="42">
        <f>VLOOKUP(VW_PREMIO_IV[[#This Row],[TIPO]],$AL$5:$AM$16,2,0)</f>
        <v>11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0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0</v>
      </c>
    </row>
    <row r="218" spans="1:29" x14ac:dyDescent="0.25">
      <c r="A218" s="6" t="s">
        <v>497</v>
      </c>
      <c r="B218" s="6" t="s">
        <v>433</v>
      </c>
      <c r="C218" s="6" t="s">
        <v>32</v>
      </c>
      <c r="D218" s="6" t="s">
        <v>330</v>
      </c>
      <c r="E218" s="4">
        <v>10</v>
      </c>
      <c r="F218" s="6" t="s">
        <v>311</v>
      </c>
      <c r="G218" s="6" t="s">
        <v>515</v>
      </c>
      <c r="H218" s="4">
        <v>2020</v>
      </c>
      <c r="I218" s="4">
        <v>4</v>
      </c>
      <c r="J218" s="6" t="s">
        <v>509</v>
      </c>
      <c r="K218" s="4">
        <v>12</v>
      </c>
      <c r="L218" s="6" t="s">
        <v>500</v>
      </c>
      <c r="M218" s="6" t="s">
        <v>516</v>
      </c>
      <c r="N218" s="6" t="s">
        <v>511</v>
      </c>
      <c r="O218" s="4">
        <v>2</v>
      </c>
      <c r="P218" s="6" t="s">
        <v>512</v>
      </c>
      <c r="Q218" s="4">
        <v>6</v>
      </c>
      <c r="R218" s="6" t="s">
        <v>501</v>
      </c>
      <c r="S218" s="4" t="b">
        <v>0</v>
      </c>
      <c r="T218" s="60">
        <v>14251512.4</v>
      </c>
      <c r="U218" s="60">
        <v>0</v>
      </c>
      <c r="V218" s="38">
        <v>0</v>
      </c>
      <c r="W218" s="35">
        <v>0</v>
      </c>
      <c r="X218" s="42">
        <f>VLOOKUP(VW_PREMIO_IV[[#This Row],[TIPO]],$AL$5:$AM$16,2,0)</f>
        <v>11</v>
      </c>
      <c r="Y218" s="35" t="str">
        <f>IF(VW_PREMIO_IV[[#This Row],[EQUIPE]]="Gerentes",VLOOKUP(VW_PREMIO_IV[[#This Row],[COBERTURA]],VALORES_IV_GER[],VW_PREMIO_IV[[#This Row],[Col Valor]],1),"")</f>
        <v/>
      </c>
      <c r="Z218" s="35">
        <f>IF(VW_PREMIO_IV[[#This Row],[EQUIPE]]="Especialidade (ESP)",VLOOKUP(VW_PREMIO_IV[[#This Row],[COBERTURA]],VALORES_IV_ESP[],VW_PREMIO_IV[[#This Row],[Col Valor]],1),"")</f>
        <v>0</v>
      </c>
      <c r="AA218" s="35" t="str">
        <f>IF(VW_PREMIO_IV[[#This Row],[EQUIPE]]="Hospitalar (HSP)",VLOOKUP(VW_PREMIO_IV[[#This Row],[COBERTURA]],VALORES_IV_HSP[],VW_PREMIO_IV[[#This Row],[Col Valor]],1),"")</f>
        <v/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0</v>
      </c>
    </row>
    <row r="219" spans="1:29" x14ac:dyDescent="0.25">
      <c r="A219" s="6" t="s">
        <v>497</v>
      </c>
      <c r="B219" s="6" t="s">
        <v>433</v>
      </c>
      <c r="C219" s="6" t="s">
        <v>22</v>
      </c>
      <c r="D219" s="6" t="s">
        <v>365</v>
      </c>
      <c r="E219" s="4">
        <v>20</v>
      </c>
      <c r="F219" s="6" t="s">
        <v>306</v>
      </c>
      <c r="G219" s="6" t="s">
        <v>515</v>
      </c>
      <c r="H219" s="4">
        <v>2020</v>
      </c>
      <c r="I219" s="4">
        <v>4</v>
      </c>
      <c r="J219" s="6" t="s">
        <v>509</v>
      </c>
      <c r="K219" s="4">
        <v>12</v>
      </c>
      <c r="L219" s="6" t="s">
        <v>500</v>
      </c>
      <c r="M219" s="6" t="s">
        <v>516</v>
      </c>
      <c r="N219" s="6" t="s">
        <v>511</v>
      </c>
      <c r="O219" s="4">
        <v>2</v>
      </c>
      <c r="P219" s="6" t="s">
        <v>512</v>
      </c>
      <c r="Q219" s="4">
        <v>6</v>
      </c>
      <c r="R219" s="6" t="s">
        <v>501</v>
      </c>
      <c r="S219" s="4" t="b">
        <v>0</v>
      </c>
      <c r="T219" s="60">
        <v>14251512.4</v>
      </c>
      <c r="U219" s="60">
        <v>0</v>
      </c>
      <c r="V219" s="38">
        <v>0</v>
      </c>
      <c r="W219" s="35">
        <v>0</v>
      </c>
      <c r="X219" s="42">
        <f>VLOOKUP(VW_PREMIO_IV[[#This Row],[TIPO]],$AL$5:$AM$16,2,0)</f>
        <v>11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0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0</v>
      </c>
    </row>
    <row r="220" spans="1:29" x14ac:dyDescent="0.25">
      <c r="A220" s="6" t="s">
        <v>497</v>
      </c>
      <c r="B220" s="6" t="s">
        <v>433</v>
      </c>
      <c r="C220" s="6" t="s">
        <v>23</v>
      </c>
      <c r="D220" s="6" t="s">
        <v>369</v>
      </c>
      <c r="E220" s="4">
        <v>20</v>
      </c>
      <c r="F220" s="6" t="s">
        <v>306</v>
      </c>
      <c r="G220" s="6" t="s">
        <v>515</v>
      </c>
      <c r="H220" s="4">
        <v>2020</v>
      </c>
      <c r="I220" s="4">
        <v>4</v>
      </c>
      <c r="J220" s="6" t="s">
        <v>509</v>
      </c>
      <c r="K220" s="4">
        <v>12</v>
      </c>
      <c r="L220" s="6" t="s">
        <v>500</v>
      </c>
      <c r="M220" s="6" t="s">
        <v>516</v>
      </c>
      <c r="N220" s="6" t="s">
        <v>511</v>
      </c>
      <c r="O220" s="4">
        <v>2</v>
      </c>
      <c r="P220" s="6" t="s">
        <v>512</v>
      </c>
      <c r="Q220" s="4">
        <v>6</v>
      </c>
      <c r="R220" s="6" t="s">
        <v>501</v>
      </c>
      <c r="S220" s="4" t="b">
        <v>0</v>
      </c>
      <c r="T220" s="60">
        <v>14251512.4</v>
      </c>
      <c r="U220" s="60">
        <v>0</v>
      </c>
      <c r="V220" s="38">
        <v>0</v>
      </c>
      <c r="W220" s="35">
        <v>0</v>
      </c>
      <c r="X220" s="42">
        <f>VLOOKUP(VW_PREMIO_IV[[#This Row],[TIPO]],$AL$5:$AM$16,2,0)</f>
        <v>11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0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0</v>
      </c>
    </row>
    <row r="221" spans="1:29" x14ac:dyDescent="0.25">
      <c r="A221" s="6" t="s">
        <v>497</v>
      </c>
      <c r="B221" s="6" t="s">
        <v>433</v>
      </c>
      <c r="C221" s="6" t="s">
        <v>33</v>
      </c>
      <c r="D221" s="6" t="s">
        <v>405</v>
      </c>
      <c r="E221" s="4">
        <v>10</v>
      </c>
      <c r="F221" s="6" t="s">
        <v>311</v>
      </c>
      <c r="G221" s="6" t="s">
        <v>515</v>
      </c>
      <c r="H221" s="4">
        <v>2020</v>
      </c>
      <c r="I221" s="4">
        <v>4</v>
      </c>
      <c r="J221" s="6" t="s">
        <v>509</v>
      </c>
      <c r="K221" s="4">
        <v>12</v>
      </c>
      <c r="L221" s="6" t="s">
        <v>500</v>
      </c>
      <c r="M221" s="6" t="s">
        <v>516</v>
      </c>
      <c r="N221" s="6" t="s">
        <v>511</v>
      </c>
      <c r="O221" s="4">
        <v>2</v>
      </c>
      <c r="P221" s="6" t="s">
        <v>512</v>
      </c>
      <c r="Q221" s="4">
        <v>6</v>
      </c>
      <c r="R221" s="6" t="s">
        <v>501</v>
      </c>
      <c r="S221" s="4" t="b">
        <v>0</v>
      </c>
      <c r="T221" s="60">
        <v>14251512.4</v>
      </c>
      <c r="U221" s="60">
        <v>0</v>
      </c>
      <c r="V221" s="38">
        <v>0</v>
      </c>
      <c r="W221" s="35">
        <v>0</v>
      </c>
      <c r="X221" s="42">
        <f>VLOOKUP(VW_PREMIO_IV[[#This Row],[TIPO]],$AL$5:$AM$16,2,0)</f>
        <v>11</v>
      </c>
      <c r="Y221" s="35" t="str">
        <f>IF(VW_PREMIO_IV[[#This Row],[EQUIPE]]="Gerentes",VLOOKUP(VW_PREMIO_IV[[#This Row],[COBERTURA]],VALORES_IV_GER[],VW_PREMIO_IV[[#This Row],[Col Valor]],1),"")</f>
        <v/>
      </c>
      <c r="Z221" s="35">
        <f>IF(VW_PREMIO_IV[[#This Row],[EQUIPE]]="Especialidade (ESP)",VLOOKUP(VW_PREMIO_IV[[#This Row],[COBERTURA]],VALORES_IV_ESP[],VW_PREMIO_IV[[#This Row],[Col Valor]],1),"")</f>
        <v>0</v>
      </c>
      <c r="AA221" s="35" t="str">
        <f>IF(VW_PREMIO_IV[[#This Row],[EQUIPE]]="Hospitalar (HSP)",VLOOKUP(VW_PREMIO_IV[[#This Row],[COBERTURA]],VALORES_IV_HSP[],VW_PREMIO_IV[[#This Row],[Col Valor]],1),"")</f>
        <v/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0</v>
      </c>
    </row>
    <row r="222" spans="1:29" x14ac:dyDescent="0.25">
      <c r="A222" s="6" t="s">
        <v>497</v>
      </c>
      <c r="B222" s="6" t="s">
        <v>433</v>
      </c>
      <c r="C222" s="6" t="s">
        <v>25</v>
      </c>
      <c r="D222" s="6" t="s">
        <v>406</v>
      </c>
      <c r="E222" s="4">
        <v>30</v>
      </c>
      <c r="F222" s="6" t="s">
        <v>313</v>
      </c>
      <c r="G222" s="6" t="s">
        <v>515</v>
      </c>
      <c r="H222" s="4">
        <v>2020</v>
      </c>
      <c r="I222" s="4">
        <v>4</v>
      </c>
      <c r="J222" s="6" t="s">
        <v>509</v>
      </c>
      <c r="K222" s="4">
        <v>12</v>
      </c>
      <c r="L222" s="6" t="s">
        <v>500</v>
      </c>
      <c r="M222" s="6" t="s">
        <v>516</v>
      </c>
      <c r="N222" s="6" t="s">
        <v>511</v>
      </c>
      <c r="O222" s="4">
        <v>2</v>
      </c>
      <c r="P222" s="6" t="s">
        <v>512</v>
      </c>
      <c r="Q222" s="4">
        <v>6</v>
      </c>
      <c r="R222" s="6" t="s">
        <v>501</v>
      </c>
      <c r="S222" s="4" t="b">
        <v>0</v>
      </c>
      <c r="T222" s="60">
        <v>14251512.4</v>
      </c>
      <c r="U222" s="60">
        <v>0</v>
      </c>
      <c r="V222" s="38">
        <v>0</v>
      </c>
      <c r="W222" s="35">
        <v>0</v>
      </c>
      <c r="X222" s="42">
        <f>VLOOKUP(VW_PREMIO_IV[[#This Row],[TIPO]],$AL$5:$AM$16,2,0)</f>
        <v>11</v>
      </c>
      <c r="Y222" s="35" t="str">
        <f>IF(VW_PREMIO_IV[[#This Row],[EQUIPE]]="Gerentes",VLOOKUP(VW_PREMIO_IV[[#This Row],[COBERTURA]],VALORES_IV_GER[],VW_PREMIO_IV[[#This Row],[Col Valor]],1),"")</f>
        <v/>
      </c>
      <c r="Z222" s="35" t="str">
        <f>IF(VW_PREMIO_IV[[#This Row],[EQUIPE]]="Especialidade (ESP)",VLOOKUP(VW_PREMIO_IV[[#This Row],[COBERTURA]],VALORES_IV_ESP[],VW_PREMIO_IV[[#This Row],[Col Valor]],1),"")</f>
        <v/>
      </c>
      <c r="AA222" s="35" t="str">
        <f>IF(VW_PREMIO_IV[[#This Row],[EQUIPE]]="Hospitalar (HSP)",VLOOKUP(VW_PREMIO_IV[[#This Row],[COBERTURA]],VALORES_IV_HSP[],VW_PREMIO_IV[[#This Row],[Col Valor]],1),"")</f>
        <v/>
      </c>
      <c r="AB222" s="35">
        <f>IF(VW_PREMIO_IV[[#This Row],[EQUIPE]]="Misto (EMH)",VLOOKUP(VW_PREMIO_IV[[#This Row],[COBERTURA]],VALORES_IV_EMH[],VW_PREMIO_IV[[#This Row],[Col Valor]],1),"")</f>
        <v>0</v>
      </c>
      <c r="AC222" s="35">
        <f>VW_PREMIO_IV[[#This Row],[PREMIO]]-SUM(VW_PREMIO_IV[[#This Row],[Check Gerente]:[Check EMH]])</f>
        <v>0</v>
      </c>
    </row>
    <row r="223" spans="1:29" x14ac:dyDescent="0.25">
      <c r="A223" s="6" t="s">
        <v>497</v>
      </c>
      <c r="B223" s="6" t="s">
        <v>433</v>
      </c>
      <c r="C223" s="6" t="s">
        <v>9</v>
      </c>
      <c r="D223" s="6" t="s">
        <v>304</v>
      </c>
      <c r="E223" s="4">
        <v>20</v>
      </c>
      <c r="F223" s="6" t="s">
        <v>306</v>
      </c>
      <c r="G223" s="6" t="s">
        <v>513</v>
      </c>
      <c r="H223" s="4">
        <v>2020</v>
      </c>
      <c r="I223" s="4">
        <v>4</v>
      </c>
      <c r="J223" s="6" t="s">
        <v>509</v>
      </c>
      <c r="K223" s="4">
        <v>11</v>
      </c>
      <c r="L223" s="6" t="s">
        <v>498</v>
      </c>
      <c r="M223" s="6" t="s">
        <v>514</v>
      </c>
      <c r="N223" s="6" t="s">
        <v>511</v>
      </c>
      <c r="O223" s="4">
        <v>2</v>
      </c>
      <c r="P223" s="6" t="s">
        <v>512</v>
      </c>
      <c r="Q223" s="4">
        <v>5</v>
      </c>
      <c r="R223" s="6" t="s">
        <v>499</v>
      </c>
      <c r="S223" s="4" t="b">
        <v>0</v>
      </c>
      <c r="T223" s="60">
        <v>14251512.4</v>
      </c>
      <c r="U223" s="60">
        <v>17623946.649999999</v>
      </c>
      <c r="V223" s="38">
        <v>1.2370000000000001</v>
      </c>
      <c r="W223" s="35">
        <v>1060.96</v>
      </c>
      <c r="X223" s="42">
        <f>VLOOKUP(VW_PREMIO_IV[[#This Row],[TIPO]],$AL$5:$AM$16,2,0)</f>
        <v>11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1060.9644000000001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-4.400000000032378E-3</v>
      </c>
    </row>
    <row r="224" spans="1:29" x14ac:dyDescent="0.25">
      <c r="A224" s="6" t="s">
        <v>497</v>
      </c>
      <c r="B224" s="6" t="s">
        <v>433</v>
      </c>
      <c r="C224" s="6" t="s">
        <v>11</v>
      </c>
      <c r="D224" s="6" t="s">
        <v>307</v>
      </c>
      <c r="E224" s="4">
        <v>20</v>
      </c>
      <c r="F224" s="6" t="s">
        <v>306</v>
      </c>
      <c r="G224" s="6" t="s">
        <v>513</v>
      </c>
      <c r="H224" s="4">
        <v>2020</v>
      </c>
      <c r="I224" s="4">
        <v>4</v>
      </c>
      <c r="J224" s="6" t="s">
        <v>509</v>
      </c>
      <c r="K224" s="4">
        <v>11</v>
      </c>
      <c r="L224" s="6" t="s">
        <v>498</v>
      </c>
      <c r="M224" s="6" t="s">
        <v>514</v>
      </c>
      <c r="N224" s="6" t="s">
        <v>511</v>
      </c>
      <c r="O224" s="4">
        <v>2</v>
      </c>
      <c r="P224" s="6" t="s">
        <v>512</v>
      </c>
      <c r="Q224" s="4">
        <v>5</v>
      </c>
      <c r="R224" s="6" t="s">
        <v>499</v>
      </c>
      <c r="S224" s="4" t="b">
        <v>0</v>
      </c>
      <c r="T224" s="60">
        <v>14251512.4</v>
      </c>
      <c r="U224" s="60">
        <v>17623946.649999999</v>
      </c>
      <c r="V224" s="38">
        <v>1.2370000000000001</v>
      </c>
      <c r="W224" s="35">
        <v>1060.96</v>
      </c>
      <c r="X224" s="42">
        <f>VLOOKUP(VW_PREMIO_IV[[#This Row],[TIPO]],$AL$5:$AM$16,2,0)</f>
        <v>11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>
        <f>IF(VW_PREMIO_IV[[#This Row],[EQUIPE]]="Hospitalar (HSP)",VLOOKUP(VW_PREMIO_IV[[#This Row],[COBERTURA]],VALORES_IV_HSP[],VW_PREMIO_IV[[#This Row],[Col Valor]],1),"")</f>
        <v>1060.9644000000001</v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-4.400000000032378E-3</v>
      </c>
    </row>
    <row r="225" spans="1:29" x14ac:dyDescent="0.25">
      <c r="A225" s="6" t="s">
        <v>497</v>
      </c>
      <c r="B225" s="6" t="s">
        <v>433</v>
      </c>
      <c r="C225" s="6" t="s">
        <v>13</v>
      </c>
      <c r="D225" s="6" t="s">
        <v>309</v>
      </c>
      <c r="E225" s="4">
        <v>20</v>
      </c>
      <c r="F225" s="6" t="s">
        <v>306</v>
      </c>
      <c r="G225" s="6" t="s">
        <v>513</v>
      </c>
      <c r="H225" s="4">
        <v>2020</v>
      </c>
      <c r="I225" s="4">
        <v>4</v>
      </c>
      <c r="J225" s="6" t="s">
        <v>509</v>
      </c>
      <c r="K225" s="4">
        <v>11</v>
      </c>
      <c r="L225" s="6" t="s">
        <v>498</v>
      </c>
      <c r="M225" s="6" t="s">
        <v>514</v>
      </c>
      <c r="N225" s="6" t="s">
        <v>511</v>
      </c>
      <c r="O225" s="4">
        <v>2</v>
      </c>
      <c r="P225" s="6" t="s">
        <v>512</v>
      </c>
      <c r="Q225" s="4">
        <v>5</v>
      </c>
      <c r="R225" s="6" t="s">
        <v>499</v>
      </c>
      <c r="S225" s="4" t="b">
        <v>0</v>
      </c>
      <c r="T225" s="60">
        <v>14251512.4</v>
      </c>
      <c r="U225" s="60">
        <v>17623946.649999999</v>
      </c>
      <c r="V225" s="38">
        <v>1.2370000000000001</v>
      </c>
      <c r="W225" s="35">
        <v>1060.96</v>
      </c>
      <c r="X225" s="42">
        <f>VLOOKUP(VW_PREMIO_IV[[#This Row],[TIPO]],$AL$5:$AM$16,2,0)</f>
        <v>11</v>
      </c>
      <c r="Y225" s="35" t="str">
        <f>IF(VW_PREMIO_IV[[#This Row],[EQUIPE]]="Gerentes",VLOOKUP(VW_PREMIO_IV[[#This Row],[COBERTURA]],VALORES_IV_GER[],VW_PREMIO_IV[[#This Row],[Col Valor]],1),"")</f>
        <v/>
      </c>
      <c r="Z225" s="35" t="str">
        <f>IF(VW_PREMIO_IV[[#This Row],[EQUIPE]]="Especialidade (ESP)",VLOOKUP(VW_PREMIO_IV[[#This Row],[COBERTURA]],VALORES_IV_ESP[],VW_PREMIO_IV[[#This Row],[Col Valor]],1),"")</f>
        <v/>
      </c>
      <c r="AA225" s="35">
        <f>IF(VW_PREMIO_IV[[#This Row],[EQUIPE]]="Hospitalar (HSP)",VLOOKUP(VW_PREMIO_IV[[#This Row],[COBERTURA]],VALORES_IV_HSP[],VW_PREMIO_IV[[#This Row],[Col Valor]],1),"")</f>
        <v>1060.9644000000001</v>
      </c>
      <c r="AB225" s="35" t="str">
        <f>IF(VW_PREMIO_IV[[#This Row],[EQUIPE]]="Misto (EMH)",VLOOKUP(VW_PREMIO_IV[[#This Row],[COBERTURA]],VALORES_IV_EMH[],VW_PREMIO_IV[[#This Row],[Col Valor]],1),"")</f>
        <v/>
      </c>
      <c r="AC225" s="35">
        <f>VW_PREMIO_IV[[#This Row],[PREMIO]]-SUM(VW_PREMIO_IV[[#This Row],[Check Gerente]:[Check EMH]])</f>
        <v>-4.400000000032378E-3</v>
      </c>
    </row>
    <row r="226" spans="1:29" x14ac:dyDescent="0.25">
      <c r="A226" s="6" t="s">
        <v>497</v>
      </c>
      <c r="B226" s="6" t="s">
        <v>433</v>
      </c>
      <c r="C226" s="6" t="s">
        <v>28</v>
      </c>
      <c r="D226" s="6" t="s">
        <v>310</v>
      </c>
      <c r="E226" s="4">
        <v>10</v>
      </c>
      <c r="F226" s="6" t="s">
        <v>311</v>
      </c>
      <c r="G226" s="6" t="s">
        <v>513</v>
      </c>
      <c r="H226" s="4">
        <v>2020</v>
      </c>
      <c r="I226" s="4">
        <v>4</v>
      </c>
      <c r="J226" s="6" t="s">
        <v>509</v>
      </c>
      <c r="K226" s="4">
        <v>11</v>
      </c>
      <c r="L226" s="6" t="s">
        <v>498</v>
      </c>
      <c r="M226" s="6" t="s">
        <v>514</v>
      </c>
      <c r="N226" s="6" t="s">
        <v>511</v>
      </c>
      <c r="O226" s="4">
        <v>2</v>
      </c>
      <c r="P226" s="6" t="s">
        <v>512</v>
      </c>
      <c r="Q226" s="4">
        <v>5</v>
      </c>
      <c r="R226" s="6" t="s">
        <v>499</v>
      </c>
      <c r="S226" s="4" t="b">
        <v>0</v>
      </c>
      <c r="T226" s="60">
        <v>14251512.4</v>
      </c>
      <c r="U226" s="60">
        <v>17623946.649999999</v>
      </c>
      <c r="V226" s="38">
        <v>1.2370000000000001</v>
      </c>
      <c r="W226" s="35">
        <v>1060.96</v>
      </c>
      <c r="X226" s="42">
        <f>VLOOKUP(VW_PREMIO_IV[[#This Row],[TIPO]],$AL$5:$AM$16,2,0)</f>
        <v>11</v>
      </c>
      <c r="Y226" s="35" t="str">
        <f>IF(VW_PREMIO_IV[[#This Row],[EQUIPE]]="Gerentes",VLOOKUP(VW_PREMIO_IV[[#This Row],[COBERTURA]],VALORES_IV_GER[],VW_PREMIO_IV[[#This Row],[Col Valor]],1),"")</f>
        <v/>
      </c>
      <c r="Z226" s="35">
        <f>IF(VW_PREMIO_IV[[#This Row],[EQUIPE]]="Especialidade (ESP)",VLOOKUP(VW_PREMIO_IV[[#This Row],[COBERTURA]],VALORES_IV_ESP[],VW_PREMIO_IV[[#This Row],[Col Valor]],1),"")</f>
        <v>1060.9644000000001</v>
      </c>
      <c r="AA226" s="35" t="str">
        <f>IF(VW_PREMIO_IV[[#This Row],[EQUIPE]]="Hospitalar (HSP)",VLOOKUP(VW_PREMIO_IV[[#This Row],[COBERTURA]],VALORES_IV_HSP[],VW_PREMIO_IV[[#This Row],[Col Valor]],1),"")</f>
        <v/>
      </c>
      <c r="AB226" s="35" t="str">
        <f>IF(VW_PREMIO_IV[[#This Row],[EQUIPE]]="Misto (EMH)",VLOOKUP(VW_PREMIO_IV[[#This Row],[COBERTURA]],VALORES_IV_EMH[],VW_PREMIO_IV[[#This Row],[Col Valor]],1),"")</f>
        <v/>
      </c>
      <c r="AC226" s="35">
        <f>VW_PREMIO_IV[[#This Row],[PREMIO]]-SUM(VW_PREMIO_IV[[#This Row],[Check Gerente]:[Check EMH]])</f>
        <v>-4.400000000032378E-3</v>
      </c>
    </row>
    <row r="227" spans="1:29" x14ac:dyDescent="0.25">
      <c r="A227" s="6" t="s">
        <v>497</v>
      </c>
      <c r="B227" s="6" t="s">
        <v>433</v>
      </c>
      <c r="C227" s="6" t="s">
        <v>29</v>
      </c>
      <c r="D227" s="6" t="s">
        <v>312</v>
      </c>
      <c r="E227" s="4">
        <v>30</v>
      </c>
      <c r="F227" s="6" t="s">
        <v>313</v>
      </c>
      <c r="G227" s="6" t="s">
        <v>513</v>
      </c>
      <c r="H227" s="4">
        <v>2020</v>
      </c>
      <c r="I227" s="4">
        <v>4</v>
      </c>
      <c r="J227" s="6" t="s">
        <v>509</v>
      </c>
      <c r="K227" s="4">
        <v>11</v>
      </c>
      <c r="L227" s="6" t="s">
        <v>498</v>
      </c>
      <c r="M227" s="6" t="s">
        <v>514</v>
      </c>
      <c r="N227" s="6" t="s">
        <v>511</v>
      </c>
      <c r="O227" s="4">
        <v>2</v>
      </c>
      <c r="P227" s="6" t="s">
        <v>512</v>
      </c>
      <c r="Q227" s="4">
        <v>5</v>
      </c>
      <c r="R227" s="6" t="s">
        <v>499</v>
      </c>
      <c r="S227" s="4" t="b">
        <v>0</v>
      </c>
      <c r="T227" s="60">
        <v>14251512.4</v>
      </c>
      <c r="U227" s="60">
        <v>17623946.649999999</v>
      </c>
      <c r="V227" s="38">
        <v>1.2370000000000001</v>
      </c>
      <c r="W227" s="35">
        <v>1060.96</v>
      </c>
      <c r="X227" s="42">
        <f>VLOOKUP(VW_PREMIO_IV[[#This Row],[TIPO]],$AL$5:$AM$16,2,0)</f>
        <v>11</v>
      </c>
      <c r="Y227" s="35" t="str">
        <f>IF(VW_PREMIO_IV[[#This Row],[EQUIPE]]="Gerentes",VLOOKUP(VW_PREMIO_IV[[#This Row],[COBERTURA]],VALORES_IV_GER[],VW_PREMIO_IV[[#This Row],[Col Valor]],1),"")</f>
        <v/>
      </c>
      <c r="Z227" s="35" t="str">
        <f>IF(VW_PREMIO_IV[[#This Row],[EQUIPE]]="Especialidade (ESP)",VLOOKUP(VW_PREMIO_IV[[#This Row],[COBERTURA]],VALORES_IV_ESP[],VW_PREMIO_IV[[#This Row],[Col Valor]],1),"")</f>
        <v/>
      </c>
      <c r="AA227" s="35" t="str">
        <f>IF(VW_PREMIO_IV[[#This Row],[EQUIPE]]="Hospitalar (HSP)",VLOOKUP(VW_PREMIO_IV[[#This Row],[COBERTURA]],VALORES_IV_HSP[],VW_PREMIO_IV[[#This Row],[Col Valor]],1),"")</f>
        <v/>
      </c>
      <c r="AB227" s="35">
        <f>IF(VW_PREMIO_IV[[#This Row],[EQUIPE]]="Misto (EMH)",VLOOKUP(VW_PREMIO_IV[[#This Row],[COBERTURA]],VALORES_IV_EMH[],VW_PREMIO_IV[[#This Row],[Col Valor]],1),"")</f>
        <v>1060.9644000000001</v>
      </c>
      <c r="AC227" s="35">
        <f>VW_PREMIO_IV[[#This Row],[PREMIO]]-SUM(VW_PREMIO_IV[[#This Row],[Check Gerente]:[Check EMH]])</f>
        <v>-4.400000000032378E-3</v>
      </c>
    </row>
    <row r="228" spans="1:29" x14ac:dyDescent="0.25">
      <c r="A228" s="6" t="s">
        <v>497</v>
      </c>
      <c r="B228" s="6" t="s">
        <v>433</v>
      </c>
      <c r="C228" s="6" t="s">
        <v>30</v>
      </c>
      <c r="D228" s="6" t="s">
        <v>318</v>
      </c>
      <c r="E228" s="4">
        <v>10</v>
      </c>
      <c r="F228" s="6" t="s">
        <v>311</v>
      </c>
      <c r="G228" s="6" t="s">
        <v>513</v>
      </c>
      <c r="H228" s="4">
        <v>2020</v>
      </c>
      <c r="I228" s="4">
        <v>4</v>
      </c>
      <c r="J228" s="6" t="s">
        <v>509</v>
      </c>
      <c r="K228" s="4">
        <v>11</v>
      </c>
      <c r="L228" s="6" t="s">
        <v>498</v>
      </c>
      <c r="M228" s="6" t="s">
        <v>514</v>
      </c>
      <c r="N228" s="6" t="s">
        <v>511</v>
      </c>
      <c r="O228" s="4">
        <v>2</v>
      </c>
      <c r="P228" s="6" t="s">
        <v>512</v>
      </c>
      <c r="Q228" s="4">
        <v>5</v>
      </c>
      <c r="R228" s="6" t="s">
        <v>499</v>
      </c>
      <c r="S228" s="4" t="b">
        <v>0</v>
      </c>
      <c r="T228" s="60">
        <v>14251512.4</v>
      </c>
      <c r="U228" s="60">
        <v>17623946.649999999</v>
      </c>
      <c r="V228" s="38">
        <v>1.2370000000000001</v>
      </c>
      <c r="W228" s="35">
        <v>1060.96</v>
      </c>
      <c r="X228" s="42">
        <f>VLOOKUP(VW_PREMIO_IV[[#This Row],[TIPO]],$AL$5:$AM$16,2,0)</f>
        <v>11</v>
      </c>
      <c r="Y228" s="35" t="str">
        <f>IF(VW_PREMIO_IV[[#This Row],[EQUIPE]]="Gerentes",VLOOKUP(VW_PREMIO_IV[[#This Row],[COBERTURA]],VALORES_IV_GER[],VW_PREMIO_IV[[#This Row],[Col Valor]],1),"")</f>
        <v/>
      </c>
      <c r="Z228" s="35">
        <f>IF(VW_PREMIO_IV[[#This Row],[EQUIPE]]="Especialidade (ESP)",VLOOKUP(VW_PREMIO_IV[[#This Row],[COBERTURA]],VALORES_IV_ESP[],VW_PREMIO_IV[[#This Row],[Col Valor]],1),"")</f>
        <v>1060.9644000000001</v>
      </c>
      <c r="AA228" s="35" t="str">
        <f>IF(VW_PREMIO_IV[[#This Row],[EQUIPE]]="Hospitalar (HSP)",VLOOKUP(VW_PREMIO_IV[[#This Row],[COBERTURA]],VALORES_IV_HSP[],VW_PREMIO_IV[[#This Row],[Col Valor]],1),"")</f>
        <v/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-4.400000000032378E-3</v>
      </c>
    </row>
    <row r="229" spans="1:29" x14ac:dyDescent="0.25">
      <c r="A229" s="6" t="s">
        <v>497</v>
      </c>
      <c r="B229" s="6" t="s">
        <v>433</v>
      </c>
      <c r="C229" s="6" t="s">
        <v>14</v>
      </c>
      <c r="D229" s="6" t="s">
        <v>319</v>
      </c>
      <c r="E229" s="4">
        <v>20</v>
      </c>
      <c r="F229" s="6" t="s">
        <v>306</v>
      </c>
      <c r="G229" s="6" t="s">
        <v>513</v>
      </c>
      <c r="H229" s="4">
        <v>2020</v>
      </c>
      <c r="I229" s="4">
        <v>4</v>
      </c>
      <c r="J229" s="6" t="s">
        <v>509</v>
      </c>
      <c r="K229" s="4">
        <v>11</v>
      </c>
      <c r="L229" s="6" t="s">
        <v>498</v>
      </c>
      <c r="M229" s="6" t="s">
        <v>514</v>
      </c>
      <c r="N229" s="6" t="s">
        <v>511</v>
      </c>
      <c r="O229" s="4">
        <v>2</v>
      </c>
      <c r="P229" s="6" t="s">
        <v>512</v>
      </c>
      <c r="Q229" s="4">
        <v>5</v>
      </c>
      <c r="R229" s="6" t="s">
        <v>499</v>
      </c>
      <c r="S229" s="4" t="b">
        <v>0</v>
      </c>
      <c r="T229" s="60">
        <v>14251512.4</v>
      </c>
      <c r="U229" s="60">
        <v>17623946.649999999</v>
      </c>
      <c r="V229" s="38">
        <v>1.2370000000000001</v>
      </c>
      <c r="W229" s="35">
        <v>1060.96</v>
      </c>
      <c r="X229" s="42">
        <f>VLOOKUP(VW_PREMIO_IV[[#This Row],[TIPO]],$AL$5:$AM$16,2,0)</f>
        <v>11</v>
      </c>
      <c r="Y229" s="35" t="str">
        <f>IF(VW_PREMIO_IV[[#This Row],[EQUIPE]]="Gerentes",VLOOKUP(VW_PREMIO_IV[[#This Row],[COBERTURA]],VALORES_IV_GER[],VW_PREMIO_IV[[#This Row],[Col Valor]],1),"")</f>
        <v/>
      </c>
      <c r="Z229" s="35" t="str">
        <f>IF(VW_PREMIO_IV[[#This Row],[EQUIPE]]="Especialidade (ESP)",VLOOKUP(VW_PREMIO_IV[[#This Row],[COBERTURA]],VALORES_IV_ESP[],VW_PREMIO_IV[[#This Row],[Col Valor]],1),"")</f>
        <v/>
      </c>
      <c r="AA229" s="35">
        <f>IF(VW_PREMIO_IV[[#This Row],[EQUIPE]]="Hospitalar (HSP)",VLOOKUP(VW_PREMIO_IV[[#This Row],[COBERTURA]],VALORES_IV_HSP[],VW_PREMIO_IV[[#This Row],[Col Valor]],1),"")</f>
        <v>1060.9644000000001</v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-4.400000000032378E-3</v>
      </c>
    </row>
    <row r="230" spans="1:29" x14ac:dyDescent="0.25">
      <c r="A230" s="6" t="s">
        <v>497</v>
      </c>
      <c r="B230" s="6" t="s">
        <v>433</v>
      </c>
      <c r="C230" s="6" t="s">
        <v>15</v>
      </c>
      <c r="D230" s="6" t="s">
        <v>320</v>
      </c>
      <c r="E230" s="4">
        <v>30</v>
      </c>
      <c r="F230" s="6" t="s">
        <v>313</v>
      </c>
      <c r="G230" s="6" t="s">
        <v>513</v>
      </c>
      <c r="H230" s="4">
        <v>2020</v>
      </c>
      <c r="I230" s="4">
        <v>4</v>
      </c>
      <c r="J230" s="6" t="s">
        <v>509</v>
      </c>
      <c r="K230" s="4">
        <v>11</v>
      </c>
      <c r="L230" s="6" t="s">
        <v>498</v>
      </c>
      <c r="M230" s="6" t="s">
        <v>514</v>
      </c>
      <c r="N230" s="6" t="s">
        <v>511</v>
      </c>
      <c r="O230" s="4">
        <v>2</v>
      </c>
      <c r="P230" s="6" t="s">
        <v>512</v>
      </c>
      <c r="Q230" s="4">
        <v>5</v>
      </c>
      <c r="R230" s="6" t="s">
        <v>499</v>
      </c>
      <c r="S230" s="4" t="b">
        <v>0</v>
      </c>
      <c r="T230" s="60">
        <v>14251512.4</v>
      </c>
      <c r="U230" s="60">
        <v>17623946.649999999</v>
      </c>
      <c r="V230" s="38">
        <v>1.2370000000000001</v>
      </c>
      <c r="W230" s="35">
        <v>1060.96</v>
      </c>
      <c r="X230" s="42">
        <f>VLOOKUP(VW_PREMIO_IV[[#This Row],[TIPO]],$AL$5:$AM$16,2,0)</f>
        <v>11</v>
      </c>
      <c r="Y230" s="35" t="str">
        <f>IF(VW_PREMIO_IV[[#This Row],[EQUIPE]]="Gerentes",VLOOKUP(VW_PREMIO_IV[[#This Row],[COBERTURA]],VALORES_IV_GER[],VW_PREMIO_IV[[#This Row],[Col Valor]],1),"")</f>
        <v/>
      </c>
      <c r="Z230" s="35" t="str">
        <f>IF(VW_PREMIO_IV[[#This Row],[EQUIPE]]="Especialidade (ESP)",VLOOKUP(VW_PREMIO_IV[[#This Row],[COBERTURA]],VALORES_IV_ESP[],VW_PREMIO_IV[[#This Row],[Col Valor]],1),"")</f>
        <v/>
      </c>
      <c r="AA230" s="35" t="str">
        <f>IF(VW_PREMIO_IV[[#This Row],[EQUIPE]]="Hospitalar (HSP)",VLOOKUP(VW_PREMIO_IV[[#This Row],[COBERTURA]],VALORES_IV_HSP[],VW_PREMIO_IV[[#This Row],[Col Valor]],1),"")</f>
        <v/>
      </c>
      <c r="AB230" s="35">
        <f>IF(VW_PREMIO_IV[[#This Row],[EQUIPE]]="Misto (EMH)",VLOOKUP(VW_PREMIO_IV[[#This Row],[COBERTURA]],VALORES_IV_EMH[],VW_PREMIO_IV[[#This Row],[Col Valor]],1),"")</f>
        <v>1060.9644000000001</v>
      </c>
      <c r="AC230" s="35">
        <f>VW_PREMIO_IV[[#This Row],[PREMIO]]-SUM(VW_PREMIO_IV[[#This Row],[Check Gerente]:[Check EMH]])</f>
        <v>-4.400000000032378E-3</v>
      </c>
    </row>
    <row r="231" spans="1:29" x14ac:dyDescent="0.25">
      <c r="A231" s="6" t="s">
        <v>497</v>
      </c>
      <c r="B231" s="6" t="s">
        <v>433</v>
      </c>
      <c r="C231" s="6" t="s">
        <v>31</v>
      </c>
      <c r="D231" s="6" t="s">
        <v>321</v>
      </c>
      <c r="E231" s="4">
        <v>10</v>
      </c>
      <c r="F231" s="6" t="s">
        <v>311</v>
      </c>
      <c r="G231" s="6" t="s">
        <v>513</v>
      </c>
      <c r="H231" s="4">
        <v>2020</v>
      </c>
      <c r="I231" s="4">
        <v>4</v>
      </c>
      <c r="J231" s="6" t="s">
        <v>509</v>
      </c>
      <c r="K231" s="4">
        <v>11</v>
      </c>
      <c r="L231" s="6" t="s">
        <v>498</v>
      </c>
      <c r="M231" s="6" t="s">
        <v>514</v>
      </c>
      <c r="N231" s="6" t="s">
        <v>511</v>
      </c>
      <c r="O231" s="4">
        <v>2</v>
      </c>
      <c r="P231" s="6" t="s">
        <v>512</v>
      </c>
      <c r="Q231" s="4">
        <v>5</v>
      </c>
      <c r="R231" s="6" t="s">
        <v>499</v>
      </c>
      <c r="S231" s="4" t="b">
        <v>0</v>
      </c>
      <c r="T231" s="60">
        <v>14251512.4</v>
      </c>
      <c r="U231" s="60">
        <v>17623946.649999999</v>
      </c>
      <c r="V231" s="38">
        <v>1.2370000000000001</v>
      </c>
      <c r="W231" s="35">
        <v>1060.96</v>
      </c>
      <c r="X231" s="42">
        <f>VLOOKUP(VW_PREMIO_IV[[#This Row],[TIPO]],$AL$5:$AM$16,2,0)</f>
        <v>11</v>
      </c>
      <c r="Y231" s="35" t="str">
        <f>IF(VW_PREMIO_IV[[#This Row],[EQUIPE]]="Gerentes",VLOOKUP(VW_PREMIO_IV[[#This Row],[COBERTURA]],VALORES_IV_GER[],VW_PREMIO_IV[[#This Row],[Col Valor]],1),"")</f>
        <v/>
      </c>
      <c r="Z231" s="35">
        <f>IF(VW_PREMIO_IV[[#This Row],[EQUIPE]]="Especialidade (ESP)",VLOOKUP(VW_PREMIO_IV[[#This Row],[COBERTURA]],VALORES_IV_ESP[],VW_PREMIO_IV[[#This Row],[Col Valor]],1),"")</f>
        <v>1060.9644000000001</v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-4.400000000032378E-3</v>
      </c>
    </row>
    <row r="232" spans="1:29" x14ac:dyDescent="0.25">
      <c r="A232" s="6" t="s">
        <v>497</v>
      </c>
      <c r="B232" s="6" t="s">
        <v>433</v>
      </c>
      <c r="C232" s="6" t="s">
        <v>16</v>
      </c>
      <c r="D232" s="6" t="s">
        <v>322</v>
      </c>
      <c r="E232" s="4">
        <v>20</v>
      </c>
      <c r="F232" s="6" t="s">
        <v>306</v>
      </c>
      <c r="G232" s="6" t="s">
        <v>513</v>
      </c>
      <c r="H232" s="4">
        <v>2020</v>
      </c>
      <c r="I232" s="4">
        <v>4</v>
      </c>
      <c r="J232" s="6" t="s">
        <v>509</v>
      </c>
      <c r="K232" s="4">
        <v>11</v>
      </c>
      <c r="L232" s="6" t="s">
        <v>498</v>
      </c>
      <c r="M232" s="6" t="s">
        <v>514</v>
      </c>
      <c r="N232" s="6" t="s">
        <v>511</v>
      </c>
      <c r="O232" s="4">
        <v>2</v>
      </c>
      <c r="P232" s="6" t="s">
        <v>512</v>
      </c>
      <c r="Q232" s="4">
        <v>5</v>
      </c>
      <c r="R232" s="6" t="s">
        <v>499</v>
      </c>
      <c r="S232" s="4" t="b">
        <v>0</v>
      </c>
      <c r="T232" s="60">
        <v>14251512.4</v>
      </c>
      <c r="U232" s="60">
        <v>17623946.649999999</v>
      </c>
      <c r="V232" s="38">
        <v>1.2370000000000001</v>
      </c>
      <c r="W232" s="35">
        <v>1060.96</v>
      </c>
      <c r="X232" s="42">
        <f>VLOOKUP(VW_PREMIO_IV[[#This Row],[TIPO]],$AL$5:$AM$16,2,0)</f>
        <v>11</v>
      </c>
      <c r="Y232" s="35" t="str">
        <f>IF(VW_PREMIO_IV[[#This Row],[EQUIPE]]="Gerentes",VLOOKUP(VW_PREMIO_IV[[#This Row],[COBERTURA]],VALORES_IV_GER[],VW_PREMIO_IV[[#This Row],[Col Valor]],1),"")</f>
        <v/>
      </c>
      <c r="Z232" s="35" t="str">
        <f>IF(VW_PREMIO_IV[[#This Row],[EQUIPE]]="Especialidade (ESP)",VLOOKUP(VW_PREMIO_IV[[#This Row],[COBERTURA]],VALORES_IV_ESP[],VW_PREMIO_IV[[#This Row],[Col Valor]],1),"")</f>
        <v/>
      </c>
      <c r="AA232" s="35">
        <f>IF(VW_PREMIO_IV[[#This Row],[EQUIPE]]="Hospitalar (HSP)",VLOOKUP(VW_PREMIO_IV[[#This Row],[COBERTURA]],VALORES_IV_HSP[],VW_PREMIO_IV[[#This Row],[Col Valor]],1),"")</f>
        <v>1060.9644000000001</v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-4.400000000032378E-3</v>
      </c>
    </row>
    <row r="233" spans="1:29" x14ac:dyDescent="0.25">
      <c r="A233" s="6" t="s">
        <v>497</v>
      </c>
      <c r="B233" s="6" t="s">
        <v>433</v>
      </c>
      <c r="C233" s="6" t="s">
        <v>18</v>
      </c>
      <c r="D233" s="6" t="s">
        <v>324</v>
      </c>
      <c r="E233" s="4">
        <v>20</v>
      </c>
      <c r="F233" s="6" t="s">
        <v>306</v>
      </c>
      <c r="G233" s="6" t="s">
        <v>513</v>
      </c>
      <c r="H233" s="4">
        <v>2020</v>
      </c>
      <c r="I233" s="4">
        <v>4</v>
      </c>
      <c r="J233" s="6" t="s">
        <v>509</v>
      </c>
      <c r="K233" s="4">
        <v>11</v>
      </c>
      <c r="L233" s="6" t="s">
        <v>498</v>
      </c>
      <c r="M233" s="6" t="s">
        <v>514</v>
      </c>
      <c r="N233" s="6" t="s">
        <v>511</v>
      </c>
      <c r="O233" s="4">
        <v>2</v>
      </c>
      <c r="P233" s="6" t="s">
        <v>512</v>
      </c>
      <c r="Q233" s="4">
        <v>5</v>
      </c>
      <c r="R233" s="6" t="s">
        <v>499</v>
      </c>
      <c r="S233" s="4" t="b">
        <v>0</v>
      </c>
      <c r="T233" s="60">
        <v>14251512.4</v>
      </c>
      <c r="U233" s="60">
        <v>17623946.649999999</v>
      </c>
      <c r="V233" s="38">
        <v>1.2370000000000001</v>
      </c>
      <c r="W233" s="35">
        <v>1060.96</v>
      </c>
      <c r="X233" s="42">
        <f>VLOOKUP(VW_PREMIO_IV[[#This Row],[TIPO]],$AL$5:$AM$16,2,0)</f>
        <v>11</v>
      </c>
      <c r="Y233" s="35" t="str">
        <f>IF(VW_PREMIO_IV[[#This Row],[EQUIPE]]="Gerentes",VLOOKUP(VW_PREMIO_IV[[#This Row],[COBERTURA]],VALORES_IV_GER[],VW_PREMIO_IV[[#This Row],[Col Valor]],1),"")</f>
        <v/>
      </c>
      <c r="Z233" s="35" t="str">
        <f>IF(VW_PREMIO_IV[[#This Row],[EQUIPE]]="Especialidade (ESP)",VLOOKUP(VW_PREMIO_IV[[#This Row],[COBERTURA]],VALORES_IV_ESP[],VW_PREMIO_IV[[#This Row],[Col Valor]],1),"")</f>
        <v/>
      </c>
      <c r="AA233" s="35">
        <f>IF(VW_PREMIO_IV[[#This Row],[EQUIPE]]="Hospitalar (HSP)",VLOOKUP(VW_PREMIO_IV[[#This Row],[COBERTURA]],VALORES_IV_HSP[],VW_PREMIO_IV[[#This Row],[Col Valor]],1),"")</f>
        <v>1060.9644000000001</v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-4.400000000032378E-3</v>
      </c>
    </row>
    <row r="234" spans="1:29" x14ac:dyDescent="0.25">
      <c r="A234" s="6" t="s">
        <v>497</v>
      </c>
      <c r="B234" s="6" t="s">
        <v>433</v>
      </c>
      <c r="C234" s="6" t="s">
        <v>19</v>
      </c>
      <c r="D234" s="6" t="s">
        <v>325</v>
      </c>
      <c r="E234" s="4">
        <v>20</v>
      </c>
      <c r="F234" s="6" t="s">
        <v>306</v>
      </c>
      <c r="G234" s="6" t="s">
        <v>513</v>
      </c>
      <c r="H234" s="4">
        <v>2020</v>
      </c>
      <c r="I234" s="4">
        <v>4</v>
      </c>
      <c r="J234" s="6" t="s">
        <v>509</v>
      </c>
      <c r="K234" s="4">
        <v>11</v>
      </c>
      <c r="L234" s="6" t="s">
        <v>498</v>
      </c>
      <c r="M234" s="6" t="s">
        <v>514</v>
      </c>
      <c r="N234" s="6" t="s">
        <v>511</v>
      </c>
      <c r="O234" s="4">
        <v>2</v>
      </c>
      <c r="P234" s="6" t="s">
        <v>512</v>
      </c>
      <c r="Q234" s="4">
        <v>5</v>
      </c>
      <c r="R234" s="6" t="s">
        <v>499</v>
      </c>
      <c r="S234" s="4" t="b">
        <v>0</v>
      </c>
      <c r="T234" s="60">
        <v>14251512.4</v>
      </c>
      <c r="U234" s="60">
        <v>17623946.649999999</v>
      </c>
      <c r="V234" s="38">
        <v>1.2370000000000001</v>
      </c>
      <c r="W234" s="35">
        <v>1060.96</v>
      </c>
      <c r="X234" s="42">
        <f>VLOOKUP(VW_PREMIO_IV[[#This Row],[TIPO]],$AL$5:$AM$16,2,0)</f>
        <v>11</v>
      </c>
      <c r="Y234" s="35" t="str">
        <f>IF(VW_PREMIO_IV[[#This Row],[EQUIPE]]="Gerentes",VLOOKUP(VW_PREMIO_IV[[#This Row],[COBERTURA]],VALORES_IV_GER[],VW_PREMIO_IV[[#This Row],[Col Valor]],1),"")</f>
        <v/>
      </c>
      <c r="Z234" s="35" t="str">
        <f>IF(VW_PREMIO_IV[[#This Row],[EQUIPE]]="Especialidade (ESP)",VLOOKUP(VW_PREMIO_IV[[#This Row],[COBERTURA]],VALORES_IV_ESP[],VW_PREMIO_IV[[#This Row],[Col Valor]],1),"")</f>
        <v/>
      </c>
      <c r="AA234" s="35">
        <f>IF(VW_PREMIO_IV[[#This Row],[EQUIPE]]="Hospitalar (HSP)",VLOOKUP(VW_PREMIO_IV[[#This Row],[COBERTURA]],VALORES_IV_HSP[],VW_PREMIO_IV[[#This Row],[Col Valor]],1),"")</f>
        <v>1060.9644000000001</v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-4.400000000032378E-3</v>
      </c>
    </row>
    <row r="235" spans="1:29" x14ac:dyDescent="0.25">
      <c r="A235" s="6" t="s">
        <v>497</v>
      </c>
      <c r="B235" s="6" t="s">
        <v>433</v>
      </c>
      <c r="C235" s="6" t="s">
        <v>20</v>
      </c>
      <c r="D235" s="6" t="s">
        <v>326</v>
      </c>
      <c r="E235" s="4">
        <v>20</v>
      </c>
      <c r="F235" s="6" t="s">
        <v>306</v>
      </c>
      <c r="G235" s="6" t="s">
        <v>513</v>
      </c>
      <c r="H235" s="4">
        <v>2020</v>
      </c>
      <c r="I235" s="4">
        <v>4</v>
      </c>
      <c r="J235" s="6" t="s">
        <v>509</v>
      </c>
      <c r="K235" s="4">
        <v>11</v>
      </c>
      <c r="L235" s="6" t="s">
        <v>498</v>
      </c>
      <c r="M235" s="6" t="s">
        <v>514</v>
      </c>
      <c r="N235" s="6" t="s">
        <v>511</v>
      </c>
      <c r="O235" s="4">
        <v>2</v>
      </c>
      <c r="P235" s="6" t="s">
        <v>512</v>
      </c>
      <c r="Q235" s="4">
        <v>5</v>
      </c>
      <c r="R235" s="6" t="s">
        <v>499</v>
      </c>
      <c r="S235" s="4" t="b">
        <v>0</v>
      </c>
      <c r="T235" s="60">
        <v>14251512.4</v>
      </c>
      <c r="U235" s="60">
        <v>17623946.649999999</v>
      </c>
      <c r="V235" s="38">
        <v>1.2370000000000001</v>
      </c>
      <c r="W235" s="35">
        <v>1060.96</v>
      </c>
      <c r="X235" s="42">
        <f>VLOOKUP(VW_PREMIO_IV[[#This Row],[TIPO]],$AL$5:$AM$16,2,0)</f>
        <v>11</v>
      </c>
      <c r="Y235" s="35" t="str">
        <f>IF(VW_PREMIO_IV[[#This Row],[EQUIPE]]="Gerentes",VLOOKUP(VW_PREMIO_IV[[#This Row],[COBERTURA]],VALORES_IV_GER[],VW_PREMIO_IV[[#This Row],[Col Valor]],1),"")</f>
        <v/>
      </c>
      <c r="Z235" s="35" t="str">
        <f>IF(VW_PREMIO_IV[[#This Row],[EQUIPE]]="Especialidade (ESP)",VLOOKUP(VW_PREMIO_IV[[#This Row],[COBERTURA]],VALORES_IV_ESP[],VW_PREMIO_IV[[#This Row],[Col Valor]],1),"")</f>
        <v/>
      </c>
      <c r="AA235" s="35">
        <f>IF(VW_PREMIO_IV[[#This Row],[EQUIPE]]="Hospitalar (HSP)",VLOOKUP(VW_PREMIO_IV[[#This Row],[COBERTURA]],VALORES_IV_HSP[],VW_PREMIO_IV[[#This Row],[Col Valor]],1),"")</f>
        <v>1060.9644000000001</v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-4.400000000032378E-3</v>
      </c>
    </row>
    <row r="236" spans="1:29" x14ac:dyDescent="0.25">
      <c r="A236" s="6" t="s">
        <v>497</v>
      </c>
      <c r="B236" s="6" t="s">
        <v>433</v>
      </c>
      <c r="C236" s="6" t="s">
        <v>21</v>
      </c>
      <c r="D236" s="6" t="s">
        <v>329</v>
      </c>
      <c r="E236" s="4">
        <v>20</v>
      </c>
      <c r="F236" s="6" t="s">
        <v>306</v>
      </c>
      <c r="G236" s="6" t="s">
        <v>513</v>
      </c>
      <c r="H236" s="4">
        <v>2020</v>
      </c>
      <c r="I236" s="4">
        <v>4</v>
      </c>
      <c r="J236" s="6" t="s">
        <v>509</v>
      </c>
      <c r="K236" s="4">
        <v>11</v>
      </c>
      <c r="L236" s="6" t="s">
        <v>498</v>
      </c>
      <c r="M236" s="6" t="s">
        <v>514</v>
      </c>
      <c r="N236" s="6" t="s">
        <v>511</v>
      </c>
      <c r="O236" s="4">
        <v>2</v>
      </c>
      <c r="P236" s="6" t="s">
        <v>512</v>
      </c>
      <c r="Q236" s="4">
        <v>5</v>
      </c>
      <c r="R236" s="6" t="s">
        <v>499</v>
      </c>
      <c r="S236" s="4" t="b">
        <v>0</v>
      </c>
      <c r="T236" s="60">
        <v>14251512.4</v>
      </c>
      <c r="U236" s="60">
        <v>17623946.649999999</v>
      </c>
      <c r="V236" s="38">
        <v>1.2370000000000001</v>
      </c>
      <c r="W236" s="35">
        <v>1060.96</v>
      </c>
      <c r="X236" s="42">
        <f>VLOOKUP(VW_PREMIO_IV[[#This Row],[TIPO]],$AL$5:$AM$16,2,0)</f>
        <v>11</v>
      </c>
      <c r="Y236" s="35" t="str">
        <f>IF(VW_PREMIO_IV[[#This Row],[EQUIPE]]="Gerentes",VLOOKUP(VW_PREMIO_IV[[#This Row],[COBERTURA]],VALORES_IV_GER[],VW_PREMIO_IV[[#This Row],[Col Valor]],1),"")</f>
        <v/>
      </c>
      <c r="Z236" s="35" t="str">
        <f>IF(VW_PREMIO_IV[[#This Row],[EQUIPE]]="Especialidade (ESP)",VLOOKUP(VW_PREMIO_IV[[#This Row],[COBERTURA]],VALORES_IV_ESP[],VW_PREMIO_IV[[#This Row],[Col Valor]],1),"")</f>
        <v/>
      </c>
      <c r="AA236" s="35">
        <f>IF(VW_PREMIO_IV[[#This Row],[EQUIPE]]="Hospitalar (HSP)",VLOOKUP(VW_PREMIO_IV[[#This Row],[COBERTURA]],VALORES_IV_HSP[],VW_PREMIO_IV[[#This Row],[Col Valor]],1),"")</f>
        <v>1060.9644000000001</v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-4.400000000032378E-3</v>
      </c>
    </row>
    <row r="237" spans="1:29" x14ac:dyDescent="0.25">
      <c r="A237" s="6" t="s">
        <v>497</v>
      </c>
      <c r="B237" s="6" t="s">
        <v>433</v>
      </c>
      <c r="C237" s="6" t="s">
        <v>32</v>
      </c>
      <c r="D237" s="6" t="s">
        <v>330</v>
      </c>
      <c r="E237" s="4">
        <v>10</v>
      </c>
      <c r="F237" s="6" t="s">
        <v>311</v>
      </c>
      <c r="G237" s="6" t="s">
        <v>513</v>
      </c>
      <c r="H237" s="4">
        <v>2020</v>
      </c>
      <c r="I237" s="4">
        <v>4</v>
      </c>
      <c r="J237" s="6" t="s">
        <v>509</v>
      </c>
      <c r="K237" s="4">
        <v>11</v>
      </c>
      <c r="L237" s="6" t="s">
        <v>498</v>
      </c>
      <c r="M237" s="6" t="s">
        <v>514</v>
      </c>
      <c r="N237" s="6" t="s">
        <v>511</v>
      </c>
      <c r="O237" s="4">
        <v>2</v>
      </c>
      <c r="P237" s="6" t="s">
        <v>512</v>
      </c>
      <c r="Q237" s="4">
        <v>5</v>
      </c>
      <c r="R237" s="6" t="s">
        <v>499</v>
      </c>
      <c r="S237" s="4" t="b">
        <v>0</v>
      </c>
      <c r="T237" s="60">
        <v>14251512.4</v>
      </c>
      <c r="U237" s="60">
        <v>17623946.649999999</v>
      </c>
      <c r="V237" s="38">
        <v>1.2370000000000001</v>
      </c>
      <c r="W237" s="35">
        <v>1060.96</v>
      </c>
      <c r="X237" s="42">
        <f>VLOOKUP(VW_PREMIO_IV[[#This Row],[TIPO]],$AL$5:$AM$16,2,0)</f>
        <v>11</v>
      </c>
      <c r="Y237" s="35" t="str">
        <f>IF(VW_PREMIO_IV[[#This Row],[EQUIPE]]="Gerentes",VLOOKUP(VW_PREMIO_IV[[#This Row],[COBERTURA]],VALORES_IV_GER[],VW_PREMIO_IV[[#This Row],[Col Valor]],1),"")</f>
        <v/>
      </c>
      <c r="Z237" s="35">
        <f>IF(VW_PREMIO_IV[[#This Row],[EQUIPE]]="Especialidade (ESP)",VLOOKUP(VW_PREMIO_IV[[#This Row],[COBERTURA]],VALORES_IV_ESP[],VW_PREMIO_IV[[#This Row],[Col Valor]],1),"")</f>
        <v>1060.9644000000001</v>
      </c>
      <c r="AA237" s="35" t="str">
        <f>IF(VW_PREMIO_IV[[#This Row],[EQUIPE]]="Hospitalar (HSP)",VLOOKUP(VW_PREMIO_IV[[#This Row],[COBERTURA]],VALORES_IV_HSP[],VW_PREMIO_IV[[#This Row],[Col Valor]],1),"")</f>
        <v/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-4.400000000032378E-3</v>
      </c>
    </row>
    <row r="238" spans="1:29" x14ac:dyDescent="0.25">
      <c r="A238" s="6" t="s">
        <v>497</v>
      </c>
      <c r="B238" s="6" t="s">
        <v>433</v>
      </c>
      <c r="C238" s="6" t="s">
        <v>22</v>
      </c>
      <c r="D238" s="6" t="s">
        <v>365</v>
      </c>
      <c r="E238" s="4">
        <v>20</v>
      </c>
      <c r="F238" s="6" t="s">
        <v>306</v>
      </c>
      <c r="G238" s="6" t="s">
        <v>513</v>
      </c>
      <c r="H238" s="4">
        <v>2020</v>
      </c>
      <c r="I238" s="4">
        <v>4</v>
      </c>
      <c r="J238" s="6" t="s">
        <v>509</v>
      </c>
      <c r="K238" s="4">
        <v>11</v>
      </c>
      <c r="L238" s="6" t="s">
        <v>498</v>
      </c>
      <c r="M238" s="6" t="s">
        <v>514</v>
      </c>
      <c r="N238" s="6" t="s">
        <v>511</v>
      </c>
      <c r="O238" s="4">
        <v>2</v>
      </c>
      <c r="P238" s="6" t="s">
        <v>512</v>
      </c>
      <c r="Q238" s="4">
        <v>5</v>
      </c>
      <c r="R238" s="6" t="s">
        <v>499</v>
      </c>
      <c r="S238" s="4" t="b">
        <v>0</v>
      </c>
      <c r="T238" s="60">
        <v>14251512.4</v>
      </c>
      <c r="U238" s="60">
        <v>17623946.649999999</v>
      </c>
      <c r="V238" s="38">
        <v>1.2370000000000001</v>
      </c>
      <c r="W238" s="35">
        <v>1060.96</v>
      </c>
      <c r="X238" s="42">
        <f>VLOOKUP(VW_PREMIO_IV[[#This Row],[TIPO]],$AL$5:$AM$16,2,0)</f>
        <v>11</v>
      </c>
      <c r="Y238" s="35" t="str">
        <f>IF(VW_PREMIO_IV[[#This Row],[EQUIPE]]="Gerentes",VLOOKUP(VW_PREMIO_IV[[#This Row],[COBERTURA]],VALORES_IV_GER[],VW_PREMIO_IV[[#This Row],[Col Valor]],1),"")</f>
        <v/>
      </c>
      <c r="Z238" s="35" t="str">
        <f>IF(VW_PREMIO_IV[[#This Row],[EQUIPE]]="Especialidade (ESP)",VLOOKUP(VW_PREMIO_IV[[#This Row],[COBERTURA]],VALORES_IV_ESP[],VW_PREMIO_IV[[#This Row],[Col Valor]],1),"")</f>
        <v/>
      </c>
      <c r="AA238" s="35">
        <f>IF(VW_PREMIO_IV[[#This Row],[EQUIPE]]="Hospitalar (HSP)",VLOOKUP(VW_PREMIO_IV[[#This Row],[COBERTURA]],VALORES_IV_HSP[],VW_PREMIO_IV[[#This Row],[Col Valor]],1),"")</f>
        <v>1060.9644000000001</v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-4.400000000032378E-3</v>
      </c>
    </row>
    <row r="239" spans="1:29" x14ac:dyDescent="0.25">
      <c r="A239" s="6" t="s">
        <v>497</v>
      </c>
      <c r="B239" s="6" t="s">
        <v>433</v>
      </c>
      <c r="C239" s="6" t="s">
        <v>23</v>
      </c>
      <c r="D239" s="6" t="s">
        <v>369</v>
      </c>
      <c r="E239" s="4">
        <v>20</v>
      </c>
      <c r="F239" s="6" t="s">
        <v>306</v>
      </c>
      <c r="G239" s="6" t="s">
        <v>513</v>
      </c>
      <c r="H239" s="4">
        <v>2020</v>
      </c>
      <c r="I239" s="4">
        <v>4</v>
      </c>
      <c r="J239" s="6" t="s">
        <v>509</v>
      </c>
      <c r="K239" s="4">
        <v>11</v>
      </c>
      <c r="L239" s="6" t="s">
        <v>498</v>
      </c>
      <c r="M239" s="6" t="s">
        <v>514</v>
      </c>
      <c r="N239" s="6" t="s">
        <v>511</v>
      </c>
      <c r="O239" s="4">
        <v>2</v>
      </c>
      <c r="P239" s="6" t="s">
        <v>512</v>
      </c>
      <c r="Q239" s="4">
        <v>5</v>
      </c>
      <c r="R239" s="6" t="s">
        <v>499</v>
      </c>
      <c r="S239" s="4" t="b">
        <v>0</v>
      </c>
      <c r="T239" s="60">
        <v>14251512.4</v>
      </c>
      <c r="U239" s="60">
        <v>17623946.649999999</v>
      </c>
      <c r="V239" s="38">
        <v>1.2370000000000001</v>
      </c>
      <c r="W239" s="35">
        <v>1060.96</v>
      </c>
      <c r="X239" s="42">
        <f>VLOOKUP(VW_PREMIO_IV[[#This Row],[TIPO]],$AL$5:$AM$16,2,0)</f>
        <v>11</v>
      </c>
      <c r="Y239" s="35" t="str">
        <f>IF(VW_PREMIO_IV[[#This Row],[EQUIPE]]="Gerentes",VLOOKUP(VW_PREMIO_IV[[#This Row],[COBERTURA]],VALORES_IV_GER[],VW_PREMIO_IV[[#This Row],[Col Valor]],1),"")</f>
        <v/>
      </c>
      <c r="Z239" s="35" t="str">
        <f>IF(VW_PREMIO_IV[[#This Row],[EQUIPE]]="Especialidade (ESP)",VLOOKUP(VW_PREMIO_IV[[#This Row],[COBERTURA]],VALORES_IV_ESP[],VW_PREMIO_IV[[#This Row],[Col Valor]],1),"")</f>
        <v/>
      </c>
      <c r="AA239" s="35">
        <f>IF(VW_PREMIO_IV[[#This Row],[EQUIPE]]="Hospitalar (HSP)",VLOOKUP(VW_PREMIO_IV[[#This Row],[COBERTURA]],VALORES_IV_HSP[],VW_PREMIO_IV[[#This Row],[Col Valor]],1),"")</f>
        <v>1060.9644000000001</v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-4.400000000032378E-3</v>
      </c>
    </row>
    <row r="240" spans="1:29" x14ac:dyDescent="0.25">
      <c r="A240" s="6" t="s">
        <v>497</v>
      </c>
      <c r="B240" s="6" t="s">
        <v>433</v>
      </c>
      <c r="C240" s="6" t="s">
        <v>33</v>
      </c>
      <c r="D240" s="6" t="s">
        <v>405</v>
      </c>
      <c r="E240" s="4">
        <v>10</v>
      </c>
      <c r="F240" s="6" t="s">
        <v>311</v>
      </c>
      <c r="G240" s="6" t="s">
        <v>513</v>
      </c>
      <c r="H240" s="4">
        <v>2020</v>
      </c>
      <c r="I240" s="4">
        <v>4</v>
      </c>
      <c r="J240" s="6" t="s">
        <v>509</v>
      </c>
      <c r="K240" s="4">
        <v>11</v>
      </c>
      <c r="L240" s="6" t="s">
        <v>498</v>
      </c>
      <c r="M240" s="6" t="s">
        <v>514</v>
      </c>
      <c r="N240" s="6" t="s">
        <v>511</v>
      </c>
      <c r="O240" s="4">
        <v>2</v>
      </c>
      <c r="P240" s="6" t="s">
        <v>512</v>
      </c>
      <c r="Q240" s="4">
        <v>5</v>
      </c>
      <c r="R240" s="6" t="s">
        <v>499</v>
      </c>
      <c r="S240" s="4" t="b">
        <v>0</v>
      </c>
      <c r="T240" s="60">
        <v>14251512.4</v>
      </c>
      <c r="U240" s="60">
        <v>17623946.649999999</v>
      </c>
      <c r="V240" s="38">
        <v>1.2370000000000001</v>
      </c>
      <c r="W240" s="35">
        <v>1060.96</v>
      </c>
      <c r="X240" s="42">
        <f>VLOOKUP(VW_PREMIO_IV[[#This Row],[TIPO]],$AL$5:$AM$16,2,0)</f>
        <v>11</v>
      </c>
      <c r="Y240" s="35" t="str">
        <f>IF(VW_PREMIO_IV[[#This Row],[EQUIPE]]="Gerentes",VLOOKUP(VW_PREMIO_IV[[#This Row],[COBERTURA]],VALORES_IV_GER[],VW_PREMIO_IV[[#This Row],[Col Valor]],1),"")</f>
        <v/>
      </c>
      <c r="Z240" s="35">
        <f>IF(VW_PREMIO_IV[[#This Row],[EQUIPE]]="Especialidade (ESP)",VLOOKUP(VW_PREMIO_IV[[#This Row],[COBERTURA]],VALORES_IV_ESP[],VW_PREMIO_IV[[#This Row],[Col Valor]],1),"")</f>
        <v>1060.9644000000001</v>
      </c>
      <c r="AA240" s="35" t="str">
        <f>IF(VW_PREMIO_IV[[#This Row],[EQUIPE]]="Hospitalar (HSP)",VLOOKUP(VW_PREMIO_IV[[#This Row],[COBERTURA]],VALORES_IV_HSP[],VW_PREMIO_IV[[#This Row],[Col Valor]],1),"")</f>
        <v/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-4.400000000032378E-3</v>
      </c>
    </row>
    <row r="241" spans="1:29" x14ac:dyDescent="0.25">
      <c r="A241" s="6" t="s">
        <v>497</v>
      </c>
      <c r="B241" s="6" t="s">
        <v>433</v>
      </c>
      <c r="C241" s="6" t="s">
        <v>25</v>
      </c>
      <c r="D241" s="6" t="s">
        <v>406</v>
      </c>
      <c r="E241" s="4">
        <v>30</v>
      </c>
      <c r="F241" s="6" t="s">
        <v>313</v>
      </c>
      <c r="G241" s="6" t="s">
        <v>513</v>
      </c>
      <c r="H241" s="4">
        <v>2020</v>
      </c>
      <c r="I241" s="4">
        <v>4</v>
      </c>
      <c r="J241" s="6" t="s">
        <v>509</v>
      </c>
      <c r="K241" s="4">
        <v>11</v>
      </c>
      <c r="L241" s="6" t="s">
        <v>498</v>
      </c>
      <c r="M241" s="6" t="s">
        <v>514</v>
      </c>
      <c r="N241" s="6" t="s">
        <v>511</v>
      </c>
      <c r="O241" s="4">
        <v>2</v>
      </c>
      <c r="P241" s="6" t="s">
        <v>512</v>
      </c>
      <c r="Q241" s="4">
        <v>5</v>
      </c>
      <c r="R241" s="6" t="s">
        <v>499</v>
      </c>
      <c r="S241" s="4" t="b">
        <v>0</v>
      </c>
      <c r="T241" s="60">
        <v>14251512.4</v>
      </c>
      <c r="U241" s="60">
        <v>17623946.649999999</v>
      </c>
      <c r="V241" s="38">
        <v>1.2370000000000001</v>
      </c>
      <c r="W241" s="35">
        <v>1060.96</v>
      </c>
      <c r="X241" s="42">
        <f>VLOOKUP(VW_PREMIO_IV[[#This Row],[TIPO]],$AL$5:$AM$16,2,0)</f>
        <v>11</v>
      </c>
      <c r="Y241" s="35" t="str">
        <f>IF(VW_PREMIO_IV[[#This Row],[EQUIPE]]="Gerentes",VLOOKUP(VW_PREMIO_IV[[#This Row],[COBERTURA]],VALORES_IV_GER[],VW_PREMIO_IV[[#This Row],[Col Valor]],1),"")</f>
        <v/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>
        <f>IF(VW_PREMIO_IV[[#This Row],[EQUIPE]]="Misto (EMH)",VLOOKUP(VW_PREMIO_IV[[#This Row],[COBERTURA]],VALORES_IV_EMH[],VW_PREMIO_IV[[#This Row],[Col Valor]],1),"")</f>
        <v>1060.9644000000001</v>
      </c>
      <c r="AC241" s="35">
        <f>VW_PREMIO_IV[[#This Row],[PREMIO]]-SUM(VW_PREMIO_IV[[#This Row],[Check Gerente]:[Check EMH]])</f>
        <v>-4.400000000032378E-3</v>
      </c>
    </row>
    <row r="242" spans="1:29" x14ac:dyDescent="0.25">
      <c r="A242" s="6" t="s">
        <v>497</v>
      </c>
      <c r="B242" s="6" t="s">
        <v>434</v>
      </c>
      <c r="C242" s="6" t="s">
        <v>9</v>
      </c>
      <c r="D242" s="6" t="s">
        <v>304</v>
      </c>
      <c r="E242" s="4">
        <v>20</v>
      </c>
      <c r="F242" s="6" t="s">
        <v>306</v>
      </c>
      <c r="G242" s="6" t="s">
        <v>513</v>
      </c>
      <c r="H242" s="4">
        <v>2020</v>
      </c>
      <c r="I242" s="4">
        <v>4</v>
      </c>
      <c r="J242" s="6" t="s">
        <v>509</v>
      </c>
      <c r="K242" s="4">
        <v>11</v>
      </c>
      <c r="L242" s="6" t="s">
        <v>498</v>
      </c>
      <c r="M242" s="6" t="s">
        <v>514</v>
      </c>
      <c r="N242" s="6" t="s">
        <v>511</v>
      </c>
      <c r="O242" s="4">
        <v>2</v>
      </c>
      <c r="P242" s="6" t="s">
        <v>512</v>
      </c>
      <c r="Q242" s="4">
        <v>5</v>
      </c>
      <c r="R242" s="6" t="s">
        <v>499</v>
      </c>
      <c r="S242" s="4" t="b">
        <v>0</v>
      </c>
      <c r="T242" s="60">
        <v>3982457.2</v>
      </c>
      <c r="U242" s="60">
        <v>3427515.25</v>
      </c>
      <c r="V242" s="38">
        <v>0.86099999999999999</v>
      </c>
      <c r="W242" s="35">
        <v>161.9</v>
      </c>
      <c r="X242" s="42">
        <f>VLOOKUP(VW_PREMIO_IV[[#This Row],[TIPO]],$AL$5:$AM$16,2,0)</f>
        <v>9</v>
      </c>
      <c r="Y242" s="35" t="str">
        <f>IF(VW_PREMIO_IV[[#This Row],[EQUIPE]]="Gerentes",VLOOKUP(VW_PREMIO_IV[[#This Row],[COBERTURA]],VALORES_IV_GER[],VW_PREMIO_IV[[#This Row],[Col Valor]],1),"")</f>
        <v/>
      </c>
      <c r="Z242" s="35" t="str">
        <f>IF(VW_PREMIO_IV[[#This Row],[EQUIPE]]="Especialidade (ESP)",VLOOKUP(VW_PREMIO_IV[[#This Row],[COBERTURA]],VALORES_IV_ESP[],VW_PREMIO_IV[[#This Row],[Col Valor]],1),"")</f>
        <v/>
      </c>
      <c r="AA242" s="35">
        <f>IF(VW_PREMIO_IV[[#This Row],[EQUIPE]]="Hospitalar (HSP)",VLOOKUP(VW_PREMIO_IV[[#This Row],[COBERTURA]],VALORES_IV_HSP[],VW_PREMIO_IV[[#This Row],[Col Valor]],1),"")</f>
        <v>161.9034</v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-3.3999999999991815E-3</v>
      </c>
    </row>
    <row r="243" spans="1:29" x14ac:dyDescent="0.25">
      <c r="A243" s="6" t="s">
        <v>497</v>
      </c>
      <c r="B243" s="6" t="s">
        <v>434</v>
      </c>
      <c r="C243" s="6" t="s">
        <v>11</v>
      </c>
      <c r="D243" s="6" t="s">
        <v>307</v>
      </c>
      <c r="E243" s="4">
        <v>20</v>
      </c>
      <c r="F243" s="6" t="s">
        <v>306</v>
      </c>
      <c r="G243" s="6" t="s">
        <v>513</v>
      </c>
      <c r="H243" s="4">
        <v>2020</v>
      </c>
      <c r="I243" s="4">
        <v>4</v>
      </c>
      <c r="J243" s="6" t="s">
        <v>509</v>
      </c>
      <c r="K243" s="4">
        <v>11</v>
      </c>
      <c r="L243" s="6" t="s">
        <v>498</v>
      </c>
      <c r="M243" s="6" t="s">
        <v>514</v>
      </c>
      <c r="N243" s="6" t="s">
        <v>511</v>
      </c>
      <c r="O243" s="4">
        <v>2</v>
      </c>
      <c r="P243" s="6" t="s">
        <v>512</v>
      </c>
      <c r="Q243" s="4">
        <v>5</v>
      </c>
      <c r="R243" s="6" t="s">
        <v>499</v>
      </c>
      <c r="S243" s="4" t="b">
        <v>0</v>
      </c>
      <c r="T243" s="60">
        <v>3982457.2</v>
      </c>
      <c r="U243" s="60">
        <v>3427515.25</v>
      </c>
      <c r="V243" s="38">
        <v>0.86099999999999999</v>
      </c>
      <c r="W243" s="35">
        <v>161.9</v>
      </c>
      <c r="X243" s="42">
        <f>VLOOKUP(VW_PREMIO_IV[[#This Row],[TIPO]],$AL$5:$AM$16,2,0)</f>
        <v>9</v>
      </c>
      <c r="Y243" s="35" t="str">
        <f>IF(VW_PREMIO_IV[[#This Row],[EQUIPE]]="Gerentes",VLOOKUP(VW_PREMIO_IV[[#This Row],[COBERTURA]],VALORES_IV_GER[],VW_PREMIO_IV[[#This Row],[Col Valor]],1),"")</f>
        <v/>
      </c>
      <c r="Z243" s="35" t="str">
        <f>IF(VW_PREMIO_IV[[#This Row],[EQUIPE]]="Especialidade (ESP)",VLOOKUP(VW_PREMIO_IV[[#This Row],[COBERTURA]],VALORES_IV_ESP[],VW_PREMIO_IV[[#This Row],[Col Valor]],1),"")</f>
        <v/>
      </c>
      <c r="AA243" s="35">
        <f>IF(VW_PREMIO_IV[[#This Row],[EQUIPE]]="Hospitalar (HSP)",VLOOKUP(VW_PREMIO_IV[[#This Row],[COBERTURA]],VALORES_IV_HSP[],VW_PREMIO_IV[[#This Row],[Col Valor]],1),"")</f>
        <v>161.9034</v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-3.3999999999991815E-3</v>
      </c>
    </row>
    <row r="244" spans="1:29" x14ac:dyDescent="0.25">
      <c r="A244" s="6" t="s">
        <v>497</v>
      </c>
      <c r="B244" s="6" t="s">
        <v>434</v>
      </c>
      <c r="C244" s="6" t="s">
        <v>13</v>
      </c>
      <c r="D244" s="6" t="s">
        <v>309</v>
      </c>
      <c r="E244" s="4">
        <v>20</v>
      </c>
      <c r="F244" s="6" t="s">
        <v>306</v>
      </c>
      <c r="G244" s="6" t="s">
        <v>513</v>
      </c>
      <c r="H244" s="4">
        <v>2020</v>
      </c>
      <c r="I244" s="4">
        <v>4</v>
      </c>
      <c r="J244" s="6" t="s">
        <v>509</v>
      </c>
      <c r="K244" s="4">
        <v>11</v>
      </c>
      <c r="L244" s="6" t="s">
        <v>498</v>
      </c>
      <c r="M244" s="6" t="s">
        <v>514</v>
      </c>
      <c r="N244" s="6" t="s">
        <v>511</v>
      </c>
      <c r="O244" s="4">
        <v>2</v>
      </c>
      <c r="P244" s="6" t="s">
        <v>512</v>
      </c>
      <c r="Q244" s="4">
        <v>5</v>
      </c>
      <c r="R244" s="6" t="s">
        <v>499</v>
      </c>
      <c r="S244" s="4" t="b">
        <v>0</v>
      </c>
      <c r="T244" s="60">
        <v>3982457.2</v>
      </c>
      <c r="U244" s="60">
        <v>3427515.25</v>
      </c>
      <c r="V244" s="38">
        <v>0.86099999999999999</v>
      </c>
      <c r="W244" s="35">
        <v>161.9</v>
      </c>
      <c r="X244" s="42">
        <f>VLOOKUP(VW_PREMIO_IV[[#This Row],[TIPO]],$AL$5:$AM$16,2,0)</f>
        <v>9</v>
      </c>
      <c r="Y244" s="35" t="str">
        <f>IF(VW_PREMIO_IV[[#This Row],[EQUIPE]]="Gerentes",VLOOKUP(VW_PREMIO_IV[[#This Row],[COBERTURA]],VALORES_IV_GER[],VW_PREMIO_IV[[#This Row],[Col Valor]],1),"")</f>
        <v/>
      </c>
      <c r="Z244" s="35" t="str">
        <f>IF(VW_PREMIO_IV[[#This Row],[EQUIPE]]="Especialidade (ESP)",VLOOKUP(VW_PREMIO_IV[[#This Row],[COBERTURA]],VALORES_IV_ESP[],VW_PREMIO_IV[[#This Row],[Col Valor]],1),"")</f>
        <v/>
      </c>
      <c r="AA244" s="35">
        <f>IF(VW_PREMIO_IV[[#This Row],[EQUIPE]]="Hospitalar (HSP)",VLOOKUP(VW_PREMIO_IV[[#This Row],[COBERTURA]],VALORES_IV_HSP[],VW_PREMIO_IV[[#This Row],[Col Valor]],1),"")</f>
        <v>161.9034</v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-3.3999999999991815E-3</v>
      </c>
    </row>
    <row r="245" spans="1:29" x14ac:dyDescent="0.25">
      <c r="A245" s="6" t="s">
        <v>497</v>
      </c>
      <c r="B245" s="6" t="s">
        <v>434</v>
      </c>
      <c r="C245" s="6" t="s">
        <v>28</v>
      </c>
      <c r="D245" s="6" t="s">
        <v>310</v>
      </c>
      <c r="E245" s="4">
        <v>10</v>
      </c>
      <c r="F245" s="6" t="s">
        <v>311</v>
      </c>
      <c r="G245" s="6" t="s">
        <v>513</v>
      </c>
      <c r="H245" s="4">
        <v>2020</v>
      </c>
      <c r="I245" s="4">
        <v>4</v>
      </c>
      <c r="J245" s="6" t="s">
        <v>509</v>
      </c>
      <c r="K245" s="4">
        <v>11</v>
      </c>
      <c r="L245" s="6" t="s">
        <v>498</v>
      </c>
      <c r="M245" s="6" t="s">
        <v>514</v>
      </c>
      <c r="N245" s="6" t="s">
        <v>511</v>
      </c>
      <c r="O245" s="4">
        <v>2</v>
      </c>
      <c r="P245" s="6" t="s">
        <v>512</v>
      </c>
      <c r="Q245" s="4">
        <v>5</v>
      </c>
      <c r="R245" s="6" t="s">
        <v>499</v>
      </c>
      <c r="S245" s="4" t="b">
        <v>0</v>
      </c>
      <c r="T245" s="60">
        <v>3982457.2</v>
      </c>
      <c r="U245" s="60">
        <v>3427515.25</v>
      </c>
      <c r="V245" s="38">
        <v>0.86099999999999999</v>
      </c>
      <c r="W245" s="35">
        <v>161.9</v>
      </c>
      <c r="X245" s="42">
        <f>VLOOKUP(VW_PREMIO_IV[[#This Row],[TIPO]],$AL$5:$AM$16,2,0)</f>
        <v>9</v>
      </c>
      <c r="Y245" s="35" t="str">
        <f>IF(VW_PREMIO_IV[[#This Row],[EQUIPE]]="Gerentes",VLOOKUP(VW_PREMIO_IV[[#This Row],[COBERTURA]],VALORES_IV_GER[],VW_PREMIO_IV[[#This Row],[Col Valor]],1),"")</f>
        <v/>
      </c>
      <c r="Z245" s="35">
        <f>IF(VW_PREMIO_IV[[#This Row],[EQUIPE]]="Especialidade (ESP)",VLOOKUP(VW_PREMIO_IV[[#This Row],[COBERTURA]],VALORES_IV_ESP[],VW_PREMIO_IV[[#This Row],[Col Valor]],1),"")</f>
        <v>161.9034</v>
      </c>
      <c r="AA245" s="35" t="str">
        <f>IF(VW_PREMIO_IV[[#This Row],[EQUIPE]]="Hospitalar (HSP)",VLOOKUP(VW_PREMIO_IV[[#This Row],[COBERTURA]],VALORES_IV_HSP[],VW_PREMIO_IV[[#This Row],[Col Valor]],1),"")</f>
        <v/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-3.3999999999991815E-3</v>
      </c>
    </row>
    <row r="246" spans="1:29" x14ac:dyDescent="0.25">
      <c r="A246" s="6" t="s">
        <v>497</v>
      </c>
      <c r="B246" s="6" t="s">
        <v>434</v>
      </c>
      <c r="C246" s="6" t="s">
        <v>29</v>
      </c>
      <c r="D246" s="6" t="s">
        <v>312</v>
      </c>
      <c r="E246" s="4">
        <v>30</v>
      </c>
      <c r="F246" s="6" t="s">
        <v>313</v>
      </c>
      <c r="G246" s="6" t="s">
        <v>513</v>
      </c>
      <c r="H246" s="4">
        <v>2020</v>
      </c>
      <c r="I246" s="4">
        <v>4</v>
      </c>
      <c r="J246" s="6" t="s">
        <v>509</v>
      </c>
      <c r="K246" s="4">
        <v>11</v>
      </c>
      <c r="L246" s="6" t="s">
        <v>498</v>
      </c>
      <c r="M246" s="6" t="s">
        <v>514</v>
      </c>
      <c r="N246" s="6" t="s">
        <v>511</v>
      </c>
      <c r="O246" s="4">
        <v>2</v>
      </c>
      <c r="P246" s="6" t="s">
        <v>512</v>
      </c>
      <c r="Q246" s="4">
        <v>5</v>
      </c>
      <c r="R246" s="6" t="s">
        <v>499</v>
      </c>
      <c r="S246" s="4" t="b">
        <v>0</v>
      </c>
      <c r="T246" s="60">
        <v>3982457.2</v>
      </c>
      <c r="U246" s="60">
        <v>3427515.25</v>
      </c>
      <c r="V246" s="38">
        <v>0.86099999999999999</v>
      </c>
      <c r="W246" s="35">
        <v>161.9</v>
      </c>
      <c r="X246" s="42">
        <f>VLOOKUP(VW_PREMIO_IV[[#This Row],[TIPO]],$AL$5:$AM$16,2,0)</f>
        <v>9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 t="str">
        <f>IF(VW_PREMIO_IV[[#This Row],[EQUIPE]]="Hospitalar (HSP)",VLOOKUP(VW_PREMIO_IV[[#This Row],[COBERTURA]],VALORES_IV_HSP[],VW_PREMIO_IV[[#This Row],[Col Valor]],1),"")</f>
        <v/>
      </c>
      <c r="AB246" s="35">
        <f>IF(VW_PREMIO_IV[[#This Row],[EQUIPE]]="Misto (EMH)",VLOOKUP(VW_PREMIO_IV[[#This Row],[COBERTURA]],VALORES_IV_EMH[],VW_PREMIO_IV[[#This Row],[Col Valor]],1),"")</f>
        <v>161.9034</v>
      </c>
      <c r="AC246" s="35">
        <f>VW_PREMIO_IV[[#This Row],[PREMIO]]-SUM(VW_PREMIO_IV[[#This Row],[Check Gerente]:[Check EMH]])</f>
        <v>-3.3999999999991815E-3</v>
      </c>
    </row>
    <row r="247" spans="1:29" x14ac:dyDescent="0.25">
      <c r="A247" s="6" t="s">
        <v>497</v>
      </c>
      <c r="B247" s="6" t="s">
        <v>434</v>
      </c>
      <c r="C247" s="6" t="s">
        <v>30</v>
      </c>
      <c r="D247" s="6" t="s">
        <v>318</v>
      </c>
      <c r="E247" s="4">
        <v>10</v>
      </c>
      <c r="F247" s="6" t="s">
        <v>311</v>
      </c>
      <c r="G247" s="6" t="s">
        <v>513</v>
      </c>
      <c r="H247" s="4">
        <v>2020</v>
      </c>
      <c r="I247" s="4">
        <v>4</v>
      </c>
      <c r="J247" s="6" t="s">
        <v>509</v>
      </c>
      <c r="K247" s="4">
        <v>11</v>
      </c>
      <c r="L247" s="6" t="s">
        <v>498</v>
      </c>
      <c r="M247" s="6" t="s">
        <v>514</v>
      </c>
      <c r="N247" s="6" t="s">
        <v>511</v>
      </c>
      <c r="O247" s="4">
        <v>2</v>
      </c>
      <c r="P247" s="6" t="s">
        <v>512</v>
      </c>
      <c r="Q247" s="4">
        <v>5</v>
      </c>
      <c r="R247" s="6" t="s">
        <v>499</v>
      </c>
      <c r="S247" s="4" t="b">
        <v>0</v>
      </c>
      <c r="T247" s="60">
        <v>3982457.2</v>
      </c>
      <c r="U247" s="60">
        <v>3427515.25</v>
      </c>
      <c r="V247" s="38">
        <v>0.86099999999999999</v>
      </c>
      <c r="W247" s="35">
        <v>161.9</v>
      </c>
      <c r="X247" s="42">
        <f>VLOOKUP(VW_PREMIO_IV[[#This Row],[TIPO]],$AL$5:$AM$16,2,0)</f>
        <v>9</v>
      </c>
      <c r="Y247" s="35" t="str">
        <f>IF(VW_PREMIO_IV[[#This Row],[EQUIPE]]="Gerentes",VLOOKUP(VW_PREMIO_IV[[#This Row],[COBERTURA]],VALORES_IV_GER[],VW_PREMIO_IV[[#This Row],[Col Valor]],1),"")</f>
        <v/>
      </c>
      <c r="Z247" s="35">
        <f>IF(VW_PREMIO_IV[[#This Row],[EQUIPE]]="Especialidade (ESP)",VLOOKUP(VW_PREMIO_IV[[#This Row],[COBERTURA]],VALORES_IV_ESP[],VW_PREMIO_IV[[#This Row],[Col Valor]],1),"")</f>
        <v>161.9034</v>
      </c>
      <c r="AA247" s="35" t="str">
        <f>IF(VW_PREMIO_IV[[#This Row],[EQUIPE]]="Hospitalar (HSP)",VLOOKUP(VW_PREMIO_IV[[#This Row],[COBERTURA]],VALORES_IV_HSP[],VW_PREMIO_IV[[#This Row],[Col Valor]],1),"")</f>
        <v/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-3.3999999999991815E-3</v>
      </c>
    </row>
    <row r="248" spans="1:29" x14ac:dyDescent="0.25">
      <c r="A248" s="6" t="s">
        <v>497</v>
      </c>
      <c r="B248" s="6" t="s">
        <v>434</v>
      </c>
      <c r="C248" s="6" t="s">
        <v>14</v>
      </c>
      <c r="D248" s="6" t="s">
        <v>319</v>
      </c>
      <c r="E248" s="4">
        <v>20</v>
      </c>
      <c r="F248" s="6" t="s">
        <v>306</v>
      </c>
      <c r="G248" s="6" t="s">
        <v>513</v>
      </c>
      <c r="H248" s="4">
        <v>2020</v>
      </c>
      <c r="I248" s="4">
        <v>4</v>
      </c>
      <c r="J248" s="6" t="s">
        <v>509</v>
      </c>
      <c r="K248" s="4">
        <v>11</v>
      </c>
      <c r="L248" s="6" t="s">
        <v>498</v>
      </c>
      <c r="M248" s="6" t="s">
        <v>514</v>
      </c>
      <c r="N248" s="6" t="s">
        <v>511</v>
      </c>
      <c r="O248" s="4">
        <v>2</v>
      </c>
      <c r="P248" s="6" t="s">
        <v>512</v>
      </c>
      <c r="Q248" s="4">
        <v>5</v>
      </c>
      <c r="R248" s="6" t="s">
        <v>499</v>
      </c>
      <c r="S248" s="4" t="b">
        <v>0</v>
      </c>
      <c r="T248" s="60">
        <v>3982457.2</v>
      </c>
      <c r="U248" s="60">
        <v>3427515.25</v>
      </c>
      <c r="V248" s="38">
        <v>0.86099999999999999</v>
      </c>
      <c r="W248" s="35">
        <v>161.9</v>
      </c>
      <c r="X248" s="42">
        <f>VLOOKUP(VW_PREMIO_IV[[#This Row],[TIPO]],$AL$5:$AM$16,2,0)</f>
        <v>9</v>
      </c>
      <c r="Y248" s="35" t="str">
        <f>IF(VW_PREMIO_IV[[#This Row],[EQUIPE]]="Gerentes",VLOOKUP(VW_PREMIO_IV[[#This Row],[COBERTURA]],VALORES_IV_GER[],VW_PREMIO_IV[[#This Row],[Col Valor]],1),"")</f>
        <v/>
      </c>
      <c r="Z248" s="35" t="str">
        <f>IF(VW_PREMIO_IV[[#This Row],[EQUIPE]]="Especialidade (ESP)",VLOOKUP(VW_PREMIO_IV[[#This Row],[COBERTURA]],VALORES_IV_ESP[],VW_PREMIO_IV[[#This Row],[Col Valor]],1),"")</f>
        <v/>
      </c>
      <c r="AA248" s="35">
        <f>IF(VW_PREMIO_IV[[#This Row],[EQUIPE]]="Hospitalar (HSP)",VLOOKUP(VW_PREMIO_IV[[#This Row],[COBERTURA]],VALORES_IV_HSP[],VW_PREMIO_IV[[#This Row],[Col Valor]],1),"")</f>
        <v>161.9034</v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-3.3999999999991815E-3</v>
      </c>
    </row>
    <row r="249" spans="1:29" x14ac:dyDescent="0.25">
      <c r="A249" s="6" t="s">
        <v>497</v>
      </c>
      <c r="B249" s="6" t="s">
        <v>434</v>
      </c>
      <c r="C249" s="6" t="s">
        <v>15</v>
      </c>
      <c r="D249" s="6" t="s">
        <v>320</v>
      </c>
      <c r="E249" s="4">
        <v>30</v>
      </c>
      <c r="F249" s="6" t="s">
        <v>313</v>
      </c>
      <c r="G249" s="6" t="s">
        <v>513</v>
      </c>
      <c r="H249" s="4">
        <v>2020</v>
      </c>
      <c r="I249" s="4">
        <v>4</v>
      </c>
      <c r="J249" s="6" t="s">
        <v>509</v>
      </c>
      <c r="K249" s="4">
        <v>11</v>
      </c>
      <c r="L249" s="6" t="s">
        <v>498</v>
      </c>
      <c r="M249" s="6" t="s">
        <v>514</v>
      </c>
      <c r="N249" s="6" t="s">
        <v>511</v>
      </c>
      <c r="O249" s="4">
        <v>2</v>
      </c>
      <c r="P249" s="6" t="s">
        <v>512</v>
      </c>
      <c r="Q249" s="4">
        <v>5</v>
      </c>
      <c r="R249" s="6" t="s">
        <v>499</v>
      </c>
      <c r="S249" s="4" t="b">
        <v>0</v>
      </c>
      <c r="T249" s="60">
        <v>3982457.2</v>
      </c>
      <c r="U249" s="60">
        <v>3427515.25</v>
      </c>
      <c r="V249" s="38">
        <v>0.86099999999999999</v>
      </c>
      <c r="W249" s="35">
        <v>161.9</v>
      </c>
      <c r="X249" s="42">
        <f>VLOOKUP(VW_PREMIO_IV[[#This Row],[TIPO]],$AL$5:$AM$16,2,0)</f>
        <v>9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161.9034</v>
      </c>
      <c r="AC249" s="35">
        <f>VW_PREMIO_IV[[#This Row],[PREMIO]]-SUM(VW_PREMIO_IV[[#This Row],[Check Gerente]:[Check EMH]])</f>
        <v>-3.3999999999991815E-3</v>
      </c>
    </row>
    <row r="250" spans="1:29" x14ac:dyDescent="0.25">
      <c r="A250" s="6" t="s">
        <v>497</v>
      </c>
      <c r="B250" s="6" t="s">
        <v>434</v>
      </c>
      <c r="C250" s="6" t="s">
        <v>31</v>
      </c>
      <c r="D250" s="6" t="s">
        <v>321</v>
      </c>
      <c r="E250" s="4">
        <v>10</v>
      </c>
      <c r="F250" s="6" t="s">
        <v>311</v>
      </c>
      <c r="G250" s="6" t="s">
        <v>513</v>
      </c>
      <c r="H250" s="4">
        <v>2020</v>
      </c>
      <c r="I250" s="4">
        <v>4</v>
      </c>
      <c r="J250" s="6" t="s">
        <v>509</v>
      </c>
      <c r="K250" s="4">
        <v>11</v>
      </c>
      <c r="L250" s="6" t="s">
        <v>498</v>
      </c>
      <c r="M250" s="6" t="s">
        <v>514</v>
      </c>
      <c r="N250" s="6" t="s">
        <v>511</v>
      </c>
      <c r="O250" s="4">
        <v>2</v>
      </c>
      <c r="P250" s="6" t="s">
        <v>512</v>
      </c>
      <c r="Q250" s="4">
        <v>5</v>
      </c>
      <c r="R250" s="6" t="s">
        <v>499</v>
      </c>
      <c r="S250" s="4" t="b">
        <v>0</v>
      </c>
      <c r="T250" s="60">
        <v>3982457.2</v>
      </c>
      <c r="U250" s="60">
        <v>3427515.25</v>
      </c>
      <c r="V250" s="38">
        <v>0.86099999999999999</v>
      </c>
      <c r="W250" s="35">
        <v>161.9</v>
      </c>
      <c r="X250" s="42">
        <f>VLOOKUP(VW_PREMIO_IV[[#This Row],[TIPO]],$AL$5:$AM$16,2,0)</f>
        <v>9</v>
      </c>
      <c r="Y250" s="35" t="str">
        <f>IF(VW_PREMIO_IV[[#This Row],[EQUIPE]]="Gerentes",VLOOKUP(VW_PREMIO_IV[[#This Row],[COBERTURA]],VALORES_IV_GER[],VW_PREMIO_IV[[#This Row],[Col Valor]],1),"")</f>
        <v/>
      </c>
      <c r="Z250" s="35">
        <f>IF(VW_PREMIO_IV[[#This Row],[EQUIPE]]="Especialidade (ESP)",VLOOKUP(VW_PREMIO_IV[[#This Row],[COBERTURA]],VALORES_IV_ESP[],VW_PREMIO_IV[[#This Row],[Col Valor]],1),"")</f>
        <v>161.9034</v>
      </c>
      <c r="AA250" s="35" t="str">
        <f>IF(VW_PREMIO_IV[[#This Row],[EQUIPE]]="Hospitalar (HSP)",VLOOKUP(VW_PREMIO_IV[[#This Row],[COBERTURA]],VALORES_IV_HSP[],VW_PREMIO_IV[[#This Row],[Col Valor]],1),"")</f>
        <v/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-3.3999999999991815E-3</v>
      </c>
    </row>
    <row r="251" spans="1:29" x14ac:dyDescent="0.25">
      <c r="A251" s="6" t="s">
        <v>497</v>
      </c>
      <c r="B251" s="6" t="s">
        <v>434</v>
      </c>
      <c r="C251" s="6" t="s">
        <v>16</v>
      </c>
      <c r="D251" s="6" t="s">
        <v>322</v>
      </c>
      <c r="E251" s="4">
        <v>20</v>
      </c>
      <c r="F251" s="6" t="s">
        <v>306</v>
      </c>
      <c r="G251" s="6" t="s">
        <v>513</v>
      </c>
      <c r="H251" s="4">
        <v>2020</v>
      </c>
      <c r="I251" s="4">
        <v>4</v>
      </c>
      <c r="J251" s="6" t="s">
        <v>509</v>
      </c>
      <c r="K251" s="4">
        <v>11</v>
      </c>
      <c r="L251" s="6" t="s">
        <v>498</v>
      </c>
      <c r="M251" s="6" t="s">
        <v>514</v>
      </c>
      <c r="N251" s="6" t="s">
        <v>511</v>
      </c>
      <c r="O251" s="4">
        <v>2</v>
      </c>
      <c r="P251" s="6" t="s">
        <v>512</v>
      </c>
      <c r="Q251" s="4">
        <v>5</v>
      </c>
      <c r="R251" s="6" t="s">
        <v>499</v>
      </c>
      <c r="S251" s="4" t="b">
        <v>0</v>
      </c>
      <c r="T251" s="60">
        <v>3982457.2</v>
      </c>
      <c r="U251" s="60">
        <v>3427515.25</v>
      </c>
      <c r="V251" s="38">
        <v>0.86099999999999999</v>
      </c>
      <c r="W251" s="35">
        <v>161.9</v>
      </c>
      <c r="X251" s="42">
        <f>VLOOKUP(VW_PREMIO_IV[[#This Row],[TIPO]],$AL$5:$AM$16,2,0)</f>
        <v>9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161.9034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-3.3999999999991815E-3</v>
      </c>
    </row>
    <row r="252" spans="1:29" x14ac:dyDescent="0.25">
      <c r="A252" s="6" t="s">
        <v>497</v>
      </c>
      <c r="B252" s="6" t="s">
        <v>434</v>
      </c>
      <c r="C252" s="6" t="s">
        <v>18</v>
      </c>
      <c r="D252" s="6" t="s">
        <v>324</v>
      </c>
      <c r="E252" s="4">
        <v>20</v>
      </c>
      <c r="F252" s="6" t="s">
        <v>306</v>
      </c>
      <c r="G252" s="6" t="s">
        <v>513</v>
      </c>
      <c r="H252" s="4">
        <v>2020</v>
      </c>
      <c r="I252" s="4">
        <v>4</v>
      </c>
      <c r="J252" s="6" t="s">
        <v>509</v>
      </c>
      <c r="K252" s="4">
        <v>11</v>
      </c>
      <c r="L252" s="6" t="s">
        <v>498</v>
      </c>
      <c r="M252" s="6" t="s">
        <v>514</v>
      </c>
      <c r="N252" s="6" t="s">
        <v>511</v>
      </c>
      <c r="O252" s="4">
        <v>2</v>
      </c>
      <c r="P252" s="6" t="s">
        <v>512</v>
      </c>
      <c r="Q252" s="4">
        <v>5</v>
      </c>
      <c r="R252" s="6" t="s">
        <v>499</v>
      </c>
      <c r="S252" s="4" t="b">
        <v>0</v>
      </c>
      <c r="T252" s="60">
        <v>3982457.2</v>
      </c>
      <c r="U252" s="60">
        <v>3427515.25</v>
      </c>
      <c r="V252" s="38">
        <v>0.86099999999999999</v>
      </c>
      <c r="W252" s="35">
        <v>161.9</v>
      </c>
      <c r="X252" s="42">
        <f>VLOOKUP(VW_PREMIO_IV[[#This Row],[TIPO]],$AL$5:$AM$16,2,0)</f>
        <v>9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>
        <f>IF(VW_PREMIO_IV[[#This Row],[EQUIPE]]="Hospitalar (HSP)",VLOOKUP(VW_PREMIO_IV[[#This Row],[COBERTURA]],VALORES_IV_HSP[],VW_PREMIO_IV[[#This Row],[Col Valor]],1),"")</f>
        <v>161.9034</v>
      </c>
      <c r="AB252" s="35" t="str">
        <f>IF(VW_PREMIO_IV[[#This Row],[EQUIPE]]="Misto (EMH)",VLOOKUP(VW_PREMIO_IV[[#This Row],[COBERTURA]],VALORES_IV_EMH[],VW_PREMIO_IV[[#This Row],[Col Valor]],1),"")</f>
        <v/>
      </c>
      <c r="AC252" s="35">
        <f>VW_PREMIO_IV[[#This Row],[PREMIO]]-SUM(VW_PREMIO_IV[[#This Row],[Check Gerente]:[Check EMH]])</f>
        <v>-3.3999999999991815E-3</v>
      </c>
    </row>
    <row r="253" spans="1:29" x14ac:dyDescent="0.25">
      <c r="A253" s="6" t="s">
        <v>497</v>
      </c>
      <c r="B253" s="6" t="s">
        <v>434</v>
      </c>
      <c r="C253" s="6" t="s">
        <v>19</v>
      </c>
      <c r="D253" s="6" t="s">
        <v>325</v>
      </c>
      <c r="E253" s="4">
        <v>20</v>
      </c>
      <c r="F253" s="6" t="s">
        <v>306</v>
      </c>
      <c r="G253" s="6" t="s">
        <v>513</v>
      </c>
      <c r="H253" s="4">
        <v>2020</v>
      </c>
      <c r="I253" s="4">
        <v>4</v>
      </c>
      <c r="J253" s="6" t="s">
        <v>509</v>
      </c>
      <c r="K253" s="4">
        <v>11</v>
      </c>
      <c r="L253" s="6" t="s">
        <v>498</v>
      </c>
      <c r="M253" s="6" t="s">
        <v>514</v>
      </c>
      <c r="N253" s="6" t="s">
        <v>511</v>
      </c>
      <c r="O253" s="4">
        <v>2</v>
      </c>
      <c r="P253" s="6" t="s">
        <v>512</v>
      </c>
      <c r="Q253" s="4">
        <v>5</v>
      </c>
      <c r="R253" s="6" t="s">
        <v>499</v>
      </c>
      <c r="S253" s="4" t="b">
        <v>0</v>
      </c>
      <c r="T253" s="60">
        <v>3982457.2</v>
      </c>
      <c r="U253" s="60">
        <v>3427515.25</v>
      </c>
      <c r="V253" s="38">
        <v>0.86099999999999999</v>
      </c>
      <c r="W253" s="35">
        <v>161.9</v>
      </c>
      <c r="X253" s="42">
        <f>VLOOKUP(VW_PREMIO_IV[[#This Row],[TIPO]],$AL$5:$AM$16,2,0)</f>
        <v>9</v>
      </c>
      <c r="Y253" s="35" t="str">
        <f>IF(VW_PREMIO_IV[[#This Row],[EQUIPE]]="Gerentes",VLOOKUP(VW_PREMIO_IV[[#This Row],[COBERTURA]],VALORES_IV_GER[],VW_PREMIO_IV[[#This Row],[Col Valor]],1),"")</f>
        <v/>
      </c>
      <c r="Z253" s="35" t="str">
        <f>IF(VW_PREMIO_IV[[#This Row],[EQUIPE]]="Especialidade (ESP)",VLOOKUP(VW_PREMIO_IV[[#This Row],[COBERTURA]],VALORES_IV_ESP[],VW_PREMIO_IV[[#This Row],[Col Valor]],1),"")</f>
        <v/>
      </c>
      <c r="AA253" s="35">
        <f>IF(VW_PREMIO_IV[[#This Row],[EQUIPE]]="Hospitalar (HSP)",VLOOKUP(VW_PREMIO_IV[[#This Row],[COBERTURA]],VALORES_IV_HSP[],VW_PREMIO_IV[[#This Row],[Col Valor]],1),"")</f>
        <v>161.9034</v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-3.3999999999991815E-3</v>
      </c>
    </row>
    <row r="254" spans="1:29" x14ac:dyDescent="0.25">
      <c r="A254" s="6" t="s">
        <v>497</v>
      </c>
      <c r="B254" s="6" t="s">
        <v>434</v>
      </c>
      <c r="C254" s="6" t="s">
        <v>20</v>
      </c>
      <c r="D254" s="6" t="s">
        <v>326</v>
      </c>
      <c r="E254" s="4">
        <v>20</v>
      </c>
      <c r="F254" s="6" t="s">
        <v>306</v>
      </c>
      <c r="G254" s="6" t="s">
        <v>513</v>
      </c>
      <c r="H254" s="4">
        <v>2020</v>
      </c>
      <c r="I254" s="4">
        <v>4</v>
      </c>
      <c r="J254" s="6" t="s">
        <v>509</v>
      </c>
      <c r="K254" s="4">
        <v>11</v>
      </c>
      <c r="L254" s="6" t="s">
        <v>498</v>
      </c>
      <c r="M254" s="6" t="s">
        <v>514</v>
      </c>
      <c r="N254" s="6" t="s">
        <v>511</v>
      </c>
      <c r="O254" s="4">
        <v>2</v>
      </c>
      <c r="P254" s="6" t="s">
        <v>512</v>
      </c>
      <c r="Q254" s="4">
        <v>5</v>
      </c>
      <c r="R254" s="6" t="s">
        <v>499</v>
      </c>
      <c r="S254" s="4" t="b">
        <v>0</v>
      </c>
      <c r="T254" s="60">
        <v>3982457.2</v>
      </c>
      <c r="U254" s="60">
        <v>3427515.25</v>
      </c>
      <c r="V254" s="38">
        <v>0.86099999999999999</v>
      </c>
      <c r="W254" s="35">
        <v>161.9</v>
      </c>
      <c r="X254" s="42">
        <f>VLOOKUP(VW_PREMIO_IV[[#This Row],[TIPO]],$AL$5:$AM$16,2,0)</f>
        <v>9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161.9034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-3.3999999999991815E-3</v>
      </c>
    </row>
    <row r="255" spans="1:29" x14ac:dyDescent="0.25">
      <c r="A255" s="6" t="s">
        <v>497</v>
      </c>
      <c r="B255" s="6" t="s">
        <v>434</v>
      </c>
      <c r="C255" s="6" t="s">
        <v>21</v>
      </c>
      <c r="D255" s="6" t="s">
        <v>329</v>
      </c>
      <c r="E255" s="4">
        <v>20</v>
      </c>
      <c r="F255" s="6" t="s">
        <v>306</v>
      </c>
      <c r="G255" s="6" t="s">
        <v>513</v>
      </c>
      <c r="H255" s="4">
        <v>2020</v>
      </c>
      <c r="I255" s="4">
        <v>4</v>
      </c>
      <c r="J255" s="6" t="s">
        <v>509</v>
      </c>
      <c r="K255" s="4">
        <v>11</v>
      </c>
      <c r="L255" s="6" t="s">
        <v>498</v>
      </c>
      <c r="M255" s="6" t="s">
        <v>514</v>
      </c>
      <c r="N255" s="6" t="s">
        <v>511</v>
      </c>
      <c r="O255" s="4">
        <v>2</v>
      </c>
      <c r="P255" s="6" t="s">
        <v>512</v>
      </c>
      <c r="Q255" s="4">
        <v>5</v>
      </c>
      <c r="R255" s="6" t="s">
        <v>499</v>
      </c>
      <c r="S255" s="4" t="b">
        <v>0</v>
      </c>
      <c r="T255" s="60">
        <v>3982457.2</v>
      </c>
      <c r="U255" s="60">
        <v>3427515.25</v>
      </c>
      <c r="V255" s="38">
        <v>0.86099999999999999</v>
      </c>
      <c r="W255" s="35">
        <v>161.9</v>
      </c>
      <c r="X255" s="42">
        <f>VLOOKUP(VW_PREMIO_IV[[#This Row],[TIPO]],$AL$5:$AM$16,2,0)</f>
        <v>9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>
        <f>IF(VW_PREMIO_IV[[#This Row],[EQUIPE]]="Hospitalar (HSP)",VLOOKUP(VW_PREMIO_IV[[#This Row],[COBERTURA]],VALORES_IV_HSP[],VW_PREMIO_IV[[#This Row],[Col Valor]],1),"")</f>
        <v>161.9034</v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-3.3999999999991815E-3</v>
      </c>
    </row>
    <row r="256" spans="1:29" x14ac:dyDescent="0.25">
      <c r="A256" s="6" t="s">
        <v>497</v>
      </c>
      <c r="B256" s="6" t="s">
        <v>434</v>
      </c>
      <c r="C256" s="6" t="s">
        <v>32</v>
      </c>
      <c r="D256" s="6" t="s">
        <v>330</v>
      </c>
      <c r="E256" s="4">
        <v>10</v>
      </c>
      <c r="F256" s="6" t="s">
        <v>311</v>
      </c>
      <c r="G256" s="6" t="s">
        <v>513</v>
      </c>
      <c r="H256" s="4">
        <v>2020</v>
      </c>
      <c r="I256" s="4">
        <v>4</v>
      </c>
      <c r="J256" s="6" t="s">
        <v>509</v>
      </c>
      <c r="K256" s="4">
        <v>11</v>
      </c>
      <c r="L256" s="6" t="s">
        <v>498</v>
      </c>
      <c r="M256" s="6" t="s">
        <v>514</v>
      </c>
      <c r="N256" s="6" t="s">
        <v>511</v>
      </c>
      <c r="O256" s="4">
        <v>2</v>
      </c>
      <c r="P256" s="6" t="s">
        <v>512</v>
      </c>
      <c r="Q256" s="4">
        <v>5</v>
      </c>
      <c r="R256" s="6" t="s">
        <v>499</v>
      </c>
      <c r="S256" s="4" t="b">
        <v>0</v>
      </c>
      <c r="T256" s="60">
        <v>3982457.2</v>
      </c>
      <c r="U256" s="60">
        <v>3427515.25</v>
      </c>
      <c r="V256" s="38">
        <v>0.86099999999999999</v>
      </c>
      <c r="W256" s="35">
        <v>161.9</v>
      </c>
      <c r="X256" s="42">
        <f>VLOOKUP(VW_PREMIO_IV[[#This Row],[TIPO]],$AL$5:$AM$16,2,0)</f>
        <v>9</v>
      </c>
      <c r="Y256" s="35" t="str">
        <f>IF(VW_PREMIO_IV[[#This Row],[EQUIPE]]="Gerentes",VLOOKUP(VW_PREMIO_IV[[#This Row],[COBERTURA]],VALORES_IV_GER[],VW_PREMIO_IV[[#This Row],[Col Valor]],1),"")</f>
        <v/>
      </c>
      <c r="Z256" s="35">
        <f>IF(VW_PREMIO_IV[[#This Row],[EQUIPE]]="Especialidade (ESP)",VLOOKUP(VW_PREMIO_IV[[#This Row],[COBERTURA]],VALORES_IV_ESP[],VW_PREMIO_IV[[#This Row],[Col Valor]],1),"")</f>
        <v>161.9034</v>
      </c>
      <c r="AA256" s="35" t="str">
        <f>IF(VW_PREMIO_IV[[#This Row],[EQUIPE]]="Hospitalar (HSP)",VLOOKUP(VW_PREMIO_IV[[#This Row],[COBERTURA]],VALORES_IV_HSP[],VW_PREMIO_IV[[#This Row],[Col Valor]],1),"")</f>
        <v/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-3.3999999999991815E-3</v>
      </c>
    </row>
    <row r="257" spans="1:29" x14ac:dyDescent="0.25">
      <c r="A257" s="6" t="s">
        <v>497</v>
      </c>
      <c r="B257" s="6" t="s">
        <v>434</v>
      </c>
      <c r="C257" s="6" t="s">
        <v>22</v>
      </c>
      <c r="D257" s="6" t="s">
        <v>365</v>
      </c>
      <c r="E257" s="4">
        <v>20</v>
      </c>
      <c r="F257" s="6" t="s">
        <v>306</v>
      </c>
      <c r="G257" s="6" t="s">
        <v>513</v>
      </c>
      <c r="H257" s="4">
        <v>2020</v>
      </c>
      <c r="I257" s="4">
        <v>4</v>
      </c>
      <c r="J257" s="6" t="s">
        <v>509</v>
      </c>
      <c r="K257" s="4">
        <v>11</v>
      </c>
      <c r="L257" s="6" t="s">
        <v>498</v>
      </c>
      <c r="M257" s="6" t="s">
        <v>514</v>
      </c>
      <c r="N257" s="6" t="s">
        <v>511</v>
      </c>
      <c r="O257" s="4">
        <v>2</v>
      </c>
      <c r="P257" s="6" t="s">
        <v>512</v>
      </c>
      <c r="Q257" s="4">
        <v>5</v>
      </c>
      <c r="R257" s="6" t="s">
        <v>499</v>
      </c>
      <c r="S257" s="4" t="b">
        <v>0</v>
      </c>
      <c r="T257" s="60">
        <v>3982457.2</v>
      </c>
      <c r="U257" s="60">
        <v>3427515.25</v>
      </c>
      <c r="V257" s="38">
        <v>0.86099999999999999</v>
      </c>
      <c r="W257" s="35">
        <v>161.9</v>
      </c>
      <c r="X257" s="42">
        <f>VLOOKUP(VW_PREMIO_IV[[#This Row],[TIPO]],$AL$5:$AM$16,2,0)</f>
        <v>9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161.9034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-3.3999999999991815E-3</v>
      </c>
    </row>
    <row r="258" spans="1:29" x14ac:dyDescent="0.25">
      <c r="A258" s="6" t="s">
        <v>497</v>
      </c>
      <c r="B258" s="6" t="s">
        <v>434</v>
      </c>
      <c r="C258" s="6" t="s">
        <v>23</v>
      </c>
      <c r="D258" s="6" t="s">
        <v>369</v>
      </c>
      <c r="E258" s="4">
        <v>20</v>
      </c>
      <c r="F258" s="6" t="s">
        <v>306</v>
      </c>
      <c r="G258" s="6" t="s">
        <v>513</v>
      </c>
      <c r="H258" s="4">
        <v>2020</v>
      </c>
      <c r="I258" s="4">
        <v>4</v>
      </c>
      <c r="J258" s="6" t="s">
        <v>509</v>
      </c>
      <c r="K258" s="4">
        <v>11</v>
      </c>
      <c r="L258" s="6" t="s">
        <v>498</v>
      </c>
      <c r="M258" s="6" t="s">
        <v>514</v>
      </c>
      <c r="N258" s="6" t="s">
        <v>511</v>
      </c>
      <c r="O258" s="4">
        <v>2</v>
      </c>
      <c r="P258" s="6" t="s">
        <v>512</v>
      </c>
      <c r="Q258" s="4">
        <v>5</v>
      </c>
      <c r="R258" s="6" t="s">
        <v>499</v>
      </c>
      <c r="S258" s="4" t="b">
        <v>0</v>
      </c>
      <c r="T258" s="60">
        <v>3982457.2</v>
      </c>
      <c r="U258" s="60">
        <v>3427515.25</v>
      </c>
      <c r="V258" s="38">
        <v>0.86099999999999999</v>
      </c>
      <c r="W258" s="35">
        <v>161.9</v>
      </c>
      <c r="X258" s="42">
        <f>VLOOKUP(VW_PREMIO_IV[[#This Row],[TIPO]],$AL$5:$AM$16,2,0)</f>
        <v>9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161.9034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-3.3999999999991815E-3</v>
      </c>
    </row>
    <row r="259" spans="1:29" x14ac:dyDescent="0.25">
      <c r="A259" s="6" t="s">
        <v>497</v>
      </c>
      <c r="B259" s="6" t="s">
        <v>434</v>
      </c>
      <c r="C259" s="6" t="s">
        <v>33</v>
      </c>
      <c r="D259" s="6" t="s">
        <v>405</v>
      </c>
      <c r="E259" s="4">
        <v>10</v>
      </c>
      <c r="F259" s="6" t="s">
        <v>311</v>
      </c>
      <c r="G259" s="6" t="s">
        <v>513</v>
      </c>
      <c r="H259" s="4">
        <v>2020</v>
      </c>
      <c r="I259" s="4">
        <v>4</v>
      </c>
      <c r="J259" s="6" t="s">
        <v>509</v>
      </c>
      <c r="K259" s="4">
        <v>11</v>
      </c>
      <c r="L259" s="6" t="s">
        <v>498</v>
      </c>
      <c r="M259" s="6" t="s">
        <v>514</v>
      </c>
      <c r="N259" s="6" t="s">
        <v>511</v>
      </c>
      <c r="O259" s="4">
        <v>2</v>
      </c>
      <c r="P259" s="6" t="s">
        <v>512</v>
      </c>
      <c r="Q259" s="4">
        <v>5</v>
      </c>
      <c r="R259" s="6" t="s">
        <v>499</v>
      </c>
      <c r="S259" s="4" t="b">
        <v>0</v>
      </c>
      <c r="T259" s="60">
        <v>3982457.2</v>
      </c>
      <c r="U259" s="60">
        <v>3427515.25</v>
      </c>
      <c r="V259" s="38">
        <v>0.86099999999999999</v>
      </c>
      <c r="W259" s="35">
        <v>161.9</v>
      </c>
      <c r="X259" s="42">
        <f>VLOOKUP(VW_PREMIO_IV[[#This Row],[TIPO]],$AL$5:$AM$16,2,0)</f>
        <v>9</v>
      </c>
      <c r="Y259" s="35" t="str">
        <f>IF(VW_PREMIO_IV[[#This Row],[EQUIPE]]="Gerentes",VLOOKUP(VW_PREMIO_IV[[#This Row],[COBERTURA]],VALORES_IV_GER[],VW_PREMIO_IV[[#This Row],[Col Valor]],1),"")</f>
        <v/>
      </c>
      <c r="Z259" s="35">
        <f>IF(VW_PREMIO_IV[[#This Row],[EQUIPE]]="Especialidade (ESP)",VLOOKUP(VW_PREMIO_IV[[#This Row],[COBERTURA]],VALORES_IV_ESP[],VW_PREMIO_IV[[#This Row],[Col Valor]],1),"")</f>
        <v>161.9034</v>
      </c>
      <c r="AA259" s="35" t="str">
        <f>IF(VW_PREMIO_IV[[#This Row],[EQUIPE]]="Hospitalar (HSP)",VLOOKUP(VW_PREMIO_IV[[#This Row],[COBERTURA]],VALORES_IV_HSP[],VW_PREMIO_IV[[#This Row],[Col Valor]],1),"")</f>
        <v/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-3.3999999999991815E-3</v>
      </c>
    </row>
    <row r="260" spans="1:29" x14ac:dyDescent="0.25">
      <c r="A260" s="6" t="s">
        <v>497</v>
      </c>
      <c r="B260" s="6" t="s">
        <v>434</v>
      </c>
      <c r="C260" s="6" t="s">
        <v>25</v>
      </c>
      <c r="D260" s="6" t="s">
        <v>406</v>
      </c>
      <c r="E260" s="4">
        <v>30</v>
      </c>
      <c r="F260" s="6" t="s">
        <v>313</v>
      </c>
      <c r="G260" s="6" t="s">
        <v>513</v>
      </c>
      <c r="H260" s="4">
        <v>2020</v>
      </c>
      <c r="I260" s="4">
        <v>4</v>
      </c>
      <c r="J260" s="6" t="s">
        <v>509</v>
      </c>
      <c r="K260" s="4">
        <v>11</v>
      </c>
      <c r="L260" s="6" t="s">
        <v>498</v>
      </c>
      <c r="M260" s="6" t="s">
        <v>514</v>
      </c>
      <c r="N260" s="6" t="s">
        <v>511</v>
      </c>
      <c r="O260" s="4">
        <v>2</v>
      </c>
      <c r="P260" s="6" t="s">
        <v>512</v>
      </c>
      <c r="Q260" s="4">
        <v>5</v>
      </c>
      <c r="R260" s="6" t="s">
        <v>499</v>
      </c>
      <c r="S260" s="4" t="b">
        <v>0</v>
      </c>
      <c r="T260" s="60">
        <v>3982457.2</v>
      </c>
      <c r="U260" s="60">
        <v>3427515.25</v>
      </c>
      <c r="V260" s="38">
        <v>0.86099999999999999</v>
      </c>
      <c r="W260" s="35">
        <v>161.9</v>
      </c>
      <c r="X260" s="42">
        <f>VLOOKUP(VW_PREMIO_IV[[#This Row],[TIPO]],$AL$5:$AM$16,2,0)</f>
        <v>9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 t="str">
        <f>IF(VW_PREMIO_IV[[#This Row],[EQUIPE]]="Hospitalar (HSP)",VLOOKUP(VW_PREMIO_IV[[#This Row],[COBERTURA]],VALORES_IV_HSP[],VW_PREMIO_IV[[#This Row],[Col Valor]],1),"")</f>
        <v/>
      </c>
      <c r="AB260" s="35">
        <f>IF(VW_PREMIO_IV[[#This Row],[EQUIPE]]="Misto (EMH)",VLOOKUP(VW_PREMIO_IV[[#This Row],[COBERTURA]],VALORES_IV_EMH[],VW_PREMIO_IV[[#This Row],[Col Valor]],1),"")</f>
        <v>161.9034</v>
      </c>
      <c r="AC260" s="35">
        <f>VW_PREMIO_IV[[#This Row],[PREMIO]]-SUM(VW_PREMIO_IV[[#This Row],[Check Gerente]:[Check EMH]])</f>
        <v>-3.3999999999991815E-3</v>
      </c>
    </row>
    <row r="261" spans="1:29" x14ac:dyDescent="0.25">
      <c r="A261" s="6" t="s">
        <v>497</v>
      </c>
      <c r="B261" s="6" t="s">
        <v>428</v>
      </c>
      <c r="C261" s="6" t="s">
        <v>9</v>
      </c>
      <c r="D261" s="6" t="s">
        <v>304</v>
      </c>
      <c r="E261" s="4">
        <v>20</v>
      </c>
      <c r="F261" s="6" t="s">
        <v>306</v>
      </c>
      <c r="G261" s="6" t="s">
        <v>508</v>
      </c>
      <c r="H261" s="4">
        <v>2020</v>
      </c>
      <c r="I261" s="4">
        <v>4</v>
      </c>
      <c r="J261" s="6" t="s">
        <v>509</v>
      </c>
      <c r="K261" s="4">
        <v>10</v>
      </c>
      <c r="L261" s="6" t="s">
        <v>495</v>
      </c>
      <c r="M261" s="6" t="s">
        <v>510</v>
      </c>
      <c r="N261" s="6" t="s">
        <v>511</v>
      </c>
      <c r="O261" s="4">
        <v>2</v>
      </c>
      <c r="P261" s="6" t="s">
        <v>512</v>
      </c>
      <c r="Q261" s="4">
        <v>4</v>
      </c>
      <c r="R261" s="6" t="s">
        <v>496</v>
      </c>
      <c r="S261" s="4" t="b">
        <v>0</v>
      </c>
      <c r="T261" s="60">
        <v>100</v>
      </c>
      <c r="U261" s="60">
        <v>154</v>
      </c>
      <c r="V261" s="38">
        <v>1.54</v>
      </c>
      <c r="W261" s="35">
        <v>1638.9</v>
      </c>
      <c r="X261" s="42">
        <f>VLOOKUP(VW_PREMIO_IV[[#This Row],[TIPO]],$AL$5:$AM$16,2,0)</f>
        <v>6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1638.9009000000001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-9.0000000000145519E-4</v>
      </c>
    </row>
    <row r="262" spans="1:29" x14ac:dyDescent="0.25">
      <c r="A262" s="6" t="s">
        <v>497</v>
      </c>
      <c r="B262" s="6" t="s">
        <v>428</v>
      </c>
      <c r="C262" s="6" t="s">
        <v>11</v>
      </c>
      <c r="D262" s="6" t="s">
        <v>307</v>
      </c>
      <c r="E262" s="4">
        <v>20</v>
      </c>
      <c r="F262" s="6" t="s">
        <v>306</v>
      </c>
      <c r="G262" s="6" t="s">
        <v>508</v>
      </c>
      <c r="H262" s="4">
        <v>2020</v>
      </c>
      <c r="I262" s="4">
        <v>4</v>
      </c>
      <c r="J262" s="6" t="s">
        <v>509</v>
      </c>
      <c r="K262" s="4">
        <v>10</v>
      </c>
      <c r="L262" s="6" t="s">
        <v>495</v>
      </c>
      <c r="M262" s="6" t="s">
        <v>510</v>
      </c>
      <c r="N262" s="6" t="s">
        <v>511</v>
      </c>
      <c r="O262" s="4">
        <v>2</v>
      </c>
      <c r="P262" s="6" t="s">
        <v>512</v>
      </c>
      <c r="Q262" s="4">
        <v>4</v>
      </c>
      <c r="R262" s="6" t="s">
        <v>496</v>
      </c>
      <c r="S262" s="4" t="b">
        <v>0</v>
      </c>
      <c r="T262" s="60">
        <v>130</v>
      </c>
      <c r="U262" s="60">
        <v>271</v>
      </c>
      <c r="V262" s="38">
        <v>2.085</v>
      </c>
      <c r="W262" s="35">
        <v>1638.9</v>
      </c>
      <c r="X262" s="42">
        <f>VLOOKUP(VW_PREMIO_IV[[#This Row],[TIPO]],$AL$5:$AM$16,2,0)</f>
        <v>6</v>
      </c>
      <c r="Y262" s="35" t="str">
        <f>IF(VW_PREMIO_IV[[#This Row],[EQUIPE]]="Gerentes",VLOOKUP(VW_PREMIO_IV[[#This Row],[COBERTURA]],VALORES_IV_GER[],VW_PREMIO_IV[[#This Row],[Col Valor]],1),"")</f>
        <v/>
      </c>
      <c r="Z262" s="35" t="str">
        <f>IF(VW_PREMIO_IV[[#This Row],[EQUIPE]]="Especialidade (ESP)",VLOOKUP(VW_PREMIO_IV[[#This Row],[COBERTURA]],VALORES_IV_ESP[],VW_PREMIO_IV[[#This Row],[Col Valor]],1),"")</f>
        <v/>
      </c>
      <c r="AA262" s="35">
        <f>IF(VW_PREMIO_IV[[#This Row],[EQUIPE]]="Hospitalar (HSP)",VLOOKUP(VW_PREMIO_IV[[#This Row],[COBERTURA]],VALORES_IV_HSP[],VW_PREMIO_IV[[#This Row],[Col Valor]],1),"")</f>
        <v>1638.9009000000001</v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-9.0000000000145519E-4</v>
      </c>
    </row>
    <row r="263" spans="1:29" x14ac:dyDescent="0.25">
      <c r="A263" s="6" t="s">
        <v>497</v>
      </c>
      <c r="B263" s="6" t="s">
        <v>428</v>
      </c>
      <c r="C263" s="6" t="s">
        <v>13</v>
      </c>
      <c r="D263" s="6" t="s">
        <v>309</v>
      </c>
      <c r="E263" s="4">
        <v>20</v>
      </c>
      <c r="F263" s="6" t="s">
        <v>306</v>
      </c>
      <c r="G263" s="6" t="s">
        <v>508</v>
      </c>
      <c r="H263" s="4">
        <v>2020</v>
      </c>
      <c r="I263" s="4">
        <v>4</v>
      </c>
      <c r="J263" s="6" t="s">
        <v>509</v>
      </c>
      <c r="K263" s="4">
        <v>10</v>
      </c>
      <c r="L263" s="6" t="s">
        <v>495</v>
      </c>
      <c r="M263" s="6" t="s">
        <v>510</v>
      </c>
      <c r="N263" s="6" t="s">
        <v>511</v>
      </c>
      <c r="O263" s="4">
        <v>2</v>
      </c>
      <c r="P263" s="6" t="s">
        <v>512</v>
      </c>
      <c r="Q263" s="4">
        <v>4</v>
      </c>
      <c r="R263" s="6" t="s">
        <v>496</v>
      </c>
      <c r="S263" s="4" t="b">
        <v>0</v>
      </c>
      <c r="T263" s="60">
        <v>40</v>
      </c>
      <c r="U263" s="60">
        <v>20</v>
      </c>
      <c r="V263" s="38">
        <v>0.5</v>
      </c>
      <c r="W263" s="35">
        <v>0</v>
      </c>
      <c r="X263" s="42">
        <f>VLOOKUP(VW_PREMIO_IV[[#This Row],[TIPO]],$AL$5:$AM$16,2,0)</f>
        <v>6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>
        <f>IF(VW_PREMIO_IV[[#This Row],[EQUIPE]]="Hospitalar (HSP)",VLOOKUP(VW_PREMIO_IV[[#This Row],[COBERTURA]],VALORES_IV_HSP[],VW_PREMIO_IV[[#This Row],[Col Valor]],1),"")</f>
        <v>0</v>
      </c>
      <c r="AB263" s="35" t="str">
        <f>IF(VW_PREMIO_IV[[#This Row],[EQUIPE]]="Misto (EMH)",VLOOKUP(VW_PREMIO_IV[[#This Row],[COBERTURA]],VALORES_IV_EMH[],VW_PREMIO_IV[[#This Row],[Col Valor]],1),"")</f>
        <v/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497</v>
      </c>
      <c r="B264" s="6" t="s">
        <v>428</v>
      </c>
      <c r="C264" s="6" t="s">
        <v>29</v>
      </c>
      <c r="D264" s="6" t="s">
        <v>312</v>
      </c>
      <c r="E264" s="4">
        <v>30</v>
      </c>
      <c r="F264" s="6" t="s">
        <v>313</v>
      </c>
      <c r="G264" s="6" t="s">
        <v>508</v>
      </c>
      <c r="H264" s="4">
        <v>2020</v>
      </c>
      <c r="I264" s="4">
        <v>4</v>
      </c>
      <c r="J264" s="6" t="s">
        <v>509</v>
      </c>
      <c r="K264" s="4">
        <v>10</v>
      </c>
      <c r="L264" s="6" t="s">
        <v>495</v>
      </c>
      <c r="M264" s="6" t="s">
        <v>510</v>
      </c>
      <c r="N264" s="6" t="s">
        <v>511</v>
      </c>
      <c r="O264" s="4">
        <v>2</v>
      </c>
      <c r="P264" s="6" t="s">
        <v>512</v>
      </c>
      <c r="Q264" s="4">
        <v>4</v>
      </c>
      <c r="R264" s="6" t="s">
        <v>496</v>
      </c>
      <c r="S264" s="4" t="b">
        <v>0</v>
      </c>
      <c r="T264" s="60">
        <v>120</v>
      </c>
      <c r="U264" s="60">
        <v>49</v>
      </c>
      <c r="V264" s="38">
        <v>0.40799999999999997</v>
      </c>
      <c r="W264" s="35">
        <v>0</v>
      </c>
      <c r="X264" s="42">
        <f>VLOOKUP(VW_PREMIO_IV[[#This Row],[TIPO]],$AL$5:$AM$16,2,0)</f>
        <v>6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 t="str">
        <f>IF(VW_PREMIO_IV[[#This Row],[EQUIPE]]="Hospitalar (HSP)",VLOOKUP(VW_PREMIO_IV[[#This Row],[COBERTURA]],VALORES_IV_HSP[],VW_PREMIO_IV[[#This Row],[Col Valor]],1),"")</f>
        <v/>
      </c>
      <c r="AB264" s="35">
        <f>IF(VW_PREMIO_IV[[#This Row],[EQUIPE]]="Misto (EMH)",VLOOKUP(VW_PREMIO_IV[[#This Row],[COBERTURA]],VALORES_IV_EMH[],VW_PREMIO_IV[[#This Row],[Col Valor]],1),"")</f>
        <v>0</v>
      </c>
      <c r="AC264" s="35">
        <f>VW_PREMIO_IV[[#This Row],[PREMIO]]-SUM(VW_PREMIO_IV[[#This Row],[Check Gerente]:[Check EMH]])</f>
        <v>0</v>
      </c>
    </row>
    <row r="265" spans="1:29" x14ac:dyDescent="0.25">
      <c r="A265" s="6" t="s">
        <v>497</v>
      </c>
      <c r="B265" s="6" t="s">
        <v>428</v>
      </c>
      <c r="C265" s="6" t="s">
        <v>14</v>
      </c>
      <c r="D265" s="6" t="s">
        <v>319</v>
      </c>
      <c r="E265" s="4">
        <v>20</v>
      </c>
      <c r="F265" s="6" t="s">
        <v>306</v>
      </c>
      <c r="G265" s="6" t="s">
        <v>508</v>
      </c>
      <c r="H265" s="4">
        <v>2020</v>
      </c>
      <c r="I265" s="4">
        <v>4</v>
      </c>
      <c r="J265" s="6" t="s">
        <v>509</v>
      </c>
      <c r="K265" s="4">
        <v>10</v>
      </c>
      <c r="L265" s="6" t="s">
        <v>495</v>
      </c>
      <c r="M265" s="6" t="s">
        <v>510</v>
      </c>
      <c r="N265" s="6" t="s">
        <v>511</v>
      </c>
      <c r="O265" s="4">
        <v>2</v>
      </c>
      <c r="P265" s="6" t="s">
        <v>512</v>
      </c>
      <c r="Q265" s="4">
        <v>4</v>
      </c>
      <c r="R265" s="6" t="s">
        <v>496</v>
      </c>
      <c r="S265" s="4" t="b">
        <v>0</v>
      </c>
      <c r="T265" s="60">
        <v>40</v>
      </c>
      <c r="U265" s="60">
        <v>2</v>
      </c>
      <c r="V265" s="38">
        <v>0.05</v>
      </c>
      <c r="W265" s="35">
        <v>0</v>
      </c>
      <c r="X265" s="42">
        <f>VLOOKUP(VW_PREMIO_IV[[#This Row],[TIPO]],$AL$5:$AM$16,2,0)</f>
        <v>6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>
        <f>IF(VW_PREMIO_IV[[#This Row],[EQUIPE]]="Hospitalar (HSP)",VLOOKUP(VW_PREMIO_IV[[#This Row],[COBERTURA]],VALORES_IV_HSP[],VW_PREMIO_IV[[#This Row],[Col Valor]],1),"")</f>
        <v>0</v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497</v>
      </c>
      <c r="B266" s="6" t="s">
        <v>428</v>
      </c>
      <c r="C266" s="6" t="s">
        <v>15</v>
      </c>
      <c r="D266" s="6" t="s">
        <v>320</v>
      </c>
      <c r="E266" s="4">
        <v>30</v>
      </c>
      <c r="F266" s="6" t="s">
        <v>313</v>
      </c>
      <c r="G266" s="6" t="s">
        <v>508</v>
      </c>
      <c r="H266" s="4">
        <v>2020</v>
      </c>
      <c r="I266" s="4">
        <v>4</v>
      </c>
      <c r="J266" s="6" t="s">
        <v>509</v>
      </c>
      <c r="K266" s="4">
        <v>10</v>
      </c>
      <c r="L266" s="6" t="s">
        <v>495</v>
      </c>
      <c r="M266" s="6" t="s">
        <v>510</v>
      </c>
      <c r="N266" s="6" t="s">
        <v>511</v>
      </c>
      <c r="O266" s="4">
        <v>2</v>
      </c>
      <c r="P266" s="6" t="s">
        <v>512</v>
      </c>
      <c r="Q266" s="4">
        <v>4</v>
      </c>
      <c r="R266" s="6" t="s">
        <v>496</v>
      </c>
      <c r="S266" s="4" t="b">
        <v>0</v>
      </c>
      <c r="T266" s="60">
        <v>30</v>
      </c>
      <c r="U266" s="60">
        <v>50</v>
      </c>
      <c r="V266" s="38">
        <v>1.667</v>
      </c>
      <c r="W266" s="35">
        <v>1311.12</v>
      </c>
      <c r="X266" s="42">
        <f>VLOOKUP(VW_PREMIO_IV[[#This Row],[TIPO]],$AL$5:$AM$16,2,0)</f>
        <v>6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 t="str">
        <f>IF(VW_PREMIO_IV[[#This Row],[EQUIPE]]="Hospitalar (HSP)",VLOOKUP(VW_PREMIO_IV[[#This Row],[COBERTURA]],VALORES_IV_HSP[],VW_PREMIO_IV[[#This Row],[Col Valor]],1),"")</f>
        <v/>
      </c>
      <c r="AB266" s="35">
        <f>IF(VW_PREMIO_IV[[#This Row],[EQUIPE]]="Misto (EMH)",VLOOKUP(VW_PREMIO_IV[[#This Row],[COBERTURA]],VALORES_IV_EMH[],VW_PREMIO_IV[[#This Row],[Col Valor]],1),"")</f>
        <v>1311.1206999999999</v>
      </c>
      <c r="AC266" s="35">
        <f>VW_PREMIO_IV[[#This Row],[PREMIO]]-SUM(VW_PREMIO_IV[[#This Row],[Check Gerente]:[Check EMH]])</f>
        <v>-7.000000000516593E-4</v>
      </c>
    </row>
    <row r="267" spans="1:29" x14ac:dyDescent="0.25">
      <c r="A267" s="6" t="s">
        <v>497</v>
      </c>
      <c r="B267" s="6" t="s">
        <v>428</v>
      </c>
      <c r="C267" s="6" t="s">
        <v>16</v>
      </c>
      <c r="D267" s="6" t="s">
        <v>322</v>
      </c>
      <c r="E267" s="4">
        <v>20</v>
      </c>
      <c r="F267" s="6" t="s">
        <v>306</v>
      </c>
      <c r="G267" s="6" t="s">
        <v>508</v>
      </c>
      <c r="H267" s="4">
        <v>2020</v>
      </c>
      <c r="I267" s="4">
        <v>4</v>
      </c>
      <c r="J267" s="6" t="s">
        <v>509</v>
      </c>
      <c r="K267" s="4">
        <v>10</v>
      </c>
      <c r="L267" s="6" t="s">
        <v>495</v>
      </c>
      <c r="M267" s="6" t="s">
        <v>510</v>
      </c>
      <c r="N267" s="6" t="s">
        <v>511</v>
      </c>
      <c r="O267" s="4">
        <v>2</v>
      </c>
      <c r="P267" s="6" t="s">
        <v>512</v>
      </c>
      <c r="Q267" s="4">
        <v>4</v>
      </c>
      <c r="R267" s="6" t="s">
        <v>496</v>
      </c>
      <c r="S267" s="4" t="b">
        <v>0</v>
      </c>
      <c r="T267" s="60">
        <v>50</v>
      </c>
      <c r="U267" s="60">
        <v>65</v>
      </c>
      <c r="V267" s="38">
        <v>1.3</v>
      </c>
      <c r="W267" s="35">
        <v>1402.63</v>
      </c>
      <c r="X267" s="42">
        <f>VLOOKUP(VW_PREMIO_IV[[#This Row],[TIPO]],$AL$5:$AM$16,2,0)</f>
        <v>6</v>
      </c>
      <c r="Y267" s="35" t="str">
        <f>IF(VW_PREMIO_IV[[#This Row],[EQUIPE]]="Gerentes",VLOOKUP(VW_PREMIO_IV[[#This Row],[COBERTURA]],VALORES_IV_GER[],VW_PREMIO_IV[[#This Row],[Col Valor]],1),"")</f>
        <v/>
      </c>
      <c r="Z267" s="35" t="str">
        <f>IF(VW_PREMIO_IV[[#This Row],[EQUIPE]]="Especialidade (ESP)",VLOOKUP(VW_PREMIO_IV[[#This Row],[COBERTURA]],VALORES_IV_ESP[],VW_PREMIO_IV[[#This Row],[Col Valor]],1),"")</f>
        <v/>
      </c>
      <c r="AA267" s="35">
        <f>IF(VW_PREMIO_IV[[#This Row],[EQUIPE]]="Hospitalar (HSP)",VLOOKUP(VW_PREMIO_IV[[#This Row],[COBERTURA]],VALORES_IV_HSP[],VW_PREMIO_IV[[#This Row],[Col Valor]],1),"")</f>
        <v>1402.626</v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4.0000000001327862E-3</v>
      </c>
    </row>
    <row r="268" spans="1:29" x14ac:dyDescent="0.25">
      <c r="A268" s="6" t="s">
        <v>497</v>
      </c>
      <c r="B268" s="6" t="s">
        <v>428</v>
      </c>
      <c r="C268" s="6" t="s">
        <v>18</v>
      </c>
      <c r="D268" s="6" t="s">
        <v>324</v>
      </c>
      <c r="E268" s="4">
        <v>20</v>
      </c>
      <c r="F268" s="6" t="s">
        <v>306</v>
      </c>
      <c r="G268" s="6" t="s">
        <v>508</v>
      </c>
      <c r="H268" s="4">
        <v>2020</v>
      </c>
      <c r="I268" s="4">
        <v>4</v>
      </c>
      <c r="J268" s="6" t="s">
        <v>509</v>
      </c>
      <c r="K268" s="4">
        <v>10</v>
      </c>
      <c r="L268" s="6" t="s">
        <v>495</v>
      </c>
      <c r="M268" s="6" t="s">
        <v>510</v>
      </c>
      <c r="N268" s="6" t="s">
        <v>511</v>
      </c>
      <c r="O268" s="4">
        <v>2</v>
      </c>
      <c r="P268" s="6" t="s">
        <v>512</v>
      </c>
      <c r="Q268" s="4">
        <v>4</v>
      </c>
      <c r="R268" s="6" t="s">
        <v>496</v>
      </c>
      <c r="S268" s="4" t="b">
        <v>0</v>
      </c>
      <c r="T268" s="60">
        <v>130</v>
      </c>
      <c r="U268" s="60">
        <v>67</v>
      </c>
      <c r="V268" s="38">
        <v>0.51500000000000001</v>
      </c>
      <c r="W268" s="35">
        <v>0</v>
      </c>
      <c r="X268" s="42">
        <f>VLOOKUP(VW_PREMIO_IV[[#This Row],[TIPO]],$AL$5:$AM$16,2,0)</f>
        <v>6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>
        <f>IF(VW_PREMIO_IV[[#This Row],[EQUIPE]]="Hospitalar (HSP)",VLOOKUP(VW_PREMIO_IV[[#This Row],[COBERTURA]],VALORES_IV_HSP[],VW_PREMIO_IV[[#This Row],[Col Valor]],1),"")</f>
        <v>0</v>
      </c>
      <c r="AB268" s="35" t="str">
        <f>IF(VW_PREMIO_IV[[#This Row],[EQUIPE]]="Misto (EMH)",VLOOKUP(VW_PREMIO_IV[[#This Row],[COBERTURA]],VALORES_IV_EMH[],VW_PREMIO_IV[[#This Row],[Col Valor]],1),"")</f>
        <v/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497</v>
      </c>
      <c r="B269" s="6" t="s">
        <v>428</v>
      </c>
      <c r="C269" s="6" t="s">
        <v>19</v>
      </c>
      <c r="D269" s="6" t="s">
        <v>325</v>
      </c>
      <c r="E269" s="4">
        <v>20</v>
      </c>
      <c r="F269" s="6" t="s">
        <v>306</v>
      </c>
      <c r="G269" s="6" t="s">
        <v>508</v>
      </c>
      <c r="H269" s="4">
        <v>2020</v>
      </c>
      <c r="I269" s="4">
        <v>4</v>
      </c>
      <c r="J269" s="6" t="s">
        <v>509</v>
      </c>
      <c r="K269" s="4">
        <v>10</v>
      </c>
      <c r="L269" s="6" t="s">
        <v>495</v>
      </c>
      <c r="M269" s="6" t="s">
        <v>510</v>
      </c>
      <c r="N269" s="6" t="s">
        <v>511</v>
      </c>
      <c r="O269" s="4">
        <v>2</v>
      </c>
      <c r="P269" s="6" t="s">
        <v>512</v>
      </c>
      <c r="Q269" s="4">
        <v>4</v>
      </c>
      <c r="R269" s="6" t="s">
        <v>496</v>
      </c>
      <c r="S269" s="4" t="b">
        <v>0</v>
      </c>
      <c r="T269" s="60">
        <v>60</v>
      </c>
      <c r="U269" s="60">
        <v>71</v>
      </c>
      <c r="V269" s="38">
        <v>1.1830000000000001</v>
      </c>
      <c r="W269" s="35">
        <v>1050.19</v>
      </c>
      <c r="X269" s="42">
        <f>VLOOKUP(VW_PREMIO_IV[[#This Row],[TIPO]],$AL$5:$AM$16,2,0)</f>
        <v>6</v>
      </c>
      <c r="Y269" s="35" t="str">
        <f>IF(VW_PREMIO_IV[[#This Row],[EQUIPE]]="Gerentes",VLOOKUP(VW_PREMIO_IV[[#This Row],[COBERTURA]],VALORES_IV_GER[],VW_PREMIO_IV[[#This Row],[Col Valor]],1),"")</f>
        <v/>
      </c>
      <c r="Z269" s="35" t="str">
        <f>IF(VW_PREMIO_IV[[#This Row],[EQUIPE]]="Especialidade (ESP)",VLOOKUP(VW_PREMIO_IV[[#This Row],[COBERTURA]],VALORES_IV_ESP[],VW_PREMIO_IV[[#This Row],[Col Valor]],1),"")</f>
        <v/>
      </c>
      <c r="AA269" s="35">
        <f>IF(VW_PREMIO_IV[[#This Row],[EQUIPE]]="Hospitalar (HSP)",VLOOKUP(VW_PREMIO_IV[[#This Row],[COBERTURA]],VALORES_IV_HSP[],VW_PREMIO_IV[[#This Row],[Col Valor]],1),"")</f>
        <v>1050.1940999999999</v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-4.0999999998803105E-3</v>
      </c>
    </row>
    <row r="270" spans="1:29" x14ac:dyDescent="0.25">
      <c r="A270" s="6" t="s">
        <v>497</v>
      </c>
      <c r="B270" s="6" t="s">
        <v>428</v>
      </c>
      <c r="C270" s="6" t="s">
        <v>20</v>
      </c>
      <c r="D270" s="6" t="s">
        <v>326</v>
      </c>
      <c r="E270" s="4">
        <v>20</v>
      </c>
      <c r="F270" s="6" t="s">
        <v>306</v>
      </c>
      <c r="G270" s="6" t="s">
        <v>508</v>
      </c>
      <c r="H270" s="4">
        <v>2020</v>
      </c>
      <c r="I270" s="4">
        <v>4</v>
      </c>
      <c r="J270" s="6" t="s">
        <v>509</v>
      </c>
      <c r="K270" s="4">
        <v>10</v>
      </c>
      <c r="L270" s="6" t="s">
        <v>495</v>
      </c>
      <c r="M270" s="6" t="s">
        <v>510</v>
      </c>
      <c r="N270" s="6" t="s">
        <v>511</v>
      </c>
      <c r="O270" s="4">
        <v>2</v>
      </c>
      <c r="P270" s="6" t="s">
        <v>512</v>
      </c>
      <c r="Q270" s="4">
        <v>4</v>
      </c>
      <c r="R270" s="6" t="s">
        <v>496</v>
      </c>
      <c r="S270" s="4" t="b">
        <v>0</v>
      </c>
      <c r="T270" s="60">
        <v>30</v>
      </c>
      <c r="U270" s="60">
        <v>68</v>
      </c>
      <c r="V270" s="38">
        <v>2.2669999999999999</v>
      </c>
      <c r="W270" s="35">
        <v>1638.9</v>
      </c>
      <c r="X270" s="42">
        <f>VLOOKUP(VW_PREMIO_IV[[#This Row],[TIPO]],$AL$5:$AM$16,2,0)</f>
        <v>6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1638.9009000000001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-9.0000000000145519E-4</v>
      </c>
    </row>
    <row r="271" spans="1:29" x14ac:dyDescent="0.25">
      <c r="A271" s="6" t="s">
        <v>497</v>
      </c>
      <c r="B271" s="6" t="s">
        <v>428</v>
      </c>
      <c r="C271" s="6" t="s">
        <v>21</v>
      </c>
      <c r="D271" s="6" t="s">
        <v>329</v>
      </c>
      <c r="E271" s="4">
        <v>20</v>
      </c>
      <c r="F271" s="6" t="s">
        <v>306</v>
      </c>
      <c r="G271" s="6" t="s">
        <v>508</v>
      </c>
      <c r="H271" s="4">
        <v>2020</v>
      </c>
      <c r="I271" s="4">
        <v>4</v>
      </c>
      <c r="J271" s="6" t="s">
        <v>509</v>
      </c>
      <c r="K271" s="4">
        <v>10</v>
      </c>
      <c r="L271" s="6" t="s">
        <v>495</v>
      </c>
      <c r="M271" s="6" t="s">
        <v>510</v>
      </c>
      <c r="N271" s="6" t="s">
        <v>511</v>
      </c>
      <c r="O271" s="4">
        <v>2</v>
      </c>
      <c r="P271" s="6" t="s">
        <v>512</v>
      </c>
      <c r="Q271" s="4">
        <v>4</v>
      </c>
      <c r="R271" s="6" t="s">
        <v>496</v>
      </c>
      <c r="S271" s="4" t="b">
        <v>0</v>
      </c>
      <c r="T271" s="60">
        <v>60</v>
      </c>
      <c r="U271" s="60">
        <v>43</v>
      </c>
      <c r="V271" s="38">
        <v>0.71699999999999997</v>
      </c>
      <c r="W271" s="35">
        <v>0</v>
      </c>
      <c r="X271" s="42">
        <f>VLOOKUP(VW_PREMIO_IV[[#This Row],[TIPO]],$AL$5:$AM$16,2,0)</f>
        <v>6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>
        <f>IF(VW_PREMIO_IV[[#This Row],[EQUIPE]]="Hospitalar (HSP)",VLOOKUP(VW_PREMIO_IV[[#This Row],[COBERTURA]],VALORES_IV_HSP[],VW_PREMIO_IV[[#This Row],[Col Valor]],1),"")</f>
        <v>0</v>
      </c>
      <c r="AB271" s="35" t="str">
        <f>IF(VW_PREMIO_IV[[#This Row],[EQUIPE]]="Misto (EMH)",VLOOKUP(VW_PREMIO_IV[[#This Row],[COBERTURA]],VALORES_IV_EMH[],VW_PREMIO_IV[[#This Row],[Col Valor]],1),"")</f>
        <v/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497</v>
      </c>
      <c r="B272" s="6" t="s">
        <v>428</v>
      </c>
      <c r="C272" s="6" t="s">
        <v>22</v>
      </c>
      <c r="D272" s="6" t="s">
        <v>365</v>
      </c>
      <c r="E272" s="4">
        <v>20</v>
      </c>
      <c r="F272" s="6" t="s">
        <v>306</v>
      </c>
      <c r="G272" s="6" t="s">
        <v>508</v>
      </c>
      <c r="H272" s="4">
        <v>2020</v>
      </c>
      <c r="I272" s="4">
        <v>4</v>
      </c>
      <c r="J272" s="6" t="s">
        <v>509</v>
      </c>
      <c r="K272" s="4">
        <v>10</v>
      </c>
      <c r="L272" s="6" t="s">
        <v>495</v>
      </c>
      <c r="M272" s="6" t="s">
        <v>510</v>
      </c>
      <c r="N272" s="6" t="s">
        <v>511</v>
      </c>
      <c r="O272" s="4">
        <v>2</v>
      </c>
      <c r="P272" s="6" t="s">
        <v>512</v>
      </c>
      <c r="Q272" s="4">
        <v>4</v>
      </c>
      <c r="R272" s="6" t="s">
        <v>496</v>
      </c>
      <c r="S272" s="4" t="b">
        <v>0</v>
      </c>
      <c r="T272" s="60">
        <v>120</v>
      </c>
      <c r="U272" s="60">
        <v>89</v>
      </c>
      <c r="V272" s="38">
        <v>0.74199999999999999</v>
      </c>
      <c r="W272" s="35">
        <v>0</v>
      </c>
      <c r="X272" s="42">
        <f>VLOOKUP(VW_PREMIO_IV[[#This Row],[TIPO]],$AL$5:$AM$16,2,0)</f>
        <v>6</v>
      </c>
      <c r="Y272" s="35" t="str">
        <f>IF(VW_PREMIO_IV[[#This Row],[EQUIPE]]="Gerentes",VLOOKUP(VW_PREMIO_IV[[#This Row],[COBERTURA]],VALORES_IV_GER[],VW_PREMIO_IV[[#This Row],[Col Valor]],1),"")</f>
        <v/>
      </c>
      <c r="Z272" s="35" t="str">
        <f>IF(VW_PREMIO_IV[[#This Row],[EQUIPE]]="Especialidade (ESP)",VLOOKUP(VW_PREMIO_IV[[#This Row],[COBERTURA]],VALORES_IV_ESP[],VW_PREMIO_IV[[#This Row],[Col Valor]],1),"")</f>
        <v/>
      </c>
      <c r="AA272" s="35">
        <f>IF(VW_PREMIO_IV[[#This Row],[EQUIPE]]="Hospitalar (HSP)",VLOOKUP(VW_PREMIO_IV[[#This Row],[COBERTURA]],VALORES_IV_HSP[],VW_PREMIO_IV[[#This Row],[Col Valor]],1),"")</f>
        <v>0</v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0</v>
      </c>
    </row>
    <row r="273" spans="1:29" x14ac:dyDescent="0.25">
      <c r="A273" s="6" t="s">
        <v>497</v>
      </c>
      <c r="B273" s="6" t="s">
        <v>428</v>
      </c>
      <c r="C273" s="6" t="s">
        <v>23</v>
      </c>
      <c r="D273" s="6" t="s">
        <v>369</v>
      </c>
      <c r="E273" s="4">
        <v>20</v>
      </c>
      <c r="F273" s="6" t="s">
        <v>306</v>
      </c>
      <c r="G273" s="6" t="s">
        <v>508</v>
      </c>
      <c r="H273" s="4">
        <v>2020</v>
      </c>
      <c r="I273" s="4">
        <v>4</v>
      </c>
      <c r="J273" s="6" t="s">
        <v>509</v>
      </c>
      <c r="K273" s="4">
        <v>10</v>
      </c>
      <c r="L273" s="6" t="s">
        <v>495</v>
      </c>
      <c r="M273" s="6" t="s">
        <v>510</v>
      </c>
      <c r="N273" s="6" t="s">
        <v>511</v>
      </c>
      <c r="O273" s="4">
        <v>2</v>
      </c>
      <c r="P273" s="6" t="s">
        <v>512</v>
      </c>
      <c r="Q273" s="4">
        <v>4</v>
      </c>
      <c r="R273" s="6" t="s">
        <v>496</v>
      </c>
      <c r="S273" s="4" t="b">
        <v>0</v>
      </c>
      <c r="T273" s="60">
        <v>80</v>
      </c>
      <c r="U273" s="60">
        <v>267</v>
      </c>
      <c r="V273" s="38">
        <v>3.3380000000000001</v>
      </c>
      <c r="W273" s="35">
        <v>1638.9</v>
      </c>
      <c r="X273" s="42">
        <f>VLOOKUP(VW_PREMIO_IV[[#This Row],[TIPO]],$AL$5:$AM$16,2,0)</f>
        <v>6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1638.9009000000001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-9.0000000000145519E-4</v>
      </c>
    </row>
    <row r="274" spans="1:29" x14ac:dyDescent="0.25">
      <c r="A274" s="6" t="s">
        <v>497</v>
      </c>
      <c r="B274" s="6" t="s">
        <v>428</v>
      </c>
      <c r="C274" s="6" t="s">
        <v>25</v>
      </c>
      <c r="D274" s="6" t="s">
        <v>406</v>
      </c>
      <c r="E274" s="4">
        <v>30</v>
      </c>
      <c r="F274" s="6" t="s">
        <v>313</v>
      </c>
      <c r="G274" s="6" t="s">
        <v>508</v>
      </c>
      <c r="H274" s="4">
        <v>2020</v>
      </c>
      <c r="I274" s="4">
        <v>4</v>
      </c>
      <c r="J274" s="6" t="s">
        <v>509</v>
      </c>
      <c r="K274" s="4">
        <v>10</v>
      </c>
      <c r="L274" s="6" t="s">
        <v>495</v>
      </c>
      <c r="M274" s="6" t="s">
        <v>510</v>
      </c>
      <c r="N274" s="6" t="s">
        <v>511</v>
      </c>
      <c r="O274" s="4">
        <v>2</v>
      </c>
      <c r="P274" s="6" t="s">
        <v>512</v>
      </c>
      <c r="Q274" s="4">
        <v>4</v>
      </c>
      <c r="R274" s="6" t="s">
        <v>496</v>
      </c>
      <c r="S274" s="4" t="b">
        <v>0</v>
      </c>
      <c r="T274" s="60">
        <v>10</v>
      </c>
      <c r="U274" s="60">
        <v>8</v>
      </c>
      <c r="V274" s="38">
        <v>0.8</v>
      </c>
      <c r="W274" s="35">
        <v>150.43</v>
      </c>
      <c r="X274" s="42">
        <f>VLOOKUP(VW_PREMIO_IV[[#This Row],[TIPO]],$AL$5:$AM$16,2,0)</f>
        <v>6</v>
      </c>
      <c r="Y274" s="35" t="str">
        <f>IF(VW_PREMIO_IV[[#This Row],[EQUIPE]]="Gerentes",VLOOKUP(VW_PREMIO_IV[[#This Row],[COBERTURA]],VALORES_IV_GER[],VW_PREMIO_IV[[#This Row],[Col Valor]],1),"")</f>
        <v/>
      </c>
      <c r="Z274" s="35" t="str">
        <f>IF(VW_PREMIO_IV[[#This Row],[EQUIPE]]="Especialidade (ESP)",VLOOKUP(VW_PREMIO_IV[[#This Row],[COBERTURA]],VALORES_IV_ESP[],VW_PREMIO_IV[[#This Row],[Col Valor]],1),"")</f>
        <v/>
      </c>
      <c r="AA274" s="35" t="str">
        <f>IF(VW_PREMIO_IV[[#This Row],[EQUIPE]]="Hospitalar (HSP)",VLOOKUP(VW_PREMIO_IV[[#This Row],[COBERTURA]],VALORES_IV_HSP[],VW_PREMIO_IV[[#This Row],[Col Valor]],1),"")</f>
        <v/>
      </c>
      <c r="AB274" s="35">
        <f>IF(VW_PREMIO_IV[[#This Row],[EQUIPE]]="Misto (EMH)",VLOOKUP(VW_PREMIO_IV[[#This Row],[COBERTURA]],VALORES_IV_EMH[],VW_PREMIO_IV[[#This Row],[Col Valor]],1),"")</f>
        <v>150.43289999999999</v>
      </c>
      <c r="AC274" s="35">
        <f>VW_PREMIO_IV[[#This Row],[PREMIO]]-SUM(VW_PREMIO_IV[[#This Row],[Check Gerente]:[Check EMH]])</f>
        <v>-2.8999999999825832E-3</v>
      </c>
    </row>
    <row r="275" spans="1:29" x14ac:dyDescent="0.25">
      <c r="A275" s="6" t="s">
        <v>497</v>
      </c>
      <c r="B275" s="6" t="s">
        <v>429</v>
      </c>
      <c r="C275" s="6" t="s">
        <v>9</v>
      </c>
      <c r="D275" s="6" t="s">
        <v>304</v>
      </c>
      <c r="E275" s="4">
        <v>20</v>
      </c>
      <c r="F275" s="6" t="s">
        <v>306</v>
      </c>
      <c r="G275" s="6" t="s">
        <v>508</v>
      </c>
      <c r="H275" s="4">
        <v>2020</v>
      </c>
      <c r="I275" s="4">
        <v>4</v>
      </c>
      <c r="J275" s="6" t="s">
        <v>509</v>
      </c>
      <c r="K275" s="4">
        <v>10</v>
      </c>
      <c r="L275" s="6" t="s">
        <v>495</v>
      </c>
      <c r="M275" s="6" t="s">
        <v>510</v>
      </c>
      <c r="N275" s="6" t="s">
        <v>511</v>
      </c>
      <c r="O275" s="4">
        <v>2</v>
      </c>
      <c r="P275" s="6" t="s">
        <v>512</v>
      </c>
      <c r="Q275" s="4">
        <v>4</v>
      </c>
      <c r="R275" s="6" t="s">
        <v>496</v>
      </c>
      <c r="S275" s="4" t="b">
        <v>0</v>
      </c>
      <c r="T275" s="60">
        <v>72</v>
      </c>
      <c r="U275" s="60">
        <v>55</v>
      </c>
      <c r="V275" s="38">
        <v>0.76400000000000001</v>
      </c>
      <c r="W275" s="35">
        <v>0</v>
      </c>
      <c r="X275" s="42">
        <f>VLOOKUP(VW_PREMIO_IV[[#This Row],[TIPO]],$AL$5:$AM$16,2,0)</f>
        <v>5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>
        <f>IF(VW_PREMIO_IV[[#This Row],[EQUIPE]]="Hospitalar (HSP)",VLOOKUP(VW_PREMIO_IV[[#This Row],[COBERTURA]],VALORES_IV_HSP[],VW_PREMIO_IV[[#This Row],[Col Valor]],1),"")</f>
        <v>0</v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497</v>
      </c>
      <c r="B276" s="6" t="s">
        <v>429</v>
      </c>
      <c r="C276" s="6" t="s">
        <v>11</v>
      </c>
      <c r="D276" s="6" t="s">
        <v>307</v>
      </c>
      <c r="E276" s="4">
        <v>20</v>
      </c>
      <c r="F276" s="6" t="s">
        <v>306</v>
      </c>
      <c r="G276" s="6" t="s">
        <v>508</v>
      </c>
      <c r="H276" s="4">
        <v>2020</v>
      </c>
      <c r="I276" s="4">
        <v>4</v>
      </c>
      <c r="J276" s="6" t="s">
        <v>509</v>
      </c>
      <c r="K276" s="4">
        <v>10</v>
      </c>
      <c r="L276" s="6" t="s">
        <v>495</v>
      </c>
      <c r="M276" s="6" t="s">
        <v>510</v>
      </c>
      <c r="N276" s="6" t="s">
        <v>511</v>
      </c>
      <c r="O276" s="4">
        <v>2</v>
      </c>
      <c r="P276" s="6" t="s">
        <v>512</v>
      </c>
      <c r="Q276" s="4">
        <v>4</v>
      </c>
      <c r="R276" s="6" t="s">
        <v>496</v>
      </c>
      <c r="S276" s="4" t="b">
        <v>0</v>
      </c>
      <c r="T276" s="60">
        <v>96</v>
      </c>
      <c r="U276" s="60">
        <v>75</v>
      </c>
      <c r="V276" s="38">
        <v>0.78100000000000003</v>
      </c>
      <c r="W276" s="35">
        <v>0</v>
      </c>
      <c r="X276" s="42">
        <f>VLOOKUP(VW_PREMIO_IV[[#This Row],[TIPO]],$AL$5:$AM$16,2,0)</f>
        <v>5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497</v>
      </c>
      <c r="B277" s="6" t="s">
        <v>429</v>
      </c>
      <c r="C277" s="6" t="s">
        <v>13</v>
      </c>
      <c r="D277" s="6" t="s">
        <v>309</v>
      </c>
      <c r="E277" s="4">
        <v>20</v>
      </c>
      <c r="F277" s="6" t="s">
        <v>306</v>
      </c>
      <c r="G277" s="6" t="s">
        <v>508</v>
      </c>
      <c r="H277" s="4">
        <v>2020</v>
      </c>
      <c r="I277" s="4">
        <v>4</v>
      </c>
      <c r="J277" s="6" t="s">
        <v>509</v>
      </c>
      <c r="K277" s="4">
        <v>10</v>
      </c>
      <c r="L277" s="6" t="s">
        <v>495</v>
      </c>
      <c r="M277" s="6" t="s">
        <v>510</v>
      </c>
      <c r="N277" s="6" t="s">
        <v>511</v>
      </c>
      <c r="O277" s="4">
        <v>2</v>
      </c>
      <c r="P277" s="6" t="s">
        <v>512</v>
      </c>
      <c r="Q277" s="4">
        <v>4</v>
      </c>
      <c r="R277" s="6" t="s">
        <v>496</v>
      </c>
      <c r="S277" s="4" t="b">
        <v>0</v>
      </c>
      <c r="T277" s="60">
        <v>60</v>
      </c>
      <c r="U277" s="60">
        <v>37</v>
      </c>
      <c r="V277" s="38">
        <v>0.61699999999999999</v>
      </c>
      <c r="W277" s="35">
        <v>0</v>
      </c>
      <c r="X277" s="42">
        <f>VLOOKUP(VW_PREMIO_IV[[#This Row],[TIPO]],$AL$5:$AM$16,2,0)</f>
        <v>5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0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0</v>
      </c>
    </row>
    <row r="278" spans="1:29" x14ac:dyDescent="0.25">
      <c r="A278" s="6" t="s">
        <v>497</v>
      </c>
      <c r="B278" s="6" t="s">
        <v>429</v>
      </c>
      <c r="C278" s="6" t="s">
        <v>29</v>
      </c>
      <c r="D278" s="6" t="s">
        <v>312</v>
      </c>
      <c r="E278" s="4">
        <v>30</v>
      </c>
      <c r="F278" s="6" t="s">
        <v>313</v>
      </c>
      <c r="G278" s="6" t="s">
        <v>508</v>
      </c>
      <c r="H278" s="4">
        <v>2020</v>
      </c>
      <c r="I278" s="4">
        <v>4</v>
      </c>
      <c r="J278" s="6" t="s">
        <v>509</v>
      </c>
      <c r="K278" s="4">
        <v>10</v>
      </c>
      <c r="L278" s="6" t="s">
        <v>495</v>
      </c>
      <c r="M278" s="6" t="s">
        <v>510</v>
      </c>
      <c r="N278" s="6" t="s">
        <v>511</v>
      </c>
      <c r="O278" s="4">
        <v>2</v>
      </c>
      <c r="P278" s="6" t="s">
        <v>512</v>
      </c>
      <c r="Q278" s="4">
        <v>4</v>
      </c>
      <c r="R278" s="6" t="s">
        <v>496</v>
      </c>
      <c r="S278" s="4" t="b">
        <v>0</v>
      </c>
      <c r="T278" s="60">
        <v>108</v>
      </c>
      <c r="U278" s="60">
        <v>118</v>
      </c>
      <c r="V278" s="38">
        <v>1.093</v>
      </c>
      <c r="W278" s="35">
        <v>492.8</v>
      </c>
      <c r="X278" s="42">
        <f>VLOOKUP(VW_PREMIO_IV[[#This Row],[TIPO]],$AL$5:$AM$16,2,0)</f>
        <v>5</v>
      </c>
      <c r="Y278" s="35" t="str">
        <f>IF(VW_PREMIO_IV[[#This Row],[EQUIPE]]="Gerentes",VLOOKUP(VW_PREMIO_IV[[#This Row],[COBERTURA]],VALORES_IV_GER[],VW_PREMIO_IV[[#This Row],[Col Valor]],1),"")</f>
        <v/>
      </c>
      <c r="Z278" s="35" t="str">
        <f>IF(VW_PREMIO_IV[[#This Row],[EQUIPE]]="Especialidade (ESP)",VLOOKUP(VW_PREMIO_IV[[#This Row],[COBERTURA]],VALORES_IV_ESP[],VW_PREMIO_IV[[#This Row],[Col Valor]],1),"")</f>
        <v/>
      </c>
      <c r="AA278" s="35" t="str">
        <f>IF(VW_PREMIO_IV[[#This Row],[EQUIPE]]="Hospitalar (HSP)",VLOOKUP(VW_PREMIO_IV[[#This Row],[COBERTURA]],VALORES_IV_HSP[],VW_PREMIO_IV[[#This Row],[Col Valor]],1),"")</f>
        <v/>
      </c>
      <c r="AB278" s="35">
        <f>IF(VW_PREMIO_IV[[#This Row],[EQUIPE]]="Misto (EMH)",VLOOKUP(VW_PREMIO_IV[[#This Row],[COBERTURA]],VALORES_IV_EMH[],VW_PREMIO_IV[[#This Row],[Col Valor]],1),"")</f>
        <v>492.80419999999998</v>
      </c>
      <c r="AC278" s="35">
        <f>VW_PREMIO_IV[[#This Row],[PREMIO]]-SUM(VW_PREMIO_IV[[#This Row],[Check Gerente]:[Check EMH]])</f>
        <v>-4.1999999999688953E-3</v>
      </c>
    </row>
    <row r="279" spans="1:29" x14ac:dyDescent="0.25">
      <c r="A279" s="6" t="s">
        <v>497</v>
      </c>
      <c r="B279" s="6" t="s">
        <v>429</v>
      </c>
      <c r="C279" s="6" t="s">
        <v>14</v>
      </c>
      <c r="D279" s="6" t="s">
        <v>319</v>
      </c>
      <c r="E279" s="4">
        <v>20</v>
      </c>
      <c r="F279" s="6" t="s">
        <v>306</v>
      </c>
      <c r="G279" s="6" t="s">
        <v>508</v>
      </c>
      <c r="H279" s="4">
        <v>2020</v>
      </c>
      <c r="I279" s="4">
        <v>4</v>
      </c>
      <c r="J279" s="6" t="s">
        <v>509</v>
      </c>
      <c r="K279" s="4">
        <v>10</v>
      </c>
      <c r="L279" s="6" t="s">
        <v>495</v>
      </c>
      <c r="M279" s="6" t="s">
        <v>510</v>
      </c>
      <c r="N279" s="6" t="s">
        <v>511</v>
      </c>
      <c r="O279" s="4">
        <v>2</v>
      </c>
      <c r="P279" s="6" t="s">
        <v>512</v>
      </c>
      <c r="Q279" s="4">
        <v>4</v>
      </c>
      <c r="R279" s="6" t="s">
        <v>496</v>
      </c>
      <c r="S279" s="4" t="b">
        <v>0</v>
      </c>
      <c r="T279" s="60">
        <v>36</v>
      </c>
      <c r="U279" s="60">
        <v>5</v>
      </c>
      <c r="V279" s="38">
        <v>0.13900000000000001</v>
      </c>
      <c r="W279" s="35">
        <v>0</v>
      </c>
      <c r="X279" s="42">
        <f>VLOOKUP(VW_PREMIO_IV[[#This Row],[TIPO]],$AL$5:$AM$16,2,0)</f>
        <v>5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>
        <f>IF(VW_PREMIO_IV[[#This Row],[EQUIPE]]="Hospitalar (HSP)",VLOOKUP(VW_PREMIO_IV[[#This Row],[COBERTURA]],VALORES_IV_HSP[],VW_PREMIO_IV[[#This Row],[Col Valor]],1),"")</f>
        <v>0</v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497</v>
      </c>
      <c r="B280" s="6" t="s">
        <v>429</v>
      </c>
      <c r="C280" s="6" t="s">
        <v>15</v>
      </c>
      <c r="D280" s="6" t="s">
        <v>320</v>
      </c>
      <c r="E280" s="4">
        <v>30</v>
      </c>
      <c r="F280" s="6" t="s">
        <v>313</v>
      </c>
      <c r="G280" s="6" t="s">
        <v>508</v>
      </c>
      <c r="H280" s="4">
        <v>2020</v>
      </c>
      <c r="I280" s="4">
        <v>4</v>
      </c>
      <c r="J280" s="6" t="s">
        <v>509</v>
      </c>
      <c r="K280" s="4">
        <v>10</v>
      </c>
      <c r="L280" s="6" t="s">
        <v>495</v>
      </c>
      <c r="M280" s="6" t="s">
        <v>510</v>
      </c>
      <c r="N280" s="6" t="s">
        <v>511</v>
      </c>
      <c r="O280" s="4">
        <v>2</v>
      </c>
      <c r="P280" s="6" t="s">
        <v>512</v>
      </c>
      <c r="Q280" s="4">
        <v>4</v>
      </c>
      <c r="R280" s="6" t="s">
        <v>496</v>
      </c>
      <c r="S280" s="4" t="b">
        <v>0</v>
      </c>
      <c r="T280" s="60">
        <v>36</v>
      </c>
      <c r="U280" s="60">
        <v>0</v>
      </c>
      <c r="V280" s="38">
        <v>0</v>
      </c>
      <c r="W280" s="35">
        <v>0</v>
      </c>
      <c r="X280" s="42">
        <f>VLOOKUP(VW_PREMIO_IV[[#This Row],[TIPO]],$AL$5:$AM$16,2,0)</f>
        <v>5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 t="str">
        <f>IF(VW_PREMIO_IV[[#This Row],[EQUIPE]]="Hospitalar (HSP)",VLOOKUP(VW_PREMIO_IV[[#This Row],[COBERTURA]],VALORES_IV_HSP[],VW_PREMIO_IV[[#This Row],[Col Valor]],1),"")</f>
        <v/>
      </c>
      <c r="AB280" s="35">
        <f>IF(VW_PREMIO_IV[[#This Row],[EQUIPE]]="Misto (EMH)",VLOOKUP(VW_PREMIO_IV[[#This Row],[COBERTURA]],VALORES_IV_EMH[],VW_PREMIO_IV[[#This Row],[Col Valor]],1),"")</f>
        <v>0</v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497</v>
      </c>
      <c r="B281" s="6" t="s">
        <v>429</v>
      </c>
      <c r="C281" s="6" t="s">
        <v>16</v>
      </c>
      <c r="D281" s="6" t="s">
        <v>322</v>
      </c>
      <c r="E281" s="4">
        <v>20</v>
      </c>
      <c r="F281" s="6" t="s">
        <v>306</v>
      </c>
      <c r="G281" s="6" t="s">
        <v>508</v>
      </c>
      <c r="H281" s="4">
        <v>2020</v>
      </c>
      <c r="I281" s="4">
        <v>4</v>
      </c>
      <c r="J281" s="6" t="s">
        <v>509</v>
      </c>
      <c r="K281" s="4">
        <v>10</v>
      </c>
      <c r="L281" s="6" t="s">
        <v>495</v>
      </c>
      <c r="M281" s="6" t="s">
        <v>510</v>
      </c>
      <c r="N281" s="6" t="s">
        <v>511</v>
      </c>
      <c r="O281" s="4">
        <v>2</v>
      </c>
      <c r="P281" s="6" t="s">
        <v>512</v>
      </c>
      <c r="Q281" s="4">
        <v>4</v>
      </c>
      <c r="R281" s="6" t="s">
        <v>496</v>
      </c>
      <c r="S281" s="4" t="b">
        <v>0</v>
      </c>
      <c r="T281" s="60">
        <v>132</v>
      </c>
      <c r="U281" s="60">
        <v>143</v>
      </c>
      <c r="V281" s="38">
        <v>1.083</v>
      </c>
      <c r="W281" s="35">
        <v>610.37</v>
      </c>
      <c r="X281" s="42">
        <f>VLOOKUP(VW_PREMIO_IV[[#This Row],[TIPO]],$AL$5:$AM$16,2,0)</f>
        <v>5</v>
      </c>
      <c r="Y281" s="35" t="str">
        <f>IF(VW_PREMIO_IV[[#This Row],[EQUIPE]]="Gerentes",VLOOKUP(VW_PREMIO_IV[[#This Row],[COBERTURA]],VALORES_IV_GER[],VW_PREMIO_IV[[#This Row],[Col Valor]],1),"")</f>
        <v/>
      </c>
      <c r="Z281" s="35" t="str">
        <f>IF(VW_PREMIO_IV[[#This Row],[EQUIPE]]="Especialidade (ESP)",VLOOKUP(VW_PREMIO_IV[[#This Row],[COBERTURA]],VALORES_IV_ESP[],VW_PREMIO_IV[[#This Row],[Col Valor]],1),"")</f>
        <v/>
      </c>
      <c r="AA281" s="35">
        <f>IF(VW_PREMIO_IV[[#This Row],[EQUIPE]]="Hospitalar (HSP)",VLOOKUP(VW_PREMIO_IV[[#This Row],[COBERTURA]],VALORES_IV_HSP[],VW_PREMIO_IV[[#This Row],[Col Valor]],1),"")</f>
        <v>610.36929999999995</v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7.000000000516593E-4</v>
      </c>
    </row>
    <row r="282" spans="1:29" x14ac:dyDescent="0.25">
      <c r="A282" s="6" t="s">
        <v>497</v>
      </c>
      <c r="B282" s="6" t="s">
        <v>429</v>
      </c>
      <c r="C282" s="6" t="s">
        <v>18</v>
      </c>
      <c r="D282" s="6" t="s">
        <v>324</v>
      </c>
      <c r="E282" s="4">
        <v>20</v>
      </c>
      <c r="F282" s="6" t="s">
        <v>306</v>
      </c>
      <c r="G282" s="6" t="s">
        <v>508</v>
      </c>
      <c r="H282" s="4">
        <v>2020</v>
      </c>
      <c r="I282" s="4">
        <v>4</v>
      </c>
      <c r="J282" s="6" t="s">
        <v>509</v>
      </c>
      <c r="K282" s="4">
        <v>10</v>
      </c>
      <c r="L282" s="6" t="s">
        <v>495</v>
      </c>
      <c r="M282" s="6" t="s">
        <v>510</v>
      </c>
      <c r="N282" s="6" t="s">
        <v>511</v>
      </c>
      <c r="O282" s="4">
        <v>2</v>
      </c>
      <c r="P282" s="6" t="s">
        <v>512</v>
      </c>
      <c r="Q282" s="4">
        <v>4</v>
      </c>
      <c r="R282" s="6" t="s">
        <v>496</v>
      </c>
      <c r="S282" s="4" t="b">
        <v>0</v>
      </c>
      <c r="T282" s="60">
        <v>60</v>
      </c>
      <c r="U282" s="60">
        <v>61</v>
      </c>
      <c r="V282" s="38">
        <v>1.0169999999999999</v>
      </c>
      <c r="W282" s="35">
        <v>478.09</v>
      </c>
      <c r="X282" s="42">
        <f>VLOOKUP(VW_PREMIO_IV[[#This Row],[TIPO]],$AL$5:$AM$16,2,0)</f>
        <v>5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>
        <f>IF(VW_PREMIO_IV[[#This Row],[EQUIPE]]="Hospitalar (HSP)",VLOOKUP(VW_PREMIO_IV[[#This Row],[COBERTURA]],VALORES_IV_HSP[],VW_PREMIO_IV[[#This Row],[Col Valor]],1),"")</f>
        <v>478.0942</v>
      </c>
      <c r="AB282" s="35" t="str">
        <f>IF(VW_PREMIO_IV[[#This Row],[EQUIPE]]="Misto (EMH)",VLOOKUP(VW_PREMIO_IV[[#This Row],[COBERTURA]],VALORES_IV_EMH[],VW_PREMIO_IV[[#This Row],[Col Valor]],1),"")</f>
        <v/>
      </c>
      <c r="AC282" s="35">
        <f>VW_PREMIO_IV[[#This Row],[PREMIO]]-SUM(VW_PREMIO_IV[[#This Row],[Check Gerente]:[Check EMH]])</f>
        <v>-4.2000000000257387E-3</v>
      </c>
    </row>
    <row r="283" spans="1:29" x14ac:dyDescent="0.25">
      <c r="A283" s="6" t="s">
        <v>497</v>
      </c>
      <c r="B283" s="6" t="s">
        <v>429</v>
      </c>
      <c r="C283" s="6" t="s">
        <v>19</v>
      </c>
      <c r="D283" s="6" t="s">
        <v>325</v>
      </c>
      <c r="E283" s="4">
        <v>20</v>
      </c>
      <c r="F283" s="6" t="s">
        <v>306</v>
      </c>
      <c r="G283" s="6" t="s">
        <v>508</v>
      </c>
      <c r="H283" s="4">
        <v>2020</v>
      </c>
      <c r="I283" s="4">
        <v>4</v>
      </c>
      <c r="J283" s="6" t="s">
        <v>509</v>
      </c>
      <c r="K283" s="4">
        <v>10</v>
      </c>
      <c r="L283" s="6" t="s">
        <v>495</v>
      </c>
      <c r="M283" s="6" t="s">
        <v>510</v>
      </c>
      <c r="N283" s="6" t="s">
        <v>511</v>
      </c>
      <c r="O283" s="4">
        <v>2</v>
      </c>
      <c r="P283" s="6" t="s">
        <v>512</v>
      </c>
      <c r="Q283" s="4">
        <v>4</v>
      </c>
      <c r="R283" s="6" t="s">
        <v>496</v>
      </c>
      <c r="S283" s="4" t="b">
        <v>0</v>
      </c>
      <c r="T283" s="60">
        <v>96</v>
      </c>
      <c r="U283" s="60">
        <v>67</v>
      </c>
      <c r="V283" s="38">
        <v>0.69799999999999995</v>
      </c>
      <c r="W283" s="35">
        <v>0</v>
      </c>
      <c r="X283" s="42">
        <f>VLOOKUP(VW_PREMIO_IV[[#This Row],[TIPO]],$AL$5:$AM$16,2,0)</f>
        <v>5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497</v>
      </c>
      <c r="B284" s="6" t="s">
        <v>429</v>
      </c>
      <c r="C284" s="6" t="s">
        <v>20</v>
      </c>
      <c r="D284" s="6" t="s">
        <v>326</v>
      </c>
      <c r="E284" s="4">
        <v>20</v>
      </c>
      <c r="F284" s="6" t="s">
        <v>306</v>
      </c>
      <c r="G284" s="6" t="s">
        <v>508</v>
      </c>
      <c r="H284" s="4">
        <v>2020</v>
      </c>
      <c r="I284" s="4">
        <v>4</v>
      </c>
      <c r="J284" s="6" t="s">
        <v>509</v>
      </c>
      <c r="K284" s="4">
        <v>10</v>
      </c>
      <c r="L284" s="6" t="s">
        <v>495</v>
      </c>
      <c r="M284" s="6" t="s">
        <v>510</v>
      </c>
      <c r="N284" s="6" t="s">
        <v>511</v>
      </c>
      <c r="O284" s="4">
        <v>2</v>
      </c>
      <c r="P284" s="6" t="s">
        <v>512</v>
      </c>
      <c r="Q284" s="4">
        <v>4</v>
      </c>
      <c r="R284" s="6" t="s">
        <v>496</v>
      </c>
      <c r="S284" s="4" t="b">
        <v>0</v>
      </c>
      <c r="T284" s="60">
        <v>144</v>
      </c>
      <c r="U284" s="60">
        <v>125</v>
      </c>
      <c r="V284" s="38">
        <v>0.86799999999999999</v>
      </c>
      <c r="W284" s="35">
        <v>204.02</v>
      </c>
      <c r="X284" s="42">
        <f>VLOOKUP(VW_PREMIO_IV[[#This Row],[TIPO]],$AL$5:$AM$16,2,0)</f>
        <v>5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204.0247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-4.6999999999854936E-3</v>
      </c>
    </row>
    <row r="285" spans="1:29" x14ac:dyDescent="0.25">
      <c r="A285" s="6" t="s">
        <v>497</v>
      </c>
      <c r="B285" s="6" t="s">
        <v>429</v>
      </c>
      <c r="C285" s="6" t="s">
        <v>21</v>
      </c>
      <c r="D285" s="6" t="s">
        <v>329</v>
      </c>
      <c r="E285" s="4">
        <v>20</v>
      </c>
      <c r="F285" s="6" t="s">
        <v>306</v>
      </c>
      <c r="G285" s="6" t="s">
        <v>508</v>
      </c>
      <c r="H285" s="4">
        <v>2020</v>
      </c>
      <c r="I285" s="4">
        <v>4</v>
      </c>
      <c r="J285" s="6" t="s">
        <v>509</v>
      </c>
      <c r="K285" s="4">
        <v>10</v>
      </c>
      <c r="L285" s="6" t="s">
        <v>495</v>
      </c>
      <c r="M285" s="6" t="s">
        <v>510</v>
      </c>
      <c r="N285" s="6" t="s">
        <v>511</v>
      </c>
      <c r="O285" s="4">
        <v>2</v>
      </c>
      <c r="P285" s="6" t="s">
        <v>512</v>
      </c>
      <c r="Q285" s="4">
        <v>4</v>
      </c>
      <c r="R285" s="6" t="s">
        <v>496</v>
      </c>
      <c r="S285" s="4" t="b">
        <v>0</v>
      </c>
      <c r="T285" s="60">
        <v>60</v>
      </c>
      <c r="U285" s="60">
        <v>50</v>
      </c>
      <c r="V285" s="38">
        <v>0.83299999999999996</v>
      </c>
      <c r="W285" s="35">
        <v>195.8</v>
      </c>
      <c r="X285" s="42">
        <f>VLOOKUP(VW_PREMIO_IV[[#This Row],[TIPO]],$AL$5:$AM$16,2,0)</f>
        <v>5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195.7979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2.1000000000128694E-3</v>
      </c>
    </row>
    <row r="286" spans="1:29" x14ac:dyDescent="0.25">
      <c r="A286" s="6" t="s">
        <v>497</v>
      </c>
      <c r="B286" s="6" t="s">
        <v>429</v>
      </c>
      <c r="C286" s="6" t="s">
        <v>22</v>
      </c>
      <c r="D286" s="6" t="s">
        <v>365</v>
      </c>
      <c r="E286" s="4">
        <v>20</v>
      </c>
      <c r="F286" s="6" t="s">
        <v>306</v>
      </c>
      <c r="G286" s="6" t="s">
        <v>508</v>
      </c>
      <c r="H286" s="4">
        <v>2020</v>
      </c>
      <c r="I286" s="4">
        <v>4</v>
      </c>
      <c r="J286" s="6" t="s">
        <v>509</v>
      </c>
      <c r="K286" s="4">
        <v>10</v>
      </c>
      <c r="L286" s="6" t="s">
        <v>495</v>
      </c>
      <c r="M286" s="6" t="s">
        <v>510</v>
      </c>
      <c r="N286" s="6" t="s">
        <v>511</v>
      </c>
      <c r="O286" s="4">
        <v>2</v>
      </c>
      <c r="P286" s="6" t="s">
        <v>512</v>
      </c>
      <c r="Q286" s="4">
        <v>4</v>
      </c>
      <c r="R286" s="6" t="s">
        <v>496</v>
      </c>
      <c r="S286" s="4" t="b">
        <v>0</v>
      </c>
      <c r="T286" s="60">
        <v>132</v>
      </c>
      <c r="U286" s="60">
        <v>206</v>
      </c>
      <c r="V286" s="38">
        <v>1.5609999999999999</v>
      </c>
      <c r="W286" s="35">
        <v>1638.9</v>
      </c>
      <c r="X286" s="42">
        <f>VLOOKUP(VW_PREMIO_IV[[#This Row],[TIPO]],$AL$5:$AM$16,2,0)</f>
        <v>5</v>
      </c>
      <c r="Y286" s="35" t="str">
        <f>IF(VW_PREMIO_IV[[#This Row],[EQUIPE]]="Gerentes",VLOOKUP(VW_PREMIO_IV[[#This Row],[COBERTURA]],VALORES_IV_GER[],VW_PREMIO_IV[[#This Row],[Col Valor]],1),"")</f>
        <v/>
      </c>
      <c r="Z286" s="35" t="str">
        <f>IF(VW_PREMIO_IV[[#This Row],[EQUIPE]]="Especialidade (ESP)",VLOOKUP(VW_PREMIO_IV[[#This Row],[COBERTURA]],VALORES_IV_ESP[],VW_PREMIO_IV[[#This Row],[Col Valor]],1),"")</f>
        <v/>
      </c>
      <c r="AA286" s="35">
        <f>IF(VW_PREMIO_IV[[#This Row],[EQUIPE]]="Hospitalar (HSP)",VLOOKUP(VW_PREMIO_IV[[#This Row],[COBERTURA]],VALORES_IV_HSP[],VW_PREMIO_IV[[#This Row],[Col Valor]],1),"")</f>
        <v>1638.9009000000001</v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-9.0000000000145519E-4</v>
      </c>
    </row>
    <row r="287" spans="1:29" x14ac:dyDescent="0.25">
      <c r="A287" s="6" t="s">
        <v>497</v>
      </c>
      <c r="B287" s="6" t="s">
        <v>429</v>
      </c>
      <c r="C287" s="6" t="s">
        <v>23</v>
      </c>
      <c r="D287" s="6" t="s">
        <v>369</v>
      </c>
      <c r="E287" s="4">
        <v>20</v>
      </c>
      <c r="F287" s="6" t="s">
        <v>306</v>
      </c>
      <c r="G287" s="6" t="s">
        <v>508</v>
      </c>
      <c r="H287" s="4">
        <v>2020</v>
      </c>
      <c r="I287" s="4">
        <v>4</v>
      </c>
      <c r="J287" s="6" t="s">
        <v>509</v>
      </c>
      <c r="K287" s="4">
        <v>10</v>
      </c>
      <c r="L287" s="6" t="s">
        <v>495</v>
      </c>
      <c r="M287" s="6" t="s">
        <v>510</v>
      </c>
      <c r="N287" s="6" t="s">
        <v>511</v>
      </c>
      <c r="O287" s="4">
        <v>2</v>
      </c>
      <c r="P287" s="6" t="s">
        <v>512</v>
      </c>
      <c r="Q287" s="4">
        <v>4</v>
      </c>
      <c r="R287" s="6" t="s">
        <v>496</v>
      </c>
      <c r="S287" s="4" t="b">
        <v>0</v>
      </c>
      <c r="T287" s="60">
        <v>120</v>
      </c>
      <c r="U287" s="60">
        <v>200</v>
      </c>
      <c r="V287" s="38">
        <v>1.667</v>
      </c>
      <c r="W287" s="35">
        <v>1638.9</v>
      </c>
      <c r="X287" s="42">
        <f>VLOOKUP(VW_PREMIO_IV[[#This Row],[TIPO]],$AL$5:$AM$16,2,0)</f>
        <v>5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>
        <f>IF(VW_PREMIO_IV[[#This Row],[EQUIPE]]="Hospitalar (HSP)",VLOOKUP(VW_PREMIO_IV[[#This Row],[COBERTURA]],VALORES_IV_HSP[],VW_PREMIO_IV[[#This Row],[Col Valor]],1),"")</f>
        <v>1638.9009000000001</v>
      </c>
      <c r="AB287" s="35" t="str">
        <f>IF(VW_PREMIO_IV[[#This Row],[EQUIPE]]="Misto (EMH)",VLOOKUP(VW_PREMIO_IV[[#This Row],[COBERTURA]],VALORES_IV_EMH[],VW_PREMIO_IV[[#This Row],[Col Valor]],1),"")</f>
        <v/>
      </c>
      <c r="AC287" s="35">
        <f>VW_PREMIO_IV[[#This Row],[PREMIO]]-SUM(VW_PREMIO_IV[[#This Row],[Check Gerente]:[Check EMH]])</f>
        <v>-9.0000000000145519E-4</v>
      </c>
    </row>
    <row r="288" spans="1:29" x14ac:dyDescent="0.25">
      <c r="A288" s="6" t="s">
        <v>497</v>
      </c>
      <c r="B288" s="6" t="s">
        <v>429</v>
      </c>
      <c r="C288" s="6" t="s">
        <v>25</v>
      </c>
      <c r="D288" s="6" t="s">
        <v>406</v>
      </c>
      <c r="E288" s="4">
        <v>30</v>
      </c>
      <c r="F288" s="6" t="s">
        <v>313</v>
      </c>
      <c r="G288" s="6" t="s">
        <v>508</v>
      </c>
      <c r="H288" s="4">
        <v>2020</v>
      </c>
      <c r="I288" s="4">
        <v>4</v>
      </c>
      <c r="J288" s="6" t="s">
        <v>509</v>
      </c>
      <c r="K288" s="4">
        <v>10</v>
      </c>
      <c r="L288" s="6" t="s">
        <v>495</v>
      </c>
      <c r="M288" s="6" t="s">
        <v>510</v>
      </c>
      <c r="N288" s="6" t="s">
        <v>511</v>
      </c>
      <c r="O288" s="4">
        <v>2</v>
      </c>
      <c r="P288" s="6" t="s">
        <v>512</v>
      </c>
      <c r="Q288" s="4">
        <v>4</v>
      </c>
      <c r="R288" s="6" t="s">
        <v>496</v>
      </c>
      <c r="S288" s="4" t="b">
        <v>0</v>
      </c>
      <c r="T288" s="60">
        <v>48</v>
      </c>
      <c r="U288" s="60">
        <v>10</v>
      </c>
      <c r="V288" s="38">
        <v>0.20799999999999999</v>
      </c>
      <c r="W288" s="35">
        <v>0</v>
      </c>
      <c r="X288" s="42">
        <f>VLOOKUP(VW_PREMIO_IV[[#This Row],[TIPO]],$AL$5:$AM$16,2,0)</f>
        <v>5</v>
      </c>
      <c r="Y288" s="35" t="str">
        <f>IF(VW_PREMIO_IV[[#This Row],[EQUIPE]]="Gerentes",VLOOKUP(VW_PREMIO_IV[[#This Row],[COBERTURA]],VALORES_IV_GER[],VW_PREMIO_IV[[#This Row],[Col Valor]],1),"")</f>
        <v/>
      </c>
      <c r="Z288" s="35" t="str">
        <f>IF(VW_PREMIO_IV[[#This Row],[EQUIPE]]="Especialidade (ESP)",VLOOKUP(VW_PREMIO_IV[[#This Row],[COBERTURA]],VALORES_IV_ESP[],VW_PREMIO_IV[[#This Row],[Col Valor]],1),"")</f>
        <v/>
      </c>
      <c r="AA288" s="35" t="str">
        <f>IF(VW_PREMIO_IV[[#This Row],[EQUIPE]]="Hospitalar (HSP)",VLOOKUP(VW_PREMIO_IV[[#This Row],[COBERTURA]],VALORES_IV_HSP[],VW_PREMIO_IV[[#This Row],[Col Valor]],1),"")</f>
        <v/>
      </c>
      <c r="AB288" s="35">
        <f>IF(VW_PREMIO_IV[[#This Row],[EQUIPE]]="Misto (EMH)",VLOOKUP(VW_PREMIO_IV[[#This Row],[COBERTURA]],VALORES_IV_EMH[],VW_PREMIO_IV[[#This Row],[Col Valor]],1),"")</f>
        <v>0</v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497</v>
      </c>
      <c r="B289" s="6" t="s">
        <v>430</v>
      </c>
      <c r="C289" s="6" t="s">
        <v>28</v>
      </c>
      <c r="D289" s="6" t="s">
        <v>310</v>
      </c>
      <c r="E289" s="4">
        <v>10</v>
      </c>
      <c r="F289" s="6" t="s">
        <v>311</v>
      </c>
      <c r="G289" s="6" t="s">
        <v>508</v>
      </c>
      <c r="H289" s="4">
        <v>2020</v>
      </c>
      <c r="I289" s="4">
        <v>4</v>
      </c>
      <c r="J289" s="6" t="s">
        <v>509</v>
      </c>
      <c r="K289" s="4">
        <v>10</v>
      </c>
      <c r="L289" s="6" t="s">
        <v>495</v>
      </c>
      <c r="M289" s="6" t="s">
        <v>510</v>
      </c>
      <c r="N289" s="6" t="s">
        <v>511</v>
      </c>
      <c r="O289" s="4">
        <v>2</v>
      </c>
      <c r="P289" s="6" t="s">
        <v>512</v>
      </c>
      <c r="Q289" s="4">
        <v>4</v>
      </c>
      <c r="R289" s="6" t="s">
        <v>496</v>
      </c>
      <c r="S289" s="4" t="b">
        <v>0</v>
      </c>
      <c r="T289" s="60">
        <v>37.5</v>
      </c>
      <c r="U289" s="60">
        <v>3</v>
      </c>
      <c r="V289" s="38">
        <v>0.08</v>
      </c>
      <c r="W289" s="35">
        <v>0</v>
      </c>
      <c r="X289" s="42">
        <f>VLOOKUP(VW_PREMIO_IV[[#This Row],[TIPO]],$AL$5:$AM$16,2,0)</f>
        <v>4</v>
      </c>
      <c r="Y289" s="35" t="str">
        <f>IF(VW_PREMIO_IV[[#This Row],[EQUIPE]]="Gerentes",VLOOKUP(VW_PREMIO_IV[[#This Row],[COBERTURA]],VALORES_IV_GER[],VW_PREMIO_IV[[#This Row],[Col Valor]],1),"")</f>
        <v/>
      </c>
      <c r="Z289" s="35">
        <f>IF(VW_PREMIO_IV[[#This Row],[EQUIPE]]="Especialidade (ESP)",VLOOKUP(VW_PREMIO_IV[[#This Row],[COBERTURA]],VALORES_IV_ESP[],VW_PREMIO_IV[[#This Row],[Col Valor]],1),"")</f>
        <v>0</v>
      </c>
      <c r="AA289" s="35" t="str">
        <f>IF(VW_PREMIO_IV[[#This Row],[EQUIPE]]="Hospitalar (HSP)",VLOOKUP(VW_PREMIO_IV[[#This Row],[COBERTURA]],VALORES_IV_HSP[],VW_PREMIO_IV[[#This Row],[Col Valor]],1),"")</f>
        <v/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497</v>
      </c>
      <c r="B290" s="6" t="s">
        <v>430</v>
      </c>
      <c r="C290" s="6" t="s">
        <v>29</v>
      </c>
      <c r="D290" s="6" t="s">
        <v>312</v>
      </c>
      <c r="E290" s="4">
        <v>30</v>
      </c>
      <c r="F290" s="6" t="s">
        <v>313</v>
      </c>
      <c r="G290" s="6" t="s">
        <v>508</v>
      </c>
      <c r="H290" s="4">
        <v>2020</v>
      </c>
      <c r="I290" s="4">
        <v>4</v>
      </c>
      <c r="J290" s="6" t="s">
        <v>509</v>
      </c>
      <c r="K290" s="4">
        <v>10</v>
      </c>
      <c r="L290" s="6" t="s">
        <v>495</v>
      </c>
      <c r="M290" s="6" t="s">
        <v>510</v>
      </c>
      <c r="N290" s="6" t="s">
        <v>511</v>
      </c>
      <c r="O290" s="4">
        <v>2</v>
      </c>
      <c r="P290" s="6" t="s">
        <v>512</v>
      </c>
      <c r="Q290" s="4">
        <v>4</v>
      </c>
      <c r="R290" s="6" t="s">
        <v>496</v>
      </c>
      <c r="S290" s="4" t="b">
        <v>0</v>
      </c>
      <c r="T290" s="60">
        <v>37.5</v>
      </c>
      <c r="U290" s="60">
        <v>31</v>
      </c>
      <c r="V290" s="38">
        <v>0.82699999999999996</v>
      </c>
      <c r="W290" s="35">
        <v>77.760000000000005</v>
      </c>
      <c r="X290" s="42">
        <f>VLOOKUP(VW_PREMIO_IV[[#This Row],[TIPO]],$AL$5:$AM$16,2,0)</f>
        <v>4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 t="str">
        <f>IF(VW_PREMIO_IV[[#This Row],[EQUIPE]]="Hospitalar (HSP)",VLOOKUP(VW_PREMIO_IV[[#This Row],[COBERTURA]],VALORES_IV_HSP[],VW_PREMIO_IV[[#This Row],[Col Valor]],1),"")</f>
        <v/>
      </c>
      <c r="AB290" s="35">
        <f>IF(VW_PREMIO_IV[[#This Row],[EQUIPE]]="Misto (EMH)",VLOOKUP(VW_PREMIO_IV[[#This Row],[COBERTURA]],VALORES_IV_EMH[],VW_PREMIO_IV[[#This Row],[Col Valor]],1),"")</f>
        <v>77.754999999999995</v>
      </c>
      <c r="AC290" s="35">
        <f>VW_PREMIO_IV[[#This Row],[PREMIO]]-SUM(VW_PREMIO_IV[[#This Row],[Check Gerente]:[Check EMH]])</f>
        <v>5.0000000000096634E-3</v>
      </c>
    </row>
    <row r="291" spans="1:29" x14ac:dyDescent="0.25">
      <c r="A291" s="6" t="s">
        <v>497</v>
      </c>
      <c r="B291" s="6" t="s">
        <v>430</v>
      </c>
      <c r="C291" s="6" t="s">
        <v>30</v>
      </c>
      <c r="D291" s="6" t="s">
        <v>318</v>
      </c>
      <c r="E291" s="4">
        <v>10</v>
      </c>
      <c r="F291" s="6" t="s">
        <v>311</v>
      </c>
      <c r="G291" s="6" t="s">
        <v>508</v>
      </c>
      <c r="H291" s="4">
        <v>2020</v>
      </c>
      <c r="I291" s="4">
        <v>4</v>
      </c>
      <c r="J291" s="6" t="s">
        <v>509</v>
      </c>
      <c r="K291" s="4">
        <v>10</v>
      </c>
      <c r="L291" s="6" t="s">
        <v>495</v>
      </c>
      <c r="M291" s="6" t="s">
        <v>510</v>
      </c>
      <c r="N291" s="6" t="s">
        <v>511</v>
      </c>
      <c r="O291" s="4">
        <v>2</v>
      </c>
      <c r="P291" s="6" t="s">
        <v>512</v>
      </c>
      <c r="Q291" s="4">
        <v>4</v>
      </c>
      <c r="R291" s="6" t="s">
        <v>496</v>
      </c>
      <c r="S291" s="4" t="b">
        <v>0</v>
      </c>
      <c r="T291" s="60">
        <v>37.5</v>
      </c>
      <c r="U291" s="60">
        <v>0</v>
      </c>
      <c r="V291" s="38">
        <v>0</v>
      </c>
      <c r="W291" s="35">
        <v>0</v>
      </c>
      <c r="X291" s="42">
        <f>VLOOKUP(VW_PREMIO_IV[[#This Row],[TIPO]],$AL$5:$AM$16,2,0)</f>
        <v>4</v>
      </c>
      <c r="Y291" s="35" t="str">
        <f>IF(VW_PREMIO_IV[[#This Row],[EQUIPE]]="Gerentes",VLOOKUP(VW_PREMIO_IV[[#This Row],[COBERTURA]],VALORES_IV_GER[],VW_PREMIO_IV[[#This Row],[Col Valor]],1),"")</f>
        <v/>
      </c>
      <c r="Z291" s="35">
        <f>IF(VW_PREMIO_IV[[#This Row],[EQUIPE]]="Especialidade (ESP)",VLOOKUP(VW_PREMIO_IV[[#This Row],[COBERTURA]],VALORES_IV_ESP[],VW_PREMIO_IV[[#This Row],[Col Valor]],1),"")</f>
        <v>0</v>
      </c>
      <c r="AA291" s="35" t="str">
        <f>IF(VW_PREMIO_IV[[#This Row],[EQUIPE]]="Hospitalar (HSP)",VLOOKUP(VW_PREMIO_IV[[#This Row],[COBERTURA]],VALORES_IV_HSP[],VW_PREMIO_IV[[#This Row],[Col Valor]],1),"")</f>
        <v/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497</v>
      </c>
      <c r="B292" s="6" t="s">
        <v>430</v>
      </c>
      <c r="C292" s="6" t="s">
        <v>15</v>
      </c>
      <c r="D292" s="6" t="s">
        <v>320</v>
      </c>
      <c r="E292" s="4">
        <v>30</v>
      </c>
      <c r="F292" s="6" t="s">
        <v>313</v>
      </c>
      <c r="G292" s="6" t="s">
        <v>508</v>
      </c>
      <c r="H292" s="4">
        <v>2020</v>
      </c>
      <c r="I292" s="4">
        <v>4</v>
      </c>
      <c r="J292" s="6" t="s">
        <v>509</v>
      </c>
      <c r="K292" s="4">
        <v>10</v>
      </c>
      <c r="L292" s="6" t="s">
        <v>495</v>
      </c>
      <c r="M292" s="6" t="s">
        <v>510</v>
      </c>
      <c r="N292" s="6" t="s">
        <v>511</v>
      </c>
      <c r="O292" s="4">
        <v>2</v>
      </c>
      <c r="P292" s="6" t="s">
        <v>512</v>
      </c>
      <c r="Q292" s="4">
        <v>4</v>
      </c>
      <c r="R292" s="6" t="s">
        <v>496</v>
      </c>
      <c r="S292" s="4" t="b">
        <v>0</v>
      </c>
      <c r="T292" s="60">
        <v>37.5</v>
      </c>
      <c r="U292" s="60">
        <v>0</v>
      </c>
      <c r="V292" s="38">
        <v>0</v>
      </c>
      <c r="W292" s="35">
        <v>0</v>
      </c>
      <c r="X292" s="42">
        <f>VLOOKUP(VW_PREMIO_IV[[#This Row],[TIPO]],$AL$5:$AM$16,2,0)</f>
        <v>4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 t="str">
        <f>IF(VW_PREMIO_IV[[#This Row],[EQUIPE]]="Hospitalar (HSP)",VLOOKUP(VW_PREMIO_IV[[#This Row],[COBERTURA]],VALORES_IV_HSP[],VW_PREMIO_IV[[#This Row],[Col Valor]],1),"")</f>
        <v/>
      </c>
      <c r="AB292" s="35">
        <f>IF(VW_PREMIO_IV[[#This Row],[EQUIPE]]="Misto (EMH)",VLOOKUP(VW_PREMIO_IV[[#This Row],[COBERTURA]],VALORES_IV_EMH[],VW_PREMIO_IV[[#This Row],[Col Valor]],1),"")</f>
        <v>0</v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497</v>
      </c>
      <c r="B293" s="6" t="s">
        <v>430</v>
      </c>
      <c r="C293" s="6" t="s">
        <v>31</v>
      </c>
      <c r="D293" s="6" t="s">
        <v>321</v>
      </c>
      <c r="E293" s="4">
        <v>10</v>
      </c>
      <c r="F293" s="6" t="s">
        <v>311</v>
      </c>
      <c r="G293" s="6" t="s">
        <v>508</v>
      </c>
      <c r="H293" s="4">
        <v>2020</v>
      </c>
      <c r="I293" s="4">
        <v>4</v>
      </c>
      <c r="J293" s="6" t="s">
        <v>509</v>
      </c>
      <c r="K293" s="4">
        <v>10</v>
      </c>
      <c r="L293" s="6" t="s">
        <v>495</v>
      </c>
      <c r="M293" s="6" t="s">
        <v>510</v>
      </c>
      <c r="N293" s="6" t="s">
        <v>511</v>
      </c>
      <c r="O293" s="4">
        <v>2</v>
      </c>
      <c r="P293" s="6" t="s">
        <v>512</v>
      </c>
      <c r="Q293" s="4">
        <v>4</v>
      </c>
      <c r="R293" s="6" t="s">
        <v>496</v>
      </c>
      <c r="S293" s="4" t="b">
        <v>0</v>
      </c>
      <c r="T293" s="60">
        <v>75</v>
      </c>
      <c r="U293" s="60">
        <v>6</v>
      </c>
      <c r="V293" s="38">
        <v>0.08</v>
      </c>
      <c r="W293" s="35">
        <v>0</v>
      </c>
      <c r="X293" s="42">
        <f>VLOOKUP(VW_PREMIO_IV[[#This Row],[TIPO]],$AL$5:$AM$16,2,0)</f>
        <v>4</v>
      </c>
      <c r="Y293" s="35" t="str">
        <f>IF(VW_PREMIO_IV[[#This Row],[EQUIPE]]="Gerentes",VLOOKUP(VW_PREMIO_IV[[#This Row],[COBERTURA]],VALORES_IV_GER[],VW_PREMIO_IV[[#This Row],[Col Valor]],1),"")</f>
        <v/>
      </c>
      <c r="Z293" s="35">
        <f>IF(VW_PREMIO_IV[[#This Row],[EQUIPE]]="Especialidade (ESP)",VLOOKUP(VW_PREMIO_IV[[#This Row],[COBERTURA]],VALORES_IV_ESP[],VW_PREMIO_IV[[#This Row],[Col Valor]],1),"")</f>
        <v>0</v>
      </c>
      <c r="AA293" s="35" t="str">
        <f>IF(VW_PREMIO_IV[[#This Row],[EQUIPE]]="Hospitalar (HSP)",VLOOKUP(VW_PREMIO_IV[[#This Row],[COBERTURA]],VALORES_IV_HSP[],VW_PREMIO_IV[[#This Row],[Col Valor]],1),"")</f>
        <v/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497</v>
      </c>
      <c r="B294" s="6" t="s">
        <v>430</v>
      </c>
      <c r="C294" s="6" t="s">
        <v>32</v>
      </c>
      <c r="D294" s="6" t="s">
        <v>330</v>
      </c>
      <c r="E294" s="4">
        <v>10</v>
      </c>
      <c r="F294" s="6" t="s">
        <v>311</v>
      </c>
      <c r="G294" s="6" t="s">
        <v>508</v>
      </c>
      <c r="H294" s="4">
        <v>2020</v>
      </c>
      <c r="I294" s="4">
        <v>4</v>
      </c>
      <c r="J294" s="6" t="s">
        <v>509</v>
      </c>
      <c r="K294" s="4">
        <v>10</v>
      </c>
      <c r="L294" s="6" t="s">
        <v>495</v>
      </c>
      <c r="M294" s="6" t="s">
        <v>510</v>
      </c>
      <c r="N294" s="6" t="s">
        <v>511</v>
      </c>
      <c r="O294" s="4">
        <v>2</v>
      </c>
      <c r="P294" s="6" t="s">
        <v>512</v>
      </c>
      <c r="Q294" s="4">
        <v>4</v>
      </c>
      <c r="R294" s="6" t="s">
        <v>496</v>
      </c>
      <c r="S294" s="4" t="b">
        <v>0</v>
      </c>
      <c r="T294" s="60">
        <v>300</v>
      </c>
      <c r="U294" s="60">
        <v>88</v>
      </c>
      <c r="V294" s="38">
        <v>0.29299999999999998</v>
      </c>
      <c r="W294" s="35">
        <v>0</v>
      </c>
      <c r="X294" s="42">
        <f>VLOOKUP(VW_PREMIO_IV[[#This Row],[TIPO]],$AL$5:$AM$16,2,0)</f>
        <v>4</v>
      </c>
      <c r="Y294" s="35" t="str">
        <f>IF(VW_PREMIO_IV[[#This Row],[EQUIPE]]="Gerentes",VLOOKUP(VW_PREMIO_IV[[#This Row],[COBERTURA]],VALORES_IV_GER[],VW_PREMIO_IV[[#This Row],[Col Valor]],1),"")</f>
        <v/>
      </c>
      <c r="Z294" s="35">
        <f>IF(VW_PREMIO_IV[[#This Row],[EQUIPE]]="Especialidade (ESP)",VLOOKUP(VW_PREMIO_IV[[#This Row],[COBERTURA]],VALORES_IV_ESP[],VW_PREMIO_IV[[#This Row],[Col Valor]],1),"")</f>
        <v>0</v>
      </c>
      <c r="AA294" s="35" t="str">
        <f>IF(VW_PREMIO_IV[[#This Row],[EQUIPE]]="Hospitalar (HSP)",VLOOKUP(VW_PREMIO_IV[[#This Row],[COBERTURA]],VALORES_IV_HSP[],VW_PREMIO_IV[[#This Row],[Col Valor]],1),"")</f>
        <v/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497</v>
      </c>
      <c r="B295" s="6" t="s">
        <v>430</v>
      </c>
      <c r="C295" s="6" t="s">
        <v>33</v>
      </c>
      <c r="D295" s="6" t="s">
        <v>405</v>
      </c>
      <c r="E295" s="4">
        <v>10</v>
      </c>
      <c r="F295" s="6" t="s">
        <v>311</v>
      </c>
      <c r="G295" s="6" t="s">
        <v>508</v>
      </c>
      <c r="H295" s="4">
        <v>2020</v>
      </c>
      <c r="I295" s="4">
        <v>4</v>
      </c>
      <c r="J295" s="6" t="s">
        <v>509</v>
      </c>
      <c r="K295" s="4">
        <v>10</v>
      </c>
      <c r="L295" s="6" t="s">
        <v>495</v>
      </c>
      <c r="M295" s="6" t="s">
        <v>510</v>
      </c>
      <c r="N295" s="6" t="s">
        <v>511</v>
      </c>
      <c r="O295" s="4">
        <v>2</v>
      </c>
      <c r="P295" s="6" t="s">
        <v>512</v>
      </c>
      <c r="Q295" s="4">
        <v>4</v>
      </c>
      <c r="R295" s="6" t="s">
        <v>496</v>
      </c>
      <c r="S295" s="4" t="b">
        <v>0</v>
      </c>
      <c r="T295" s="60">
        <v>187.5</v>
      </c>
      <c r="U295" s="60">
        <v>48</v>
      </c>
      <c r="V295" s="38">
        <v>0.25600000000000001</v>
      </c>
      <c r="W295" s="35">
        <v>0</v>
      </c>
      <c r="X295" s="42">
        <f>VLOOKUP(VW_PREMIO_IV[[#This Row],[TIPO]],$AL$5:$AM$16,2,0)</f>
        <v>4</v>
      </c>
      <c r="Y295" s="35" t="str">
        <f>IF(VW_PREMIO_IV[[#This Row],[EQUIPE]]="Gerentes",VLOOKUP(VW_PREMIO_IV[[#This Row],[COBERTURA]],VALORES_IV_GER[],VW_PREMIO_IV[[#This Row],[Col Valor]],1),"")</f>
        <v/>
      </c>
      <c r="Z295" s="35">
        <f>IF(VW_PREMIO_IV[[#This Row],[EQUIPE]]="Especialidade (ESP)",VLOOKUP(VW_PREMIO_IV[[#This Row],[COBERTURA]],VALORES_IV_ESP[],VW_PREMIO_IV[[#This Row],[Col Valor]],1),"")</f>
        <v>0</v>
      </c>
      <c r="AA295" s="35" t="str">
        <f>IF(VW_PREMIO_IV[[#This Row],[EQUIPE]]="Hospitalar (HSP)",VLOOKUP(VW_PREMIO_IV[[#This Row],[COBERTURA]],VALORES_IV_HSP[],VW_PREMIO_IV[[#This Row],[Col Valor]],1),"")</f>
        <v/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497</v>
      </c>
      <c r="B296" s="6" t="s">
        <v>430</v>
      </c>
      <c r="C296" s="6" t="s">
        <v>25</v>
      </c>
      <c r="D296" s="6" t="s">
        <v>406</v>
      </c>
      <c r="E296" s="4">
        <v>30</v>
      </c>
      <c r="F296" s="6" t="s">
        <v>313</v>
      </c>
      <c r="G296" s="6" t="s">
        <v>508</v>
      </c>
      <c r="H296" s="4">
        <v>2020</v>
      </c>
      <c r="I296" s="4">
        <v>4</v>
      </c>
      <c r="J296" s="6" t="s">
        <v>509</v>
      </c>
      <c r="K296" s="4">
        <v>10</v>
      </c>
      <c r="L296" s="6" t="s">
        <v>495</v>
      </c>
      <c r="M296" s="6" t="s">
        <v>510</v>
      </c>
      <c r="N296" s="6" t="s">
        <v>511</v>
      </c>
      <c r="O296" s="4">
        <v>2</v>
      </c>
      <c r="P296" s="6" t="s">
        <v>512</v>
      </c>
      <c r="Q296" s="4">
        <v>4</v>
      </c>
      <c r="R296" s="6" t="s">
        <v>496</v>
      </c>
      <c r="S296" s="4" t="b">
        <v>0</v>
      </c>
      <c r="T296" s="60">
        <v>37.5</v>
      </c>
      <c r="U296" s="60">
        <v>0</v>
      </c>
      <c r="V296" s="38">
        <v>0</v>
      </c>
      <c r="W296" s="35">
        <v>0</v>
      </c>
      <c r="X296" s="42">
        <f>VLOOKUP(VW_PREMIO_IV[[#This Row],[TIPO]],$AL$5:$AM$16,2,0)</f>
        <v>4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 t="str">
        <f>IF(VW_PREMIO_IV[[#This Row],[EQUIPE]]="Hospitalar (HSP)",VLOOKUP(VW_PREMIO_IV[[#This Row],[COBERTURA]],VALORES_IV_HSP[],VW_PREMIO_IV[[#This Row],[Col Valor]],1),"")</f>
        <v/>
      </c>
      <c r="AB296" s="35">
        <f>IF(VW_PREMIO_IV[[#This Row],[EQUIPE]]="Misto (EMH)",VLOOKUP(VW_PREMIO_IV[[#This Row],[COBERTURA]],VALORES_IV_EMH[],VW_PREMIO_IV[[#This Row],[Col Valor]],1),"")</f>
        <v>0</v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497</v>
      </c>
      <c r="B297" s="6" t="s">
        <v>428</v>
      </c>
      <c r="C297" s="6" t="s">
        <v>9</v>
      </c>
      <c r="D297" s="6" t="s">
        <v>304</v>
      </c>
      <c r="E297" s="4">
        <v>20</v>
      </c>
      <c r="F297" s="6" t="s">
        <v>306</v>
      </c>
      <c r="G297" s="6" t="s">
        <v>513</v>
      </c>
      <c r="H297" s="4">
        <v>2020</v>
      </c>
      <c r="I297" s="4">
        <v>4</v>
      </c>
      <c r="J297" s="6" t="s">
        <v>509</v>
      </c>
      <c r="K297" s="4">
        <v>11</v>
      </c>
      <c r="L297" s="6" t="s">
        <v>498</v>
      </c>
      <c r="M297" s="6" t="s">
        <v>514</v>
      </c>
      <c r="N297" s="6" t="s">
        <v>511</v>
      </c>
      <c r="O297" s="4">
        <v>2</v>
      </c>
      <c r="P297" s="6" t="s">
        <v>512</v>
      </c>
      <c r="Q297" s="4">
        <v>5</v>
      </c>
      <c r="R297" s="6" t="s">
        <v>499</v>
      </c>
      <c r="S297" s="4" t="b">
        <v>0</v>
      </c>
      <c r="T297" s="60">
        <v>100</v>
      </c>
      <c r="U297" s="60">
        <v>179</v>
      </c>
      <c r="V297" s="38">
        <v>1.79</v>
      </c>
      <c r="W297" s="35">
        <v>1638.9</v>
      </c>
      <c r="X297" s="42">
        <f>VLOOKUP(VW_PREMIO_IV[[#This Row],[TIPO]],$AL$5:$AM$16,2,0)</f>
        <v>6</v>
      </c>
      <c r="Y297" s="35" t="str">
        <f>IF(VW_PREMIO_IV[[#This Row],[EQUIPE]]="Gerentes",VLOOKUP(VW_PREMIO_IV[[#This Row],[COBERTURA]],VALORES_IV_GER[],VW_PREMIO_IV[[#This Row],[Col Valor]],1),"")</f>
        <v/>
      </c>
      <c r="Z297" s="35" t="str">
        <f>IF(VW_PREMIO_IV[[#This Row],[EQUIPE]]="Especialidade (ESP)",VLOOKUP(VW_PREMIO_IV[[#This Row],[COBERTURA]],VALORES_IV_ESP[],VW_PREMIO_IV[[#This Row],[Col Valor]],1),"")</f>
        <v/>
      </c>
      <c r="AA297" s="35">
        <f>IF(VW_PREMIO_IV[[#This Row],[EQUIPE]]="Hospitalar (HSP)",VLOOKUP(VW_PREMIO_IV[[#This Row],[COBERTURA]],VALORES_IV_HSP[],VW_PREMIO_IV[[#This Row],[Col Valor]],1),"")</f>
        <v>1638.9009000000001</v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-9.0000000000145519E-4</v>
      </c>
    </row>
    <row r="298" spans="1:29" x14ac:dyDescent="0.25">
      <c r="A298" s="6" t="s">
        <v>497</v>
      </c>
      <c r="B298" s="6" t="s">
        <v>428</v>
      </c>
      <c r="C298" s="6" t="s">
        <v>11</v>
      </c>
      <c r="D298" s="6" t="s">
        <v>307</v>
      </c>
      <c r="E298" s="4">
        <v>20</v>
      </c>
      <c r="F298" s="6" t="s">
        <v>306</v>
      </c>
      <c r="G298" s="6" t="s">
        <v>513</v>
      </c>
      <c r="H298" s="4">
        <v>2020</v>
      </c>
      <c r="I298" s="4">
        <v>4</v>
      </c>
      <c r="J298" s="6" t="s">
        <v>509</v>
      </c>
      <c r="K298" s="4">
        <v>11</v>
      </c>
      <c r="L298" s="6" t="s">
        <v>498</v>
      </c>
      <c r="M298" s="6" t="s">
        <v>514</v>
      </c>
      <c r="N298" s="6" t="s">
        <v>511</v>
      </c>
      <c r="O298" s="4">
        <v>2</v>
      </c>
      <c r="P298" s="6" t="s">
        <v>512</v>
      </c>
      <c r="Q298" s="4">
        <v>5</v>
      </c>
      <c r="R298" s="6" t="s">
        <v>499</v>
      </c>
      <c r="S298" s="4" t="b">
        <v>0</v>
      </c>
      <c r="T298" s="60">
        <v>130</v>
      </c>
      <c r="U298" s="60">
        <v>129</v>
      </c>
      <c r="V298" s="38">
        <v>0.99199999999999999</v>
      </c>
      <c r="W298" s="35">
        <v>349.76</v>
      </c>
      <c r="X298" s="42">
        <f>VLOOKUP(VW_PREMIO_IV[[#This Row],[TIPO]],$AL$5:$AM$16,2,0)</f>
        <v>6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349.75659999999999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3.3999999999991815E-3</v>
      </c>
    </row>
    <row r="299" spans="1:29" x14ac:dyDescent="0.25">
      <c r="A299" s="6" t="s">
        <v>497</v>
      </c>
      <c r="B299" s="6" t="s">
        <v>428</v>
      </c>
      <c r="C299" s="6" t="s">
        <v>13</v>
      </c>
      <c r="D299" s="6" t="s">
        <v>309</v>
      </c>
      <c r="E299" s="4">
        <v>20</v>
      </c>
      <c r="F299" s="6" t="s">
        <v>306</v>
      </c>
      <c r="G299" s="6" t="s">
        <v>513</v>
      </c>
      <c r="H299" s="4">
        <v>2020</v>
      </c>
      <c r="I299" s="4">
        <v>4</v>
      </c>
      <c r="J299" s="6" t="s">
        <v>509</v>
      </c>
      <c r="K299" s="4">
        <v>11</v>
      </c>
      <c r="L299" s="6" t="s">
        <v>498</v>
      </c>
      <c r="M299" s="6" t="s">
        <v>514</v>
      </c>
      <c r="N299" s="6" t="s">
        <v>511</v>
      </c>
      <c r="O299" s="4">
        <v>2</v>
      </c>
      <c r="P299" s="6" t="s">
        <v>512</v>
      </c>
      <c r="Q299" s="4">
        <v>5</v>
      </c>
      <c r="R299" s="6" t="s">
        <v>499</v>
      </c>
      <c r="S299" s="4" t="b">
        <v>0</v>
      </c>
      <c r="T299" s="60">
        <v>40</v>
      </c>
      <c r="U299" s="60">
        <v>78</v>
      </c>
      <c r="V299" s="38">
        <v>1.95</v>
      </c>
      <c r="W299" s="35">
        <v>1638.9</v>
      </c>
      <c r="X299" s="42">
        <f>VLOOKUP(VW_PREMIO_IV[[#This Row],[TIPO]],$AL$5:$AM$16,2,0)</f>
        <v>6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1638.9009000000001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-9.0000000000145519E-4</v>
      </c>
    </row>
    <row r="300" spans="1:29" x14ac:dyDescent="0.25">
      <c r="A300" s="6" t="s">
        <v>497</v>
      </c>
      <c r="B300" s="6" t="s">
        <v>428</v>
      </c>
      <c r="C300" s="6" t="s">
        <v>29</v>
      </c>
      <c r="D300" s="6" t="s">
        <v>312</v>
      </c>
      <c r="E300" s="4">
        <v>30</v>
      </c>
      <c r="F300" s="6" t="s">
        <v>313</v>
      </c>
      <c r="G300" s="6" t="s">
        <v>513</v>
      </c>
      <c r="H300" s="4">
        <v>2020</v>
      </c>
      <c r="I300" s="4">
        <v>4</v>
      </c>
      <c r="J300" s="6" t="s">
        <v>509</v>
      </c>
      <c r="K300" s="4">
        <v>11</v>
      </c>
      <c r="L300" s="6" t="s">
        <v>498</v>
      </c>
      <c r="M300" s="6" t="s">
        <v>514</v>
      </c>
      <c r="N300" s="6" t="s">
        <v>511</v>
      </c>
      <c r="O300" s="4">
        <v>2</v>
      </c>
      <c r="P300" s="6" t="s">
        <v>512</v>
      </c>
      <c r="Q300" s="4">
        <v>5</v>
      </c>
      <c r="R300" s="6" t="s">
        <v>499</v>
      </c>
      <c r="S300" s="4" t="b">
        <v>0</v>
      </c>
      <c r="T300" s="60">
        <v>120</v>
      </c>
      <c r="U300" s="60">
        <v>206</v>
      </c>
      <c r="V300" s="38">
        <v>1.7170000000000001</v>
      </c>
      <c r="W300" s="35">
        <v>1311.12</v>
      </c>
      <c r="X300" s="42">
        <f>VLOOKUP(VW_PREMIO_IV[[#This Row],[TIPO]],$AL$5:$AM$16,2,0)</f>
        <v>6</v>
      </c>
      <c r="Y300" s="35" t="str">
        <f>IF(VW_PREMIO_IV[[#This Row],[EQUIPE]]="Gerentes",VLOOKUP(VW_PREMIO_IV[[#This Row],[COBERTURA]],VALORES_IV_GER[],VW_PREMIO_IV[[#This Row],[Col Valor]],1),"")</f>
        <v/>
      </c>
      <c r="Z300" s="35" t="str">
        <f>IF(VW_PREMIO_IV[[#This Row],[EQUIPE]]="Especialidade (ESP)",VLOOKUP(VW_PREMIO_IV[[#This Row],[COBERTURA]],VALORES_IV_ESP[],VW_PREMIO_IV[[#This Row],[Col Valor]],1),"")</f>
        <v/>
      </c>
      <c r="AA300" s="35" t="str">
        <f>IF(VW_PREMIO_IV[[#This Row],[EQUIPE]]="Hospitalar (HSP)",VLOOKUP(VW_PREMIO_IV[[#This Row],[COBERTURA]],VALORES_IV_HSP[],VW_PREMIO_IV[[#This Row],[Col Valor]],1),"")</f>
        <v/>
      </c>
      <c r="AB300" s="35">
        <f>IF(VW_PREMIO_IV[[#This Row],[EQUIPE]]="Misto (EMH)",VLOOKUP(VW_PREMIO_IV[[#This Row],[COBERTURA]],VALORES_IV_EMH[],VW_PREMIO_IV[[#This Row],[Col Valor]],1),"")</f>
        <v>1311.1206999999999</v>
      </c>
      <c r="AC300" s="35">
        <f>VW_PREMIO_IV[[#This Row],[PREMIO]]-SUM(VW_PREMIO_IV[[#This Row],[Check Gerente]:[Check EMH]])</f>
        <v>-7.000000000516593E-4</v>
      </c>
    </row>
    <row r="301" spans="1:29" x14ac:dyDescent="0.25">
      <c r="A301" s="6" t="s">
        <v>497</v>
      </c>
      <c r="B301" s="6" t="s">
        <v>428</v>
      </c>
      <c r="C301" s="6" t="s">
        <v>14</v>
      </c>
      <c r="D301" s="6" t="s">
        <v>319</v>
      </c>
      <c r="E301" s="4">
        <v>20</v>
      </c>
      <c r="F301" s="6" t="s">
        <v>306</v>
      </c>
      <c r="G301" s="6" t="s">
        <v>513</v>
      </c>
      <c r="H301" s="4">
        <v>2020</v>
      </c>
      <c r="I301" s="4">
        <v>4</v>
      </c>
      <c r="J301" s="6" t="s">
        <v>509</v>
      </c>
      <c r="K301" s="4">
        <v>11</v>
      </c>
      <c r="L301" s="6" t="s">
        <v>498</v>
      </c>
      <c r="M301" s="6" t="s">
        <v>514</v>
      </c>
      <c r="N301" s="6" t="s">
        <v>511</v>
      </c>
      <c r="O301" s="4">
        <v>2</v>
      </c>
      <c r="P301" s="6" t="s">
        <v>512</v>
      </c>
      <c r="Q301" s="4">
        <v>5</v>
      </c>
      <c r="R301" s="6" t="s">
        <v>499</v>
      </c>
      <c r="S301" s="4" t="b">
        <v>0</v>
      </c>
      <c r="T301" s="60">
        <v>40</v>
      </c>
      <c r="U301" s="60">
        <v>2</v>
      </c>
      <c r="V301" s="38">
        <v>0.05</v>
      </c>
      <c r="W301" s="35">
        <v>0</v>
      </c>
      <c r="X301" s="42">
        <f>VLOOKUP(VW_PREMIO_IV[[#This Row],[TIPO]],$AL$5:$AM$16,2,0)</f>
        <v>6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>
        <f>IF(VW_PREMIO_IV[[#This Row],[EQUIPE]]="Hospitalar (HSP)",VLOOKUP(VW_PREMIO_IV[[#This Row],[COBERTURA]],VALORES_IV_HSP[],VW_PREMIO_IV[[#This Row],[Col Valor]],1),"")</f>
        <v>0</v>
      </c>
      <c r="AB301" s="35" t="str">
        <f>IF(VW_PREMIO_IV[[#This Row],[EQUIPE]]="Misto (EMH)",VLOOKUP(VW_PREMIO_IV[[#This Row],[COBERTURA]],VALORES_IV_EMH[],VW_PREMIO_IV[[#This Row],[Col Valor]],1),"")</f>
        <v/>
      </c>
      <c r="AC301" s="35">
        <f>VW_PREMIO_IV[[#This Row],[PREMIO]]-SUM(VW_PREMIO_IV[[#This Row],[Check Gerente]:[Check EMH]])</f>
        <v>0</v>
      </c>
    </row>
    <row r="302" spans="1:29" x14ac:dyDescent="0.25">
      <c r="A302" s="6" t="s">
        <v>497</v>
      </c>
      <c r="B302" s="6" t="s">
        <v>428</v>
      </c>
      <c r="C302" s="6" t="s">
        <v>15</v>
      </c>
      <c r="D302" s="6" t="s">
        <v>320</v>
      </c>
      <c r="E302" s="4">
        <v>30</v>
      </c>
      <c r="F302" s="6" t="s">
        <v>313</v>
      </c>
      <c r="G302" s="6" t="s">
        <v>513</v>
      </c>
      <c r="H302" s="4">
        <v>2020</v>
      </c>
      <c r="I302" s="4">
        <v>4</v>
      </c>
      <c r="J302" s="6" t="s">
        <v>509</v>
      </c>
      <c r="K302" s="4">
        <v>11</v>
      </c>
      <c r="L302" s="6" t="s">
        <v>498</v>
      </c>
      <c r="M302" s="6" t="s">
        <v>514</v>
      </c>
      <c r="N302" s="6" t="s">
        <v>511</v>
      </c>
      <c r="O302" s="4">
        <v>2</v>
      </c>
      <c r="P302" s="6" t="s">
        <v>512</v>
      </c>
      <c r="Q302" s="4">
        <v>5</v>
      </c>
      <c r="R302" s="6" t="s">
        <v>499</v>
      </c>
      <c r="S302" s="4" t="b">
        <v>0</v>
      </c>
      <c r="T302" s="60">
        <v>30</v>
      </c>
      <c r="U302" s="60">
        <v>34</v>
      </c>
      <c r="V302" s="38">
        <v>1.133</v>
      </c>
      <c r="W302" s="35">
        <v>804.65</v>
      </c>
      <c r="X302" s="42">
        <f>VLOOKUP(VW_PREMIO_IV[[#This Row],[TIPO]],$AL$5:$AM$16,2,0)</f>
        <v>6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 t="str">
        <f>IF(VW_PREMIO_IV[[#This Row],[EQUIPE]]="Hospitalar (HSP)",VLOOKUP(VW_PREMIO_IV[[#This Row],[COBERTURA]],VALORES_IV_HSP[],VW_PREMIO_IV[[#This Row],[Col Valor]],1),"")</f>
        <v/>
      </c>
      <c r="AB302" s="35">
        <f>IF(VW_PREMIO_IV[[#This Row],[EQUIPE]]="Misto (EMH)",VLOOKUP(VW_PREMIO_IV[[#This Row],[COBERTURA]],VALORES_IV_EMH[],VW_PREMIO_IV[[#This Row],[Col Valor]],1),"")</f>
        <v>804.64570000000003</v>
      </c>
      <c r="AC302" s="35">
        <f>VW_PREMIO_IV[[#This Row],[PREMIO]]-SUM(VW_PREMIO_IV[[#This Row],[Check Gerente]:[Check EMH]])</f>
        <v>4.2999999999437932E-3</v>
      </c>
    </row>
    <row r="303" spans="1:29" x14ac:dyDescent="0.25">
      <c r="A303" s="6" t="s">
        <v>497</v>
      </c>
      <c r="B303" s="6" t="s">
        <v>428</v>
      </c>
      <c r="C303" s="6" t="s">
        <v>16</v>
      </c>
      <c r="D303" s="6" t="s">
        <v>322</v>
      </c>
      <c r="E303" s="4">
        <v>20</v>
      </c>
      <c r="F303" s="6" t="s">
        <v>306</v>
      </c>
      <c r="G303" s="6" t="s">
        <v>513</v>
      </c>
      <c r="H303" s="4">
        <v>2020</v>
      </c>
      <c r="I303" s="4">
        <v>4</v>
      </c>
      <c r="J303" s="6" t="s">
        <v>509</v>
      </c>
      <c r="K303" s="4">
        <v>11</v>
      </c>
      <c r="L303" s="6" t="s">
        <v>498</v>
      </c>
      <c r="M303" s="6" t="s">
        <v>514</v>
      </c>
      <c r="N303" s="6" t="s">
        <v>511</v>
      </c>
      <c r="O303" s="4">
        <v>2</v>
      </c>
      <c r="P303" s="6" t="s">
        <v>512</v>
      </c>
      <c r="Q303" s="4">
        <v>5</v>
      </c>
      <c r="R303" s="6" t="s">
        <v>499</v>
      </c>
      <c r="S303" s="4" t="b">
        <v>0</v>
      </c>
      <c r="T303" s="60">
        <v>50</v>
      </c>
      <c r="U303" s="60">
        <v>23</v>
      </c>
      <c r="V303" s="38">
        <v>0.46</v>
      </c>
      <c r="W303" s="35">
        <v>0</v>
      </c>
      <c r="X303" s="42">
        <f>VLOOKUP(VW_PREMIO_IV[[#This Row],[TIPO]],$AL$5:$AM$16,2,0)</f>
        <v>6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0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497</v>
      </c>
      <c r="B304" s="6" t="s">
        <v>428</v>
      </c>
      <c r="C304" s="6" t="s">
        <v>18</v>
      </c>
      <c r="D304" s="6" t="s">
        <v>324</v>
      </c>
      <c r="E304" s="4">
        <v>20</v>
      </c>
      <c r="F304" s="6" t="s">
        <v>306</v>
      </c>
      <c r="G304" s="6" t="s">
        <v>513</v>
      </c>
      <c r="H304" s="4">
        <v>2020</v>
      </c>
      <c r="I304" s="4">
        <v>4</v>
      </c>
      <c r="J304" s="6" t="s">
        <v>509</v>
      </c>
      <c r="K304" s="4">
        <v>11</v>
      </c>
      <c r="L304" s="6" t="s">
        <v>498</v>
      </c>
      <c r="M304" s="6" t="s">
        <v>514</v>
      </c>
      <c r="N304" s="6" t="s">
        <v>511</v>
      </c>
      <c r="O304" s="4">
        <v>2</v>
      </c>
      <c r="P304" s="6" t="s">
        <v>512</v>
      </c>
      <c r="Q304" s="4">
        <v>5</v>
      </c>
      <c r="R304" s="6" t="s">
        <v>499</v>
      </c>
      <c r="S304" s="4" t="b">
        <v>0</v>
      </c>
      <c r="T304" s="60">
        <v>130</v>
      </c>
      <c r="U304" s="60">
        <v>365</v>
      </c>
      <c r="V304" s="38">
        <v>2.8079999999999998</v>
      </c>
      <c r="W304" s="35">
        <v>1638.9</v>
      </c>
      <c r="X304" s="42">
        <f>VLOOKUP(VW_PREMIO_IV[[#This Row],[TIPO]],$AL$5:$AM$16,2,0)</f>
        <v>6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>
        <f>IF(VW_PREMIO_IV[[#This Row],[EQUIPE]]="Hospitalar (HSP)",VLOOKUP(VW_PREMIO_IV[[#This Row],[COBERTURA]],VALORES_IV_HSP[],VW_PREMIO_IV[[#This Row],[Col Valor]],1),"")</f>
        <v>1638.9009000000001</v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-9.0000000000145519E-4</v>
      </c>
    </row>
    <row r="305" spans="1:29" x14ac:dyDescent="0.25">
      <c r="A305" s="6" t="s">
        <v>497</v>
      </c>
      <c r="B305" s="6" t="s">
        <v>428</v>
      </c>
      <c r="C305" s="6" t="s">
        <v>19</v>
      </c>
      <c r="D305" s="6" t="s">
        <v>325</v>
      </c>
      <c r="E305" s="4">
        <v>20</v>
      </c>
      <c r="F305" s="6" t="s">
        <v>306</v>
      </c>
      <c r="G305" s="6" t="s">
        <v>513</v>
      </c>
      <c r="H305" s="4">
        <v>2020</v>
      </c>
      <c r="I305" s="4">
        <v>4</v>
      </c>
      <c r="J305" s="6" t="s">
        <v>509</v>
      </c>
      <c r="K305" s="4">
        <v>11</v>
      </c>
      <c r="L305" s="6" t="s">
        <v>498</v>
      </c>
      <c r="M305" s="6" t="s">
        <v>514</v>
      </c>
      <c r="N305" s="6" t="s">
        <v>511</v>
      </c>
      <c r="O305" s="4">
        <v>2</v>
      </c>
      <c r="P305" s="6" t="s">
        <v>512</v>
      </c>
      <c r="Q305" s="4">
        <v>5</v>
      </c>
      <c r="R305" s="6" t="s">
        <v>499</v>
      </c>
      <c r="S305" s="4" t="b">
        <v>0</v>
      </c>
      <c r="T305" s="60">
        <v>60</v>
      </c>
      <c r="U305" s="60">
        <v>88</v>
      </c>
      <c r="V305" s="38">
        <v>1.4670000000000001</v>
      </c>
      <c r="W305" s="35">
        <v>1592.83</v>
      </c>
      <c r="X305" s="42">
        <f>VLOOKUP(VW_PREMIO_IV[[#This Row],[TIPO]],$AL$5:$AM$16,2,0)</f>
        <v>6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>
        <f>IF(VW_PREMIO_IV[[#This Row],[EQUIPE]]="Hospitalar (HSP)",VLOOKUP(VW_PREMIO_IV[[#This Row],[COBERTURA]],VALORES_IV_HSP[],VW_PREMIO_IV[[#This Row],[Col Valor]],1),"")</f>
        <v>1592.8272999999999</v>
      </c>
      <c r="AB305" s="35" t="str">
        <f>IF(VW_PREMIO_IV[[#This Row],[EQUIPE]]="Misto (EMH)",VLOOKUP(VW_PREMIO_IV[[#This Row],[COBERTURA]],VALORES_IV_EMH[],VW_PREMIO_IV[[#This Row],[Col Valor]],1),"")</f>
        <v/>
      </c>
      <c r="AC305" s="35">
        <f>VW_PREMIO_IV[[#This Row],[PREMIO]]-SUM(VW_PREMIO_IV[[#This Row],[Check Gerente]:[Check EMH]])</f>
        <v>2.7000000000043656E-3</v>
      </c>
    </row>
    <row r="306" spans="1:29" x14ac:dyDescent="0.25">
      <c r="A306" s="6" t="s">
        <v>497</v>
      </c>
      <c r="B306" s="6" t="s">
        <v>428</v>
      </c>
      <c r="C306" s="6" t="s">
        <v>20</v>
      </c>
      <c r="D306" s="6" t="s">
        <v>326</v>
      </c>
      <c r="E306" s="4">
        <v>20</v>
      </c>
      <c r="F306" s="6" t="s">
        <v>306</v>
      </c>
      <c r="G306" s="6" t="s">
        <v>513</v>
      </c>
      <c r="H306" s="4">
        <v>2020</v>
      </c>
      <c r="I306" s="4">
        <v>4</v>
      </c>
      <c r="J306" s="6" t="s">
        <v>509</v>
      </c>
      <c r="K306" s="4">
        <v>11</v>
      </c>
      <c r="L306" s="6" t="s">
        <v>498</v>
      </c>
      <c r="M306" s="6" t="s">
        <v>514</v>
      </c>
      <c r="N306" s="6" t="s">
        <v>511</v>
      </c>
      <c r="O306" s="4">
        <v>2</v>
      </c>
      <c r="P306" s="6" t="s">
        <v>512</v>
      </c>
      <c r="Q306" s="4">
        <v>5</v>
      </c>
      <c r="R306" s="6" t="s">
        <v>499</v>
      </c>
      <c r="S306" s="4" t="b">
        <v>0</v>
      </c>
      <c r="T306" s="60">
        <v>30</v>
      </c>
      <c r="U306" s="60">
        <v>16</v>
      </c>
      <c r="V306" s="38">
        <v>0.53300000000000003</v>
      </c>
      <c r="W306" s="35">
        <v>0</v>
      </c>
      <c r="X306" s="42">
        <f>VLOOKUP(VW_PREMIO_IV[[#This Row],[TIPO]],$AL$5:$AM$16,2,0)</f>
        <v>6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497</v>
      </c>
      <c r="B307" s="6" t="s">
        <v>428</v>
      </c>
      <c r="C307" s="6" t="s">
        <v>21</v>
      </c>
      <c r="D307" s="6" t="s">
        <v>329</v>
      </c>
      <c r="E307" s="4">
        <v>20</v>
      </c>
      <c r="F307" s="6" t="s">
        <v>306</v>
      </c>
      <c r="G307" s="6" t="s">
        <v>513</v>
      </c>
      <c r="H307" s="4">
        <v>2020</v>
      </c>
      <c r="I307" s="4">
        <v>4</v>
      </c>
      <c r="J307" s="6" t="s">
        <v>509</v>
      </c>
      <c r="K307" s="4">
        <v>11</v>
      </c>
      <c r="L307" s="6" t="s">
        <v>498</v>
      </c>
      <c r="M307" s="6" t="s">
        <v>514</v>
      </c>
      <c r="N307" s="6" t="s">
        <v>511</v>
      </c>
      <c r="O307" s="4">
        <v>2</v>
      </c>
      <c r="P307" s="6" t="s">
        <v>512</v>
      </c>
      <c r="Q307" s="4">
        <v>5</v>
      </c>
      <c r="R307" s="6" t="s">
        <v>499</v>
      </c>
      <c r="S307" s="4" t="b">
        <v>0</v>
      </c>
      <c r="T307" s="60">
        <v>60</v>
      </c>
      <c r="U307" s="60">
        <v>83</v>
      </c>
      <c r="V307" s="38">
        <v>1.383</v>
      </c>
      <c r="W307" s="35">
        <v>1492.18</v>
      </c>
      <c r="X307" s="42">
        <f>VLOOKUP(VW_PREMIO_IV[[#This Row],[TIPO]],$AL$5:$AM$16,2,0)</f>
        <v>6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>
        <f>IF(VW_PREMIO_IV[[#This Row],[EQUIPE]]="Hospitalar (HSP)",VLOOKUP(VW_PREMIO_IV[[#This Row],[COBERTURA]],VALORES_IV_HSP[],VW_PREMIO_IV[[#This Row],[Col Valor]],1),"")</f>
        <v>1492.1783</v>
      </c>
      <c r="AB307" s="35" t="str">
        <f>IF(VW_PREMIO_IV[[#This Row],[EQUIPE]]="Misto (EMH)",VLOOKUP(VW_PREMIO_IV[[#This Row],[COBERTURA]],VALORES_IV_EMH[],VW_PREMIO_IV[[#This Row],[Col Valor]],1),"")</f>
        <v/>
      </c>
      <c r="AC307" s="35">
        <f>VW_PREMIO_IV[[#This Row],[PREMIO]]-SUM(VW_PREMIO_IV[[#This Row],[Check Gerente]:[Check EMH]])</f>
        <v>1.7000000000280124E-3</v>
      </c>
    </row>
    <row r="308" spans="1:29" x14ac:dyDescent="0.25">
      <c r="A308" s="6" t="s">
        <v>497</v>
      </c>
      <c r="B308" s="6" t="s">
        <v>428</v>
      </c>
      <c r="C308" s="6" t="s">
        <v>22</v>
      </c>
      <c r="D308" s="6" t="s">
        <v>365</v>
      </c>
      <c r="E308" s="4">
        <v>20</v>
      </c>
      <c r="F308" s="6" t="s">
        <v>306</v>
      </c>
      <c r="G308" s="6" t="s">
        <v>513</v>
      </c>
      <c r="H308" s="4">
        <v>2020</v>
      </c>
      <c r="I308" s="4">
        <v>4</v>
      </c>
      <c r="J308" s="6" t="s">
        <v>509</v>
      </c>
      <c r="K308" s="4">
        <v>11</v>
      </c>
      <c r="L308" s="6" t="s">
        <v>498</v>
      </c>
      <c r="M308" s="6" t="s">
        <v>514</v>
      </c>
      <c r="N308" s="6" t="s">
        <v>511</v>
      </c>
      <c r="O308" s="4">
        <v>2</v>
      </c>
      <c r="P308" s="6" t="s">
        <v>512</v>
      </c>
      <c r="Q308" s="4">
        <v>5</v>
      </c>
      <c r="R308" s="6" t="s">
        <v>499</v>
      </c>
      <c r="S308" s="4" t="b">
        <v>0</v>
      </c>
      <c r="T308" s="60">
        <v>120</v>
      </c>
      <c r="U308" s="60">
        <v>78</v>
      </c>
      <c r="V308" s="38">
        <v>0.65</v>
      </c>
      <c r="W308" s="35">
        <v>0</v>
      </c>
      <c r="X308" s="42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0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0</v>
      </c>
    </row>
    <row r="309" spans="1:29" x14ac:dyDescent="0.25">
      <c r="A309" s="6" t="s">
        <v>497</v>
      </c>
      <c r="B309" s="6" t="s">
        <v>428</v>
      </c>
      <c r="C309" s="6" t="s">
        <v>23</v>
      </c>
      <c r="D309" s="6" t="s">
        <v>369</v>
      </c>
      <c r="E309" s="4">
        <v>20</v>
      </c>
      <c r="F309" s="6" t="s">
        <v>306</v>
      </c>
      <c r="G309" s="6" t="s">
        <v>513</v>
      </c>
      <c r="H309" s="4">
        <v>2020</v>
      </c>
      <c r="I309" s="4">
        <v>4</v>
      </c>
      <c r="J309" s="6" t="s">
        <v>509</v>
      </c>
      <c r="K309" s="4">
        <v>11</v>
      </c>
      <c r="L309" s="6" t="s">
        <v>498</v>
      </c>
      <c r="M309" s="6" t="s">
        <v>514</v>
      </c>
      <c r="N309" s="6" t="s">
        <v>511</v>
      </c>
      <c r="O309" s="4">
        <v>2</v>
      </c>
      <c r="P309" s="6" t="s">
        <v>512</v>
      </c>
      <c r="Q309" s="4">
        <v>5</v>
      </c>
      <c r="R309" s="6" t="s">
        <v>499</v>
      </c>
      <c r="S309" s="4" t="b">
        <v>0</v>
      </c>
      <c r="T309" s="60">
        <v>80</v>
      </c>
      <c r="U309" s="60">
        <v>149</v>
      </c>
      <c r="V309" s="38">
        <v>1.863</v>
      </c>
      <c r="W309" s="35">
        <v>1638.9</v>
      </c>
      <c r="X309" s="42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1638.9009000000001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-9.0000000000145519E-4</v>
      </c>
    </row>
    <row r="310" spans="1:29" x14ac:dyDescent="0.25">
      <c r="A310" s="6" t="s">
        <v>497</v>
      </c>
      <c r="B310" s="6" t="s">
        <v>428</v>
      </c>
      <c r="C310" s="6" t="s">
        <v>25</v>
      </c>
      <c r="D310" s="6" t="s">
        <v>406</v>
      </c>
      <c r="E310" s="4">
        <v>30</v>
      </c>
      <c r="F310" s="6" t="s">
        <v>313</v>
      </c>
      <c r="G310" s="6" t="s">
        <v>513</v>
      </c>
      <c r="H310" s="4">
        <v>2020</v>
      </c>
      <c r="I310" s="4">
        <v>4</v>
      </c>
      <c r="J310" s="6" t="s">
        <v>509</v>
      </c>
      <c r="K310" s="4">
        <v>11</v>
      </c>
      <c r="L310" s="6" t="s">
        <v>498</v>
      </c>
      <c r="M310" s="6" t="s">
        <v>514</v>
      </c>
      <c r="N310" s="6" t="s">
        <v>511</v>
      </c>
      <c r="O310" s="4">
        <v>2</v>
      </c>
      <c r="P310" s="6" t="s">
        <v>512</v>
      </c>
      <c r="Q310" s="4">
        <v>5</v>
      </c>
      <c r="R310" s="6" t="s">
        <v>499</v>
      </c>
      <c r="S310" s="4" t="b">
        <v>0</v>
      </c>
      <c r="T310" s="60">
        <v>10</v>
      </c>
      <c r="U310" s="60">
        <v>1</v>
      </c>
      <c r="V310" s="38">
        <v>0.1</v>
      </c>
      <c r="W310" s="35">
        <v>0</v>
      </c>
      <c r="X310" s="42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 t="str">
        <f>IF(VW_PREMIO_IV[[#This Row],[EQUIPE]]="Hospitalar (HSP)",VLOOKUP(VW_PREMIO_IV[[#This Row],[COBERTURA]],VALORES_IV_HSP[],VW_PREMIO_IV[[#This Row],[Col Valor]],1),"")</f>
        <v/>
      </c>
      <c r="AB310" s="35">
        <f>IF(VW_PREMIO_IV[[#This Row],[EQUIPE]]="Misto (EMH)",VLOOKUP(VW_PREMIO_IV[[#This Row],[COBERTURA]],VALORES_IV_EMH[],VW_PREMIO_IV[[#This Row],[Col Valor]],1),"")</f>
        <v>0</v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497</v>
      </c>
      <c r="B311" s="6" t="s">
        <v>429</v>
      </c>
      <c r="C311" s="6" t="s">
        <v>9</v>
      </c>
      <c r="D311" s="6" t="s">
        <v>304</v>
      </c>
      <c r="E311" s="4">
        <v>20</v>
      </c>
      <c r="F311" s="6" t="s">
        <v>306</v>
      </c>
      <c r="G311" s="6" t="s">
        <v>513</v>
      </c>
      <c r="H311" s="4">
        <v>2020</v>
      </c>
      <c r="I311" s="4">
        <v>4</v>
      </c>
      <c r="J311" s="6" t="s">
        <v>509</v>
      </c>
      <c r="K311" s="4">
        <v>11</v>
      </c>
      <c r="L311" s="6" t="s">
        <v>498</v>
      </c>
      <c r="M311" s="6" t="s">
        <v>514</v>
      </c>
      <c r="N311" s="6" t="s">
        <v>511</v>
      </c>
      <c r="O311" s="4">
        <v>2</v>
      </c>
      <c r="P311" s="6" t="s">
        <v>512</v>
      </c>
      <c r="Q311" s="4">
        <v>5</v>
      </c>
      <c r="R311" s="6" t="s">
        <v>499</v>
      </c>
      <c r="S311" s="4" t="b">
        <v>0</v>
      </c>
      <c r="T311" s="60">
        <v>78</v>
      </c>
      <c r="U311" s="60">
        <v>114</v>
      </c>
      <c r="V311" s="38">
        <v>1.462</v>
      </c>
      <c r="W311" s="35">
        <v>1587.4</v>
      </c>
      <c r="X311" s="42">
        <f>VLOOKUP(VW_PREMIO_IV[[#This Row],[TIPO]],$AL$5:$AM$16,2,0)</f>
        <v>5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1587.3985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1.5000000000782165E-3</v>
      </c>
    </row>
    <row r="312" spans="1:29" x14ac:dyDescent="0.25">
      <c r="A312" s="6" t="s">
        <v>497</v>
      </c>
      <c r="B312" s="6" t="s">
        <v>429</v>
      </c>
      <c r="C312" s="6" t="s">
        <v>11</v>
      </c>
      <c r="D312" s="6" t="s">
        <v>307</v>
      </c>
      <c r="E312" s="4">
        <v>20</v>
      </c>
      <c r="F312" s="6" t="s">
        <v>306</v>
      </c>
      <c r="G312" s="6" t="s">
        <v>513</v>
      </c>
      <c r="H312" s="4">
        <v>2020</v>
      </c>
      <c r="I312" s="4">
        <v>4</v>
      </c>
      <c r="J312" s="6" t="s">
        <v>509</v>
      </c>
      <c r="K312" s="4">
        <v>11</v>
      </c>
      <c r="L312" s="6" t="s">
        <v>498</v>
      </c>
      <c r="M312" s="6" t="s">
        <v>514</v>
      </c>
      <c r="N312" s="6" t="s">
        <v>511</v>
      </c>
      <c r="O312" s="4">
        <v>2</v>
      </c>
      <c r="P312" s="6" t="s">
        <v>512</v>
      </c>
      <c r="Q312" s="4">
        <v>5</v>
      </c>
      <c r="R312" s="6" t="s">
        <v>499</v>
      </c>
      <c r="S312" s="4" t="b">
        <v>0</v>
      </c>
      <c r="T312" s="60">
        <v>104</v>
      </c>
      <c r="U312" s="60">
        <v>160</v>
      </c>
      <c r="V312" s="38">
        <v>1.538</v>
      </c>
      <c r="W312" s="35">
        <v>1638.9</v>
      </c>
      <c r="X312" s="42">
        <f>VLOOKUP(VW_PREMIO_IV[[#This Row],[TIPO]],$AL$5:$AM$16,2,0)</f>
        <v>5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1638.9009000000001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-9.0000000000145519E-4</v>
      </c>
    </row>
    <row r="313" spans="1:29" x14ac:dyDescent="0.25">
      <c r="A313" s="6" t="s">
        <v>497</v>
      </c>
      <c r="B313" s="6" t="s">
        <v>429</v>
      </c>
      <c r="C313" s="6" t="s">
        <v>13</v>
      </c>
      <c r="D313" s="6" t="s">
        <v>309</v>
      </c>
      <c r="E313" s="4">
        <v>20</v>
      </c>
      <c r="F313" s="6" t="s">
        <v>306</v>
      </c>
      <c r="G313" s="6" t="s">
        <v>513</v>
      </c>
      <c r="H313" s="4">
        <v>2020</v>
      </c>
      <c r="I313" s="4">
        <v>4</v>
      </c>
      <c r="J313" s="6" t="s">
        <v>509</v>
      </c>
      <c r="K313" s="4">
        <v>11</v>
      </c>
      <c r="L313" s="6" t="s">
        <v>498</v>
      </c>
      <c r="M313" s="6" t="s">
        <v>514</v>
      </c>
      <c r="N313" s="6" t="s">
        <v>511</v>
      </c>
      <c r="O313" s="4">
        <v>2</v>
      </c>
      <c r="P313" s="6" t="s">
        <v>512</v>
      </c>
      <c r="Q313" s="4">
        <v>5</v>
      </c>
      <c r="R313" s="6" t="s">
        <v>499</v>
      </c>
      <c r="S313" s="4" t="b">
        <v>0</v>
      </c>
      <c r="T313" s="60">
        <v>65</v>
      </c>
      <c r="U313" s="60">
        <v>71</v>
      </c>
      <c r="V313" s="38">
        <v>1.0920000000000001</v>
      </c>
      <c r="W313" s="35">
        <v>615.44000000000005</v>
      </c>
      <c r="X313" s="42">
        <f>VLOOKUP(VW_PREMIO_IV[[#This Row],[TIPO]],$AL$5:$AM$16,2,0)</f>
        <v>5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615.44159999999999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-1.5999999999394277E-3</v>
      </c>
    </row>
    <row r="314" spans="1:29" x14ac:dyDescent="0.25">
      <c r="A314" s="6" t="s">
        <v>497</v>
      </c>
      <c r="B314" s="6" t="s">
        <v>429</v>
      </c>
      <c r="C314" s="6" t="s">
        <v>29</v>
      </c>
      <c r="D314" s="6" t="s">
        <v>312</v>
      </c>
      <c r="E314" s="4">
        <v>30</v>
      </c>
      <c r="F314" s="6" t="s">
        <v>313</v>
      </c>
      <c r="G314" s="6" t="s">
        <v>513</v>
      </c>
      <c r="H314" s="4">
        <v>2020</v>
      </c>
      <c r="I314" s="4">
        <v>4</v>
      </c>
      <c r="J314" s="6" t="s">
        <v>509</v>
      </c>
      <c r="K314" s="4">
        <v>11</v>
      </c>
      <c r="L314" s="6" t="s">
        <v>498</v>
      </c>
      <c r="M314" s="6" t="s">
        <v>514</v>
      </c>
      <c r="N314" s="6" t="s">
        <v>511</v>
      </c>
      <c r="O314" s="4">
        <v>2</v>
      </c>
      <c r="P314" s="6" t="s">
        <v>512</v>
      </c>
      <c r="Q314" s="4">
        <v>5</v>
      </c>
      <c r="R314" s="6" t="s">
        <v>499</v>
      </c>
      <c r="S314" s="4" t="b">
        <v>0</v>
      </c>
      <c r="T314" s="60">
        <v>117</v>
      </c>
      <c r="U314" s="60">
        <v>222</v>
      </c>
      <c r="V314" s="38">
        <v>1.897</v>
      </c>
      <c r="W314" s="35">
        <v>1311.12</v>
      </c>
      <c r="X314" s="42">
        <f>VLOOKUP(VW_PREMIO_IV[[#This Row],[TIPO]],$AL$5:$AM$16,2,0)</f>
        <v>5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 t="str">
        <f>IF(VW_PREMIO_IV[[#This Row],[EQUIPE]]="Hospitalar (HSP)",VLOOKUP(VW_PREMIO_IV[[#This Row],[COBERTURA]],VALORES_IV_HSP[],VW_PREMIO_IV[[#This Row],[Col Valor]],1),"")</f>
        <v/>
      </c>
      <c r="AB314" s="35">
        <f>IF(VW_PREMIO_IV[[#This Row],[EQUIPE]]="Misto (EMH)",VLOOKUP(VW_PREMIO_IV[[#This Row],[COBERTURA]],VALORES_IV_EMH[],VW_PREMIO_IV[[#This Row],[Col Valor]],1),"")</f>
        <v>1311.1206999999999</v>
      </c>
      <c r="AC314" s="35">
        <f>VW_PREMIO_IV[[#This Row],[PREMIO]]-SUM(VW_PREMIO_IV[[#This Row],[Check Gerente]:[Check EMH]])</f>
        <v>-7.000000000516593E-4</v>
      </c>
    </row>
    <row r="315" spans="1:29" x14ac:dyDescent="0.25">
      <c r="A315" s="6" t="s">
        <v>497</v>
      </c>
      <c r="B315" s="6" t="s">
        <v>429</v>
      </c>
      <c r="C315" s="6" t="s">
        <v>14</v>
      </c>
      <c r="D315" s="6" t="s">
        <v>319</v>
      </c>
      <c r="E315" s="4">
        <v>20</v>
      </c>
      <c r="F315" s="6" t="s">
        <v>306</v>
      </c>
      <c r="G315" s="6" t="s">
        <v>513</v>
      </c>
      <c r="H315" s="4">
        <v>2020</v>
      </c>
      <c r="I315" s="4">
        <v>4</v>
      </c>
      <c r="J315" s="6" t="s">
        <v>509</v>
      </c>
      <c r="K315" s="4">
        <v>11</v>
      </c>
      <c r="L315" s="6" t="s">
        <v>498</v>
      </c>
      <c r="M315" s="6" t="s">
        <v>514</v>
      </c>
      <c r="N315" s="6" t="s">
        <v>511</v>
      </c>
      <c r="O315" s="4">
        <v>2</v>
      </c>
      <c r="P315" s="6" t="s">
        <v>512</v>
      </c>
      <c r="Q315" s="4">
        <v>5</v>
      </c>
      <c r="R315" s="6" t="s">
        <v>499</v>
      </c>
      <c r="S315" s="4" t="b">
        <v>0</v>
      </c>
      <c r="T315" s="60">
        <v>39</v>
      </c>
      <c r="U315" s="60">
        <v>3</v>
      </c>
      <c r="V315" s="38">
        <v>7.6999999999999999E-2</v>
      </c>
      <c r="W315" s="35">
        <v>0</v>
      </c>
      <c r="X315" s="42">
        <f>VLOOKUP(VW_PREMIO_IV[[#This Row],[TIPO]],$AL$5:$AM$16,2,0)</f>
        <v>5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>
        <f>IF(VW_PREMIO_IV[[#This Row],[EQUIPE]]="Hospitalar (HSP)",VLOOKUP(VW_PREMIO_IV[[#This Row],[COBERTURA]],VALORES_IV_HSP[],VW_PREMIO_IV[[#This Row],[Col Valor]],1),"")</f>
        <v>0</v>
      </c>
      <c r="AB315" s="35" t="str">
        <f>IF(VW_PREMIO_IV[[#This Row],[EQUIPE]]="Misto (EMH)",VLOOKUP(VW_PREMIO_IV[[#This Row],[COBERTURA]],VALORES_IV_EMH[],VW_PREMIO_IV[[#This Row],[Col Valor]],1),"")</f>
        <v/>
      </c>
      <c r="AC315" s="35">
        <f>VW_PREMIO_IV[[#This Row],[PREMIO]]-SUM(VW_PREMIO_IV[[#This Row],[Check Gerente]:[Check EMH]])</f>
        <v>0</v>
      </c>
    </row>
    <row r="316" spans="1:29" x14ac:dyDescent="0.25">
      <c r="A316" s="6" t="s">
        <v>497</v>
      </c>
      <c r="B316" s="6" t="s">
        <v>429</v>
      </c>
      <c r="C316" s="6" t="s">
        <v>15</v>
      </c>
      <c r="D316" s="6" t="s">
        <v>320</v>
      </c>
      <c r="E316" s="4">
        <v>30</v>
      </c>
      <c r="F316" s="6" t="s">
        <v>313</v>
      </c>
      <c r="G316" s="6" t="s">
        <v>513</v>
      </c>
      <c r="H316" s="4">
        <v>2020</v>
      </c>
      <c r="I316" s="4">
        <v>4</v>
      </c>
      <c r="J316" s="6" t="s">
        <v>509</v>
      </c>
      <c r="K316" s="4">
        <v>11</v>
      </c>
      <c r="L316" s="6" t="s">
        <v>498</v>
      </c>
      <c r="M316" s="6" t="s">
        <v>514</v>
      </c>
      <c r="N316" s="6" t="s">
        <v>511</v>
      </c>
      <c r="O316" s="4">
        <v>2</v>
      </c>
      <c r="P316" s="6" t="s">
        <v>512</v>
      </c>
      <c r="Q316" s="4">
        <v>5</v>
      </c>
      <c r="R316" s="6" t="s">
        <v>499</v>
      </c>
      <c r="S316" s="4" t="b">
        <v>0</v>
      </c>
      <c r="T316" s="60">
        <v>39</v>
      </c>
      <c r="U316" s="60">
        <v>6</v>
      </c>
      <c r="V316" s="38">
        <v>0.154</v>
      </c>
      <c r="W316" s="35">
        <v>0</v>
      </c>
      <c r="X316" s="42">
        <f>VLOOKUP(VW_PREMIO_IV[[#This Row],[TIPO]],$AL$5:$AM$16,2,0)</f>
        <v>5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 t="str">
        <f>IF(VW_PREMIO_IV[[#This Row],[EQUIPE]]="Hospitalar (HSP)",VLOOKUP(VW_PREMIO_IV[[#This Row],[COBERTURA]],VALORES_IV_HSP[],VW_PREMIO_IV[[#This Row],[Col Valor]],1),"")</f>
        <v/>
      </c>
      <c r="AB316" s="35">
        <f>IF(VW_PREMIO_IV[[#This Row],[EQUIPE]]="Misto (EMH)",VLOOKUP(VW_PREMIO_IV[[#This Row],[COBERTURA]],VALORES_IV_EMH[],VW_PREMIO_IV[[#This Row],[Col Valor]],1),"")</f>
        <v>0</v>
      </c>
      <c r="AC316" s="35">
        <f>VW_PREMIO_IV[[#This Row],[PREMIO]]-SUM(VW_PREMIO_IV[[#This Row],[Check Gerente]:[Check EMH]])</f>
        <v>0</v>
      </c>
    </row>
    <row r="317" spans="1:29" x14ac:dyDescent="0.25">
      <c r="A317" s="6" t="s">
        <v>497</v>
      </c>
      <c r="B317" s="6" t="s">
        <v>429</v>
      </c>
      <c r="C317" s="6" t="s">
        <v>16</v>
      </c>
      <c r="D317" s="6" t="s">
        <v>322</v>
      </c>
      <c r="E317" s="4">
        <v>20</v>
      </c>
      <c r="F317" s="6" t="s">
        <v>306</v>
      </c>
      <c r="G317" s="6" t="s">
        <v>513</v>
      </c>
      <c r="H317" s="4">
        <v>2020</v>
      </c>
      <c r="I317" s="4">
        <v>4</v>
      </c>
      <c r="J317" s="6" t="s">
        <v>509</v>
      </c>
      <c r="K317" s="4">
        <v>11</v>
      </c>
      <c r="L317" s="6" t="s">
        <v>498</v>
      </c>
      <c r="M317" s="6" t="s">
        <v>514</v>
      </c>
      <c r="N317" s="6" t="s">
        <v>511</v>
      </c>
      <c r="O317" s="4">
        <v>2</v>
      </c>
      <c r="P317" s="6" t="s">
        <v>512</v>
      </c>
      <c r="Q317" s="4">
        <v>5</v>
      </c>
      <c r="R317" s="6" t="s">
        <v>499</v>
      </c>
      <c r="S317" s="4" t="b">
        <v>0</v>
      </c>
      <c r="T317" s="60">
        <v>143</v>
      </c>
      <c r="U317" s="60">
        <v>106</v>
      </c>
      <c r="V317" s="38">
        <v>0.74099999999999999</v>
      </c>
      <c r="W317" s="35">
        <v>0</v>
      </c>
      <c r="X317" s="42">
        <f>VLOOKUP(VW_PREMIO_IV[[#This Row],[TIPO]],$AL$5:$AM$16,2,0)</f>
        <v>5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0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497</v>
      </c>
      <c r="B318" s="6" t="s">
        <v>429</v>
      </c>
      <c r="C318" s="6" t="s">
        <v>18</v>
      </c>
      <c r="D318" s="6" t="s">
        <v>324</v>
      </c>
      <c r="E318" s="4">
        <v>20</v>
      </c>
      <c r="F318" s="6" t="s">
        <v>306</v>
      </c>
      <c r="G318" s="6" t="s">
        <v>513</v>
      </c>
      <c r="H318" s="4">
        <v>2020</v>
      </c>
      <c r="I318" s="4">
        <v>4</v>
      </c>
      <c r="J318" s="6" t="s">
        <v>509</v>
      </c>
      <c r="K318" s="4">
        <v>11</v>
      </c>
      <c r="L318" s="6" t="s">
        <v>498</v>
      </c>
      <c r="M318" s="6" t="s">
        <v>514</v>
      </c>
      <c r="N318" s="6" t="s">
        <v>511</v>
      </c>
      <c r="O318" s="4">
        <v>2</v>
      </c>
      <c r="P318" s="6" t="s">
        <v>512</v>
      </c>
      <c r="Q318" s="4">
        <v>5</v>
      </c>
      <c r="R318" s="6" t="s">
        <v>499</v>
      </c>
      <c r="S318" s="4" t="b">
        <v>0</v>
      </c>
      <c r="T318" s="60">
        <v>65</v>
      </c>
      <c r="U318" s="60">
        <v>62</v>
      </c>
      <c r="V318" s="38">
        <v>0.95399999999999996</v>
      </c>
      <c r="W318" s="35">
        <v>336.36</v>
      </c>
      <c r="X318" s="42">
        <f>VLOOKUP(VW_PREMIO_IV[[#This Row],[TIPO]],$AL$5:$AM$16,2,0)</f>
        <v>5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336.35860000000002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1.3999999999896318E-3</v>
      </c>
    </row>
    <row r="319" spans="1:29" x14ac:dyDescent="0.25">
      <c r="A319" s="6" t="s">
        <v>497</v>
      </c>
      <c r="B319" s="6" t="s">
        <v>429</v>
      </c>
      <c r="C319" s="6" t="s">
        <v>19</v>
      </c>
      <c r="D319" s="6" t="s">
        <v>325</v>
      </c>
      <c r="E319" s="4">
        <v>20</v>
      </c>
      <c r="F319" s="6" t="s">
        <v>306</v>
      </c>
      <c r="G319" s="6" t="s">
        <v>513</v>
      </c>
      <c r="H319" s="4">
        <v>2020</v>
      </c>
      <c r="I319" s="4">
        <v>4</v>
      </c>
      <c r="J319" s="6" t="s">
        <v>509</v>
      </c>
      <c r="K319" s="4">
        <v>11</v>
      </c>
      <c r="L319" s="6" t="s">
        <v>498</v>
      </c>
      <c r="M319" s="6" t="s">
        <v>514</v>
      </c>
      <c r="N319" s="6" t="s">
        <v>511</v>
      </c>
      <c r="O319" s="4">
        <v>2</v>
      </c>
      <c r="P319" s="6" t="s">
        <v>512</v>
      </c>
      <c r="Q319" s="4">
        <v>5</v>
      </c>
      <c r="R319" s="6" t="s">
        <v>499</v>
      </c>
      <c r="S319" s="4" t="b">
        <v>0</v>
      </c>
      <c r="T319" s="60">
        <v>104</v>
      </c>
      <c r="U319" s="60">
        <v>26</v>
      </c>
      <c r="V319" s="38">
        <v>0.25</v>
      </c>
      <c r="W319" s="35">
        <v>0</v>
      </c>
      <c r="X319" s="42">
        <f>VLOOKUP(VW_PREMIO_IV[[#This Row],[TIPO]],$AL$5:$AM$16,2,0)</f>
        <v>5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>
        <f>IF(VW_PREMIO_IV[[#This Row],[EQUIPE]]="Hospitalar (HSP)",VLOOKUP(VW_PREMIO_IV[[#This Row],[COBERTURA]],VALORES_IV_HSP[],VW_PREMIO_IV[[#This Row],[Col Valor]],1),"")</f>
        <v>0</v>
      </c>
      <c r="AB319" s="35" t="str">
        <f>IF(VW_PREMIO_IV[[#This Row],[EQUIPE]]="Misto (EMH)",VLOOKUP(VW_PREMIO_IV[[#This Row],[COBERTURA]],VALORES_IV_EMH[],VW_PREMIO_IV[[#This Row],[Col Valor]],1),"")</f>
        <v/>
      </c>
      <c r="AC319" s="35">
        <f>VW_PREMIO_IV[[#This Row],[PREMIO]]-SUM(VW_PREMIO_IV[[#This Row],[Check Gerente]:[Check EMH]])</f>
        <v>0</v>
      </c>
    </row>
    <row r="320" spans="1:29" x14ac:dyDescent="0.25">
      <c r="A320" s="6" t="s">
        <v>497</v>
      </c>
      <c r="B320" s="6" t="s">
        <v>429</v>
      </c>
      <c r="C320" s="6" t="s">
        <v>20</v>
      </c>
      <c r="D320" s="6" t="s">
        <v>326</v>
      </c>
      <c r="E320" s="4">
        <v>20</v>
      </c>
      <c r="F320" s="6" t="s">
        <v>306</v>
      </c>
      <c r="G320" s="6" t="s">
        <v>513</v>
      </c>
      <c r="H320" s="4">
        <v>2020</v>
      </c>
      <c r="I320" s="4">
        <v>4</v>
      </c>
      <c r="J320" s="6" t="s">
        <v>509</v>
      </c>
      <c r="K320" s="4">
        <v>11</v>
      </c>
      <c r="L320" s="6" t="s">
        <v>498</v>
      </c>
      <c r="M320" s="6" t="s">
        <v>514</v>
      </c>
      <c r="N320" s="6" t="s">
        <v>511</v>
      </c>
      <c r="O320" s="4">
        <v>2</v>
      </c>
      <c r="P320" s="6" t="s">
        <v>512</v>
      </c>
      <c r="Q320" s="4">
        <v>5</v>
      </c>
      <c r="R320" s="6" t="s">
        <v>499</v>
      </c>
      <c r="S320" s="4" t="b">
        <v>0</v>
      </c>
      <c r="T320" s="60">
        <v>156</v>
      </c>
      <c r="U320" s="60">
        <v>147</v>
      </c>
      <c r="V320" s="38">
        <v>0.94199999999999995</v>
      </c>
      <c r="W320" s="35">
        <v>332.13</v>
      </c>
      <c r="X320" s="42">
        <f>VLOOKUP(VW_PREMIO_IV[[#This Row],[TIPO]],$AL$5:$AM$16,2,0)</f>
        <v>5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332.1277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2.299999999991087E-3</v>
      </c>
    </row>
    <row r="321" spans="1:29" x14ac:dyDescent="0.25">
      <c r="A321" s="6" t="s">
        <v>497</v>
      </c>
      <c r="B321" s="6" t="s">
        <v>429</v>
      </c>
      <c r="C321" s="6" t="s">
        <v>21</v>
      </c>
      <c r="D321" s="6" t="s">
        <v>329</v>
      </c>
      <c r="E321" s="4">
        <v>20</v>
      </c>
      <c r="F321" s="6" t="s">
        <v>306</v>
      </c>
      <c r="G321" s="6" t="s">
        <v>513</v>
      </c>
      <c r="H321" s="4">
        <v>2020</v>
      </c>
      <c r="I321" s="4">
        <v>4</v>
      </c>
      <c r="J321" s="6" t="s">
        <v>509</v>
      </c>
      <c r="K321" s="4">
        <v>11</v>
      </c>
      <c r="L321" s="6" t="s">
        <v>498</v>
      </c>
      <c r="M321" s="6" t="s">
        <v>514</v>
      </c>
      <c r="N321" s="6" t="s">
        <v>511</v>
      </c>
      <c r="O321" s="4">
        <v>2</v>
      </c>
      <c r="P321" s="6" t="s">
        <v>512</v>
      </c>
      <c r="Q321" s="4">
        <v>5</v>
      </c>
      <c r="R321" s="6" t="s">
        <v>499</v>
      </c>
      <c r="S321" s="4" t="b">
        <v>0</v>
      </c>
      <c r="T321" s="60">
        <v>65</v>
      </c>
      <c r="U321" s="60">
        <v>89</v>
      </c>
      <c r="V321" s="38">
        <v>1.369</v>
      </c>
      <c r="W321" s="35">
        <v>1477.07</v>
      </c>
      <c r="X321" s="42">
        <f>VLOOKUP(VW_PREMIO_IV[[#This Row],[TIPO]],$AL$5:$AM$16,2,0)</f>
        <v>5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>
        <f>IF(VW_PREMIO_IV[[#This Row],[EQUIPE]]="Hospitalar (HSP)",VLOOKUP(VW_PREMIO_IV[[#This Row],[COBERTURA]],VALORES_IV_HSP[],VW_PREMIO_IV[[#This Row],[Col Valor]],1),"")</f>
        <v>1477.0731000000001</v>
      </c>
      <c r="AB321" s="35" t="str">
        <f>IF(VW_PREMIO_IV[[#This Row],[EQUIPE]]="Misto (EMH)",VLOOKUP(VW_PREMIO_IV[[#This Row],[COBERTURA]],VALORES_IV_EMH[],VW_PREMIO_IV[[#This Row],[Col Valor]],1),"")</f>
        <v/>
      </c>
      <c r="AC321" s="35">
        <f>VW_PREMIO_IV[[#This Row],[PREMIO]]-SUM(VW_PREMIO_IV[[#This Row],[Check Gerente]:[Check EMH]])</f>
        <v>-3.100000000131331E-3</v>
      </c>
    </row>
    <row r="322" spans="1:29" x14ac:dyDescent="0.25">
      <c r="A322" s="6" t="s">
        <v>497</v>
      </c>
      <c r="B322" s="6" t="s">
        <v>429</v>
      </c>
      <c r="C322" s="6" t="s">
        <v>22</v>
      </c>
      <c r="D322" s="6" t="s">
        <v>365</v>
      </c>
      <c r="E322" s="4">
        <v>20</v>
      </c>
      <c r="F322" s="6" t="s">
        <v>306</v>
      </c>
      <c r="G322" s="6" t="s">
        <v>513</v>
      </c>
      <c r="H322" s="4">
        <v>2020</v>
      </c>
      <c r="I322" s="4">
        <v>4</v>
      </c>
      <c r="J322" s="6" t="s">
        <v>509</v>
      </c>
      <c r="K322" s="4">
        <v>11</v>
      </c>
      <c r="L322" s="6" t="s">
        <v>498</v>
      </c>
      <c r="M322" s="6" t="s">
        <v>514</v>
      </c>
      <c r="N322" s="6" t="s">
        <v>511</v>
      </c>
      <c r="O322" s="4">
        <v>2</v>
      </c>
      <c r="P322" s="6" t="s">
        <v>512</v>
      </c>
      <c r="Q322" s="4">
        <v>5</v>
      </c>
      <c r="R322" s="6" t="s">
        <v>499</v>
      </c>
      <c r="S322" s="4" t="b">
        <v>0</v>
      </c>
      <c r="T322" s="60">
        <v>143</v>
      </c>
      <c r="U322" s="60">
        <v>138</v>
      </c>
      <c r="V322" s="38">
        <v>0.96499999999999997</v>
      </c>
      <c r="W322" s="35">
        <v>340.24</v>
      </c>
      <c r="X322" s="42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340.23700000000002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2.9999999999859028E-3</v>
      </c>
    </row>
    <row r="323" spans="1:29" x14ac:dyDescent="0.25">
      <c r="A323" s="6" t="s">
        <v>497</v>
      </c>
      <c r="B323" s="6" t="s">
        <v>429</v>
      </c>
      <c r="C323" s="6" t="s">
        <v>23</v>
      </c>
      <c r="D323" s="6" t="s">
        <v>369</v>
      </c>
      <c r="E323" s="4">
        <v>20</v>
      </c>
      <c r="F323" s="6" t="s">
        <v>306</v>
      </c>
      <c r="G323" s="6" t="s">
        <v>513</v>
      </c>
      <c r="H323" s="4">
        <v>2020</v>
      </c>
      <c r="I323" s="4">
        <v>4</v>
      </c>
      <c r="J323" s="6" t="s">
        <v>509</v>
      </c>
      <c r="K323" s="4">
        <v>11</v>
      </c>
      <c r="L323" s="6" t="s">
        <v>498</v>
      </c>
      <c r="M323" s="6" t="s">
        <v>514</v>
      </c>
      <c r="N323" s="6" t="s">
        <v>511</v>
      </c>
      <c r="O323" s="4">
        <v>2</v>
      </c>
      <c r="P323" s="6" t="s">
        <v>512</v>
      </c>
      <c r="Q323" s="4">
        <v>5</v>
      </c>
      <c r="R323" s="6" t="s">
        <v>499</v>
      </c>
      <c r="S323" s="4" t="b">
        <v>0</v>
      </c>
      <c r="T323" s="60">
        <v>130</v>
      </c>
      <c r="U323" s="60">
        <v>222</v>
      </c>
      <c r="V323" s="38">
        <v>1.708</v>
      </c>
      <c r="W323" s="35">
        <v>1638.9</v>
      </c>
      <c r="X323" s="42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1638.9009000000001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-9.0000000000145519E-4</v>
      </c>
    </row>
    <row r="324" spans="1:29" x14ac:dyDescent="0.25">
      <c r="A324" s="6" t="s">
        <v>497</v>
      </c>
      <c r="B324" s="6" t="s">
        <v>429</v>
      </c>
      <c r="C324" s="6" t="s">
        <v>25</v>
      </c>
      <c r="D324" s="6" t="s">
        <v>406</v>
      </c>
      <c r="E324" s="4">
        <v>30</v>
      </c>
      <c r="F324" s="6" t="s">
        <v>313</v>
      </c>
      <c r="G324" s="6" t="s">
        <v>513</v>
      </c>
      <c r="H324" s="4">
        <v>2020</v>
      </c>
      <c r="I324" s="4">
        <v>4</v>
      </c>
      <c r="J324" s="6" t="s">
        <v>509</v>
      </c>
      <c r="K324" s="4">
        <v>11</v>
      </c>
      <c r="L324" s="6" t="s">
        <v>498</v>
      </c>
      <c r="M324" s="6" t="s">
        <v>514</v>
      </c>
      <c r="N324" s="6" t="s">
        <v>511</v>
      </c>
      <c r="O324" s="4">
        <v>2</v>
      </c>
      <c r="P324" s="6" t="s">
        <v>512</v>
      </c>
      <c r="Q324" s="4">
        <v>5</v>
      </c>
      <c r="R324" s="6" t="s">
        <v>499</v>
      </c>
      <c r="S324" s="4" t="b">
        <v>0</v>
      </c>
      <c r="T324" s="60">
        <v>52</v>
      </c>
      <c r="U324" s="60">
        <v>6</v>
      </c>
      <c r="V324" s="38">
        <v>0.115</v>
      </c>
      <c r="W324" s="35">
        <v>0</v>
      </c>
      <c r="X324" s="42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 t="str">
        <f>IF(VW_PREMIO_IV[[#This Row],[EQUIPE]]="Hospitalar (HSP)",VLOOKUP(VW_PREMIO_IV[[#This Row],[COBERTURA]],VALORES_IV_HSP[],VW_PREMIO_IV[[#This Row],[Col Valor]],1),"")</f>
        <v/>
      </c>
      <c r="AB324" s="35">
        <f>IF(VW_PREMIO_IV[[#This Row],[EQUIPE]]="Misto (EMH)",VLOOKUP(VW_PREMIO_IV[[#This Row],[COBERTURA]],VALORES_IV_EMH[],VW_PREMIO_IV[[#This Row],[Col Valor]],1),"")</f>
        <v>0</v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497</v>
      </c>
      <c r="B325" s="6" t="s">
        <v>430</v>
      </c>
      <c r="C325" s="6" t="s">
        <v>28</v>
      </c>
      <c r="D325" s="6" t="s">
        <v>310</v>
      </c>
      <c r="E325" s="4">
        <v>10</v>
      </c>
      <c r="F325" s="6" t="s">
        <v>311</v>
      </c>
      <c r="G325" s="6" t="s">
        <v>513</v>
      </c>
      <c r="H325" s="4">
        <v>2020</v>
      </c>
      <c r="I325" s="4">
        <v>4</v>
      </c>
      <c r="J325" s="6" t="s">
        <v>509</v>
      </c>
      <c r="K325" s="4">
        <v>11</v>
      </c>
      <c r="L325" s="6" t="s">
        <v>498</v>
      </c>
      <c r="M325" s="6" t="s">
        <v>514</v>
      </c>
      <c r="N325" s="6" t="s">
        <v>511</v>
      </c>
      <c r="O325" s="4">
        <v>2</v>
      </c>
      <c r="P325" s="6" t="s">
        <v>512</v>
      </c>
      <c r="Q325" s="4">
        <v>5</v>
      </c>
      <c r="R325" s="6" t="s">
        <v>499</v>
      </c>
      <c r="S325" s="4" t="b">
        <v>0</v>
      </c>
      <c r="T325" s="60">
        <v>37.5</v>
      </c>
      <c r="U325" s="60">
        <v>0</v>
      </c>
      <c r="V325" s="38">
        <v>0</v>
      </c>
      <c r="W325" s="35">
        <v>0</v>
      </c>
      <c r="X325" s="42">
        <f>VLOOKUP(VW_PREMIO_IV[[#This Row],[TIPO]],$AL$5:$AM$16,2,0)</f>
        <v>4</v>
      </c>
      <c r="Y325" s="35" t="str">
        <f>IF(VW_PREMIO_IV[[#This Row],[EQUIPE]]="Gerentes",VLOOKUP(VW_PREMIO_IV[[#This Row],[COBERTURA]],VALORES_IV_GER[],VW_PREMIO_IV[[#This Row],[Col Valor]],1),"")</f>
        <v/>
      </c>
      <c r="Z325" s="35">
        <f>IF(VW_PREMIO_IV[[#This Row],[EQUIPE]]="Especialidade (ESP)",VLOOKUP(VW_PREMIO_IV[[#This Row],[COBERTURA]],VALORES_IV_ESP[],VW_PREMIO_IV[[#This Row],[Col Valor]],1),"")</f>
        <v>0</v>
      </c>
      <c r="AA325" s="35" t="str">
        <f>IF(VW_PREMIO_IV[[#This Row],[EQUIPE]]="Hospitalar (HSP)",VLOOKUP(VW_PREMIO_IV[[#This Row],[COBERTURA]],VALORES_IV_HSP[],VW_PREMIO_IV[[#This Row],[Col Valor]],1),"")</f>
        <v/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497</v>
      </c>
      <c r="B326" s="6" t="s">
        <v>430</v>
      </c>
      <c r="C326" s="6" t="s">
        <v>29</v>
      </c>
      <c r="D326" s="6" t="s">
        <v>312</v>
      </c>
      <c r="E326" s="4">
        <v>30</v>
      </c>
      <c r="F326" s="6" t="s">
        <v>313</v>
      </c>
      <c r="G326" s="6" t="s">
        <v>513</v>
      </c>
      <c r="H326" s="4">
        <v>2020</v>
      </c>
      <c r="I326" s="4">
        <v>4</v>
      </c>
      <c r="J326" s="6" t="s">
        <v>509</v>
      </c>
      <c r="K326" s="4">
        <v>11</v>
      </c>
      <c r="L326" s="6" t="s">
        <v>498</v>
      </c>
      <c r="M326" s="6" t="s">
        <v>514</v>
      </c>
      <c r="N326" s="6" t="s">
        <v>511</v>
      </c>
      <c r="O326" s="4">
        <v>2</v>
      </c>
      <c r="P326" s="6" t="s">
        <v>512</v>
      </c>
      <c r="Q326" s="4">
        <v>5</v>
      </c>
      <c r="R326" s="6" t="s">
        <v>499</v>
      </c>
      <c r="S326" s="4" t="b">
        <v>0</v>
      </c>
      <c r="T326" s="60">
        <v>37.5</v>
      </c>
      <c r="U326" s="60">
        <v>0</v>
      </c>
      <c r="V326" s="38">
        <v>0</v>
      </c>
      <c r="W326" s="35">
        <v>0</v>
      </c>
      <c r="X326" s="42">
        <f>VLOOKUP(VW_PREMIO_IV[[#This Row],[TIPO]],$AL$5:$AM$16,2,0)</f>
        <v>4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 t="str">
        <f>IF(VW_PREMIO_IV[[#This Row],[EQUIPE]]="Hospitalar (HSP)",VLOOKUP(VW_PREMIO_IV[[#This Row],[COBERTURA]],VALORES_IV_HSP[],VW_PREMIO_IV[[#This Row],[Col Valor]],1),"")</f>
        <v/>
      </c>
      <c r="AB326" s="35">
        <f>IF(VW_PREMIO_IV[[#This Row],[EQUIPE]]="Misto (EMH)",VLOOKUP(VW_PREMIO_IV[[#This Row],[COBERTURA]],VALORES_IV_EMH[],VW_PREMIO_IV[[#This Row],[Col Valor]],1),"")</f>
        <v>0</v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497</v>
      </c>
      <c r="B327" s="6" t="s">
        <v>430</v>
      </c>
      <c r="C327" s="6" t="s">
        <v>30</v>
      </c>
      <c r="D327" s="6" t="s">
        <v>318</v>
      </c>
      <c r="E327" s="4">
        <v>10</v>
      </c>
      <c r="F327" s="6" t="s">
        <v>311</v>
      </c>
      <c r="G327" s="6" t="s">
        <v>513</v>
      </c>
      <c r="H327" s="4">
        <v>2020</v>
      </c>
      <c r="I327" s="4">
        <v>4</v>
      </c>
      <c r="J327" s="6" t="s">
        <v>509</v>
      </c>
      <c r="K327" s="4">
        <v>11</v>
      </c>
      <c r="L327" s="6" t="s">
        <v>498</v>
      </c>
      <c r="M327" s="6" t="s">
        <v>514</v>
      </c>
      <c r="N327" s="6" t="s">
        <v>511</v>
      </c>
      <c r="O327" s="4">
        <v>2</v>
      </c>
      <c r="P327" s="6" t="s">
        <v>512</v>
      </c>
      <c r="Q327" s="4">
        <v>5</v>
      </c>
      <c r="R327" s="6" t="s">
        <v>499</v>
      </c>
      <c r="S327" s="4" t="b">
        <v>0</v>
      </c>
      <c r="T327" s="60">
        <v>37.5</v>
      </c>
      <c r="U327" s="60">
        <v>3</v>
      </c>
      <c r="V327" s="38">
        <v>0.08</v>
      </c>
      <c r="W327" s="35">
        <v>0</v>
      </c>
      <c r="X327" s="42">
        <f>VLOOKUP(VW_PREMIO_IV[[#This Row],[TIPO]],$AL$5:$AM$16,2,0)</f>
        <v>4</v>
      </c>
      <c r="Y327" s="35" t="str">
        <f>IF(VW_PREMIO_IV[[#This Row],[EQUIPE]]="Gerentes",VLOOKUP(VW_PREMIO_IV[[#This Row],[COBERTURA]],VALORES_IV_GER[],VW_PREMIO_IV[[#This Row],[Col Valor]],1),"")</f>
        <v/>
      </c>
      <c r="Z327" s="35">
        <f>IF(VW_PREMIO_IV[[#This Row],[EQUIPE]]="Especialidade (ESP)",VLOOKUP(VW_PREMIO_IV[[#This Row],[COBERTURA]],VALORES_IV_ESP[],VW_PREMIO_IV[[#This Row],[Col Valor]],1),"")</f>
        <v>0</v>
      </c>
      <c r="AA327" s="35" t="str">
        <f>IF(VW_PREMIO_IV[[#This Row],[EQUIPE]]="Hospitalar (HSP)",VLOOKUP(VW_PREMIO_IV[[#This Row],[COBERTURA]],VALORES_IV_HSP[],VW_PREMIO_IV[[#This Row],[Col Valor]],1),"")</f>
        <v/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497</v>
      </c>
      <c r="B328" s="6" t="s">
        <v>430</v>
      </c>
      <c r="C328" s="6" t="s">
        <v>15</v>
      </c>
      <c r="D328" s="6" t="s">
        <v>320</v>
      </c>
      <c r="E328" s="4">
        <v>30</v>
      </c>
      <c r="F328" s="6" t="s">
        <v>313</v>
      </c>
      <c r="G328" s="6" t="s">
        <v>513</v>
      </c>
      <c r="H328" s="4">
        <v>2020</v>
      </c>
      <c r="I328" s="4">
        <v>4</v>
      </c>
      <c r="J328" s="6" t="s">
        <v>509</v>
      </c>
      <c r="K328" s="4">
        <v>11</v>
      </c>
      <c r="L328" s="6" t="s">
        <v>498</v>
      </c>
      <c r="M328" s="6" t="s">
        <v>514</v>
      </c>
      <c r="N328" s="6" t="s">
        <v>511</v>
      </c>
      <c r="O328" s="4">
        <v>2</v>
      </c>
      <c r="P328" s="6" t="s">
        <v>512</v>
      </c>
      <c r="Q328" s="4">
        <v>5</v>
      </c>
      <c r="R328" s="6" t="s">
        <v>499</v>
      </c>
      <c r="S328" s="4" t="b">
        <v>0</v>
      </c>
      <c r="T328" s="60">
        <v>37.5</v>
      </c>
      <c r="U328" s="60">
        <v>0</v>
      </c>
      <c r="V328" s="38">
        <v>0</v>
      </c>
      <c r="W328" s="35">
        <v>0</v>
      </c>
      <c r="X328" s="42">
        <f>VLOOKUP(VW_PREMIO_IV[[#This Row],[TIPO]],$AL$5:$AM$16,2,0)</f>
        <v>4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 t="str">
        <f>IF(VW_PREMIO_IV[[#This Row],[EQUIPE]]="Hospitalar (HSP)",VLOOKUP(VW_PREMIO_IV[[#This Row],[COBERTURA]],VALORES_IV_HSP[],VW_PREMIO_IV[[#This Row],[Col Valor]],1),"")</f>
        <v/>
      </c>
      <c r="AB328" s="35">
        <f>IF(VW_PREMIO_IV[[#This Row],[EQUIPE]]="Misto (EMH)",VLOOKUP(VW_PREMIO_IV[[#This Row],[COBERTURA]],VALORES_IV_EMH[],VW_PREMIO_IV[[#This Row],[Col Valor]],1),"")</f>
        <v>0</v>
      </c>
      <c r="AC328" s="35">
        <f>VW_PREMIO_IV[[#This Row],[PREMIO]]-SUM(VW_PREMIO_IV[[#This Row],[Check Gerente]:[Check EMH]])</f>
        <v>0</v>
      </c>
    </row>
    <row r="329" spans="1:29" x14ac:dyDescent="0.25">
      <c r="A329" s="6" t="s">
        <v>497</v>
      </c>
      <c r="B329" s="6" t="s">
        <v>430</v>
      </c>
      <c r="C329" s="6" t="s">
        <v>31</v>
      </c>
      <c r="D329" s="6" t="s">
        <v>321</v>
      </c>
      <c r="E329" s="4">
        <v>10</v>
      </c>
      <c r="F329" s="6" t="s">
        <v>311</v>
      </c>
      <c r="G329" s="6" t="s">
        <v>513</v>
      </c>
      <c r="H329" s="4">
        <v>2020</v>
      </c>
      <c r="I329" s="4">
        <v>4</v>
      </c>
      <c r="J329" s="6" t="s">
        <v>509</v>
      </c>
      <c r="K329" s="4">
        <v>11</v>
      </c>
      <c r="L329" s="6" t="s">
        <v>498</v>
      </c>
      <c r="M329" s="6" t="s">
        <v>514</v>
      </c>
      <c r="N329" s="6" t="s">
        <v>511</v>
      </c>
      <c r="O329" s="4">
        <v>2</v>
      </c>
      <c r="P329" s="6" t="s">
        <v>512</v>
      </c>
      <c r="Q329" s="4">
        <v>5</v>
      </c>
      <c r="R329" s="6" t="s">
        <v>499</v>
      </c>
      <c r="S329" s="4" t="b">
        <v>0</v>
      </c>
      <c r="T329" s="60">
        <v>75</v>
      </c>
      <c r="U329" s="60">
        <v>24</v>
      </c>
      <c r="V329" s="38">
        <v>0.32</v>
      </c>
      <c r="W329" s="35">
        <v>0</v>
      </c>
      <c r="X329" s="42">
        <f>VLOOKUP(VW_PREMIO_IV[[#This Row],[TIPO]],$AL$5:$AM$16,2,0)</f>
        <v>4</v>
      </c>
      <c r="Y329" s="35" t="str">
        <f>IF(VW_PREMIO_IV[[#This Row],[EQUIPE]]="Gerentes",VLOOKUP(VW_PREMIO_IV[[#This Row],[COBERTURA]],VALORES_IV_GER[],VW_PREMIO_IV[[#This Row],[Col Valor]],1),"")</f>
        <v/>
      </c>
      <c r="Z329" s="35">
        <f>IF(VW_PREMIO_IV[[#This Row],[EQUIPE]]="Especialidade (ESP)",VLOOKUP(VW_PREMIO_IV[[#This Row],[COBERTURA]],VALORES_IV_ESP[],VW_PREMIO_IV[[#This Row],[Col Valor]],1),"")</f>
        <v>0</v>
      </c>
      <c r="AA329" s="35" t="str">
        <f>IF(VW_PREMIO_IV[[#This Row],[EQUIPE]]="Hospitalar (HSP)",VLOOKUP(VW_PREMIO_IV[[#This Row],[COBERTURA]],VALORES_IV_HSP[],VW_PREMIO_IV[[#This Row],[Col Valor]],1),"")</f>
        <v/>
      </c>
      <c r="AB329" s="35" t="str">
        <f>IF(VW_PREMIO_IV[[#This Row],[EQUIPE]]="Misto (EMH)",VLOOKUP(VW_PREMIO_IV[[#This Row],[COBERTURA]],VALORES_IV_EMH[],VW_PREMIO_IV[[#This Row],[Col Valor]],1),"")</f>
        <v/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497</v>
      </c>
      <c r="B330" s="6" t="s">
        <v>430</v>
      </c>
      <c r="C330" s="6" t="s">
        <v>32</v>
      </c>
      <c r="D330" s="6" t="s">
        <v>330</v>
      </c>
      <c r="E330" s="4">
        <v>10</v>
      </c>
      <c r="F330" s="6" t="s">
        <v>311</v>
      </c>
      <c r="G330" s="6" t="s">
        <v>513</v>
      </c>
      <c r="H330" s="4">
        <v>2020</v>
      </c>
      <c r="I330" s="4">
        <v>4</v>
      </c>
      <c r="J330" s="6" t="s">
        <v>509</v>
      </c>
      <c r="K330" s="4">
        <v>11</v>
      </c>
      <c r="L330" s="6" t="s">
        <v>498</v>
      </c>
      <c r="M330" s="6" t="s">
        <v>514</v>
      </c>
      <c r="N330" s="6" t="s">
        <v>511</v>
      </c>
      <c r="O330" s="4">
        <v>2</v>
      </c>
      <c r="P330" s="6" t="s">
        <v>512</v>
      </c>
      <c r="Q330" s="4">
        <v>5</v>
      </c>
      <c r="R330" s="6" t="s">
        <v>499</v>
      </c>
      <c r="S330" s="4" t="b">
        <v>0</v>
      </c>
      <c r="T330" s="60">
        <v>300</v>
      </c>
      <c r="U330" s="60">
        <v>48</v>
      </c>
      <c r="V330" s="38">
        <v>0.16</v>
      </c>
      <c r="W330" s="35">
        <v>0</v>
      </c>
      <c r="X330" s="42">
        <f>VLOOKUP(VW_PREMIO_IV[[#This Row],[TIPO]],$AL$5:$AM$16,2,0)</f>
        <v>4</v>
      </c>
      <c r="Y330" s="35" t="str">
        <f>IF(VW_PREMIO_IV[[#This Row],[EQUIPE]]="Gerentes",VLOOKUP(VW_PREMIO_IV[[#This Row],[COBERTURA]],VALORES_IV_GER[],VW_PREMIO_IV[[#This Row],[Col Valor]],1),"")</f>
        <v/>
      </c>
      <c r="Z330" s="35">
        <f>IF(VW_PREMIO_IV[[#This Row],[EQUIPE]]="Especialidade (ESP)",VLOOKUP(VW_PREMIO_IV[[#This Row],[COBERTURA]],VALORES_IV_ESP[],VW_PREMIO_IV[[#This Row],[Col Valor]],1),"")</f>
        <v>0</v>
      </c>
      <c r="AA330" s="35" t="str">
        <f>IF(VW_PREMIO_IV[[#This Row],[EQUIPE]]="Hospitalar (HSP)",VLOOKUP(VW_PREMIO_IV[[#This Row],[COBERTURA]],VALORES_IV_HSP[],VW_PREMIO_IV[[#This Row],[Col Valor]],1),"")</f>
        <v/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497</v>
      </c>
      <c r="B331" s="6" t="s">
        <v>430</v>
      </c>
      <c r="C331" s="6" t="s">
        <v>33</v>
      </c>
      <c r="D331" s="6" t="s">
        <v>405</v>
      </c>
      <c r="E331" s="4">
        <v>10</v>
      </c>
      <c r="F331" s="6" t="s">
        <v>311</v>
      </c>
      <c r="G331" s="6" t="s">
        <v>513</v>
      </c>
      <c r="H331" s="4">
        <v>2020</v>
      </c>
      <c r="I331" s="4">
        <v>4</v>
      </c>
      <c r="J331" s="6" t="s">
        <v>509</v>
      </c>
      <c r="K331" s="4">
        <v>11</v>
      </c>
      <c r="L331" s="6" t="s">
        <v>498</v>
      </c>
      <c r="M331" s="6" t="s">
        <v>514</v>
      </c>
      <c r="N331" s="6" t="s">
        <v>511</v>
      </c>
      <c r="O331" s="4">
        <v>2</v>
      </c>
      <c r="P331" s="6" t="s">
        <v>512</v>
      </c>
      <c r="Q331" s="4">
        <v>5</v>
      </c>
      <c r="R331" s="6" t="s">
        <v>499</v>
      </c>
      <c r="S331" s="4" t="b">
        <v>0</v>
      </c>
      <c r="T331" s="60">
        <v>187.5</v>
      </c>
      <c r="U331" s="60">
        <v>0</v>
      </c>
      <c r="V331" s="38">
        <v>0</v>
      </c>
      <c r="W331" s="35">
        <v>0</v>
      </c>
      <c r="X331" s="42">
        <f>VLOOKUP(VW_PREMIO_IV[[#This Row],[TIPO]],$AL$5:$AM$16,2,0)</f>
        <v>4</v>
      </c>
      <c r="Y331" s="35" t="str">
        <f>IF(VW_PREMIO_IV[[#This Row],[EQUIPE]]="Gerentes",VLOOKUP(VW_PREMIO_IV[[#This Row],[COBERTURA]],VALORES_IV_GER[],VW_PREMIO_IV[[#This Row],[Col Valor]],1),"")</f>
        <v/>
      </c>
      <c r="Z331" s="35">
        <f>IF(VW_PREMIO_IV[[#This Row],[EQUIPE]]="Especialidade (ESP)",VLOOKUP(VW_PREMIO_IV[[#This Row],[COBERTURA]],VALORES_IV_ESP[],VW_PREMIO_IV[[#This Row],[Col Valor]],1),"")</f>
        <v>0</v>
      </c>
      <c r="AA331" s="35" t="str">
        <f>IF(VW_PREMIO_IV[[#This Row],[EQUIPE]]="Hospitalar (HSP)",VLOOKUP(VW_PREMIO_IV[[#This Row],[COBERTURA]],VALORES_IV_HSP[],VW_PREMIO_IV[[#This Row],[Col Valor]],1),"")</f>
        <v/>
      </c>
      <c r="AB331" s="35" t="str">
        <f>IF(VW_PREMIO_IV[[#This Row],[EQUIPE]]="Misto (EMH)",VLOOKUP(VW_PREMIO_IV[[#This Row],[COBERTURA]],VALORES_IV_EMH[],VW_PREMIO_IV[[#This Row],[Col Valor]],1),"")</f>
        <v/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497</v>
      </c>
      <c r="B332" s="6" t="s">
        <v>430</v>
      </c>
      <c r="C332" s="6" t="s">
        <v>25</v>
      </c>
      <c r="D332" s="6" t="s">
        <v>406</v>
      </c>
      <c r="E332" s="4">
        <v>30</v>
      </c>
      <c r="F332" s="6" t="s">
        <v>313</v>
      </c>
      <c r="G332" s="6" t="s">
        <v>513</v>
      </c>
      <c r="H332" s="4">
        <v>2020</v>
      </c>
      <c r="I332" s="4">
        <v>4</v>
      </c>
      <c r="J332" s="6" t="s">
        <v>509</v>
      </c>
      <c r="K332" s="4">
        <v>11</v>
      </c>
      <c r="L332" s="6" t="s">
        <v>498</v>
      </c>
      <c r="M332" s="6" t="s">
        <v>514</v>
      </c>
      <c r="N332" s="6" t="s">
        <v>511</v>
      </c>
      <c r="O332" s="4">
        <v>2</v>
      </c>
      <c r="P332" s="6" t="s">
        <v>512</v>
      </c>
      <c r="Q332" s="4">
        <v>5</v>
      </c>
      <c r="R332" s="6" t="s">
        <v>499</v>
      </c>
      <c r="S332" s="4" t="b">
        <v>0</v>
      </c>
      <c r="T332" s="60">
        <v>37.5</v>
      </c>
      <c r="U332" s="60">
        <v>0</v>
      </c>
      <c r="V332" s="38">
        <v>0</v>
      </c>
      <c r="W332" s="35">
        <v>0</v>
      </c>
      <c r="X332" s="42">
        <f>VLOOKUP(VW_PREMIO_IV[[#This Row],[TIPO]],$AL$5:$AM$16,2,0)</f>
        <v>4</v>
      </c>
      <c r="Y332" s="35" t="str">
        <f>IF(VW_PREMIO_IV[[#This Row],[EQUIPE]]="Gerentes",VLOOKUP(VW_PREMIO_IV[[#This Row],[COBERTURA]],VALORES_IV_GER[],VW_PREMIO_IV[[#This Row],[Col Valor]],1),"")</f>
        <v/>
      </c>
      <c r="Z332" s="35" t="str">
        <f>IF(VW_PREMIO_IV[[#This Row],[EQUIPE]]="Especialidade (ESP)",VLOOKUP(VW_PREMIO_IV[[#This Row],[COBERTURA]],VALORES_IV_ESP[],VW_PREMIO_IV[[#This Row],[Col Valor]],1),"")</f>
        <v/>
      </c>
      <c r="AA332" s="35" t="str">
        <f>IF(VW_PREMIO_IV[[#This Row],[EQUIPE]]="Hospitalar (HSP)",VLOOKUP(VW_PREMIO_IV[[#This Row],[COBERTURA]],VALORES_IV_HSP[],VW_PREMIO_IV[[#This Row],[Col Valor]],1),"")</f>
        <v/>
      </c>
      <c r="AB332" s="35">
        <f>IF(VW_PREMIO_IV[[#This Row],[EQUIPE]]="Misto (EMH)",VLOOKUP(VW_PREMIO_IV[[#This Row],[COBERTURA]],VALORES_IV_EMH[],VW_PREMIO_IV[[#This Row],[Col Valor]],1),"")</f>
        <v>0</v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497</v>
      </c>
      <c r="B333" s="6" t="s">
        <v>428</v>
      </c>
      <c r="C333" s="6" t="s">
        <v>9</v>
      </c>
      <c r="D333" s="6" t="s">
        <v>304</v>
      </c>
      <c r="E333" s="4">
        <v>20</v>
      </c>
      <c r="F333" s="6" t="s">
        <v>306</v>
      </c>
      <c r="G333" s="6" t="s">
        <v>515</v>
      </c>
      <c r="H333" s="4">
        <v>2020</v>
      </c>
      <c r="I333" s="4">
        <v>4</v>
      </c>
      <c r="J333" s="6" t="s">
        <v>509</v>
      </c>
      <c r="K333" s="4">
        <v>12</v>
      </c>
      <c r="L333" s="6" t="s">
        <v>500</v>
      </c>
      <c r="M333" s="6" t="s">
        <v>516</v>
      </c>
      <c r="N333" s="6" t="s">
        <v>511</v>
      </c>
      <c r="O333" s="4">
        <v>2</v>
      </c>
      <c r="P333" s="6" t="s">
        <v>512</v>
      </c>
      <c r="Q333" s="4">
        <v>6</v>
      </c>
      <c r="R333" s="6" t="s">
        <v>501</v>
      </c>
      <c r="S333" s="4" t="b">
        <v>0</v>
      </c>
      <c r="T333" s="60">
        <v>100</v>
      </c>
      <c r="U333" s="60">
        <v>0</v>
      </c>
      <c r="V333" s="38">
        <v>0</v>
      </c>
      <c r="W333" s="35">
        <v>0</v>
      </c>
      <c r="X333" s="42">
        <f>VLOOKUP(VW_PREMIO_IV[[#This Row],[TIPO]],$AL$5:$AM$16,2,0)</f>
        <v>6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>
        <f>IF(VW_PREMIO_IV[[#This Row],[EQUIPE]]="Hospitalar (HSP)",VLOOKUP(VW_PREMIO_IV[[#This Row],[COBERTURA]],VALORES_IV_HSP[],VW_PREMIO_IV[[#This Row],[Col Valor]],1),"")</f>
        <v>0</v>
      </c>
      <c r="AB333" s="35" t="str">
        <f>IF(VW_PREMIO_IV[[#This Row],[EQUIPE]]="Misto (EMH)",VLOOKUP(VW_PREMIO_IV[[#This Row],[COBERTURA]],VALORES_IV_EMH[],VW_PREMIO_IV[[#This Row],[Col Valor]],1),"")</f>
        <v/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497</v>
      </c>
      <c r="B334" s="6" t="s">
        <v>428</v>
      </c>
      <c r="C334" s="6" t="s">
        <v>11</v>
      </c>
      <c r="D334" s="6" t="s">
        <v>307</v>
      </c>
      <c r="E334" s="4">
        <v>20</v>
      </c>
      <c r="F334" s="6" t="s">
        <v>306</v>
      </c>
      <c r="G334" s="6" t="s">
        <v>515</v>
      </c>
      <c r="H334" s="4">
        <v>2020</v>
      </c>
      <c r="I334" s="4">
        <v>4</v>
      </c>
      <c r="J334" s="6" t="s">
        <v>509</v>
      </c>
      <c r="K334" s="4">
        <v>12</v>
      </c>
      <c r="L334" s="6" t="s">
        <v>500</v>
      </c>
      <c r="M334" s="6" t="s">
        <v>516</v>
      </c>
      <c r="N334" s="6" t="s">
        <v>511</v>
      </c>
      <c r="O334" s="4">
        <v>2</v>
      </c>
      <c r="P334" s="6" t="s">
        <v>512</v>
      </c>
      <c r="Q334" s="4">
        <v>6</v>
      </c>
      <c r="R334" s="6" t="s">
        <v>501</v>
      </c>
      <c r="S334" s="4" t="b">
        <v>0</v>
      </c>
      <c r="T334" s="60">
        <v>130</v>
      </c>
      <c r="U334" s="60">
        <v>0</v>
      </c>
      <c r="V334" s="38">
        <v>0</v>
      </c>
      <c r="W334" s="35">
        <v>0</v>
      </c>
      <c r="X334" s="42">
        <f>VLOOKUP(VW_PREMIO_IV[[#This Row],[TIPO]],$AL$5:$AM$16,2,0)</f>
        <v>6</v>
      </c>
      <c r="Y334" s="35" t="str">
        <f>IF(VW_PREMIO_IV[[#This Row],[EQUIPE]]="Gerentes",VLOOKUP(VW_PREMIO_IV[[#This Row],[COBERTURA]],VALORES_IV_GER[],VW_PREMIO_IV[[#This Row],[Col Valor]],1),"")</f>
        <v/>
      </c>
      <c r="Z334" s="35" t="str">
        <f>IF(VW_PREMIO_IV[[#This Row],[EQUIPE]]="Especialidade (ESP)",VLOOKUP(VW_PREMIO_IV[[#This Row],[COBERTURA]],VALORES_IV_ESP[],VW_PREMIO_IV[[#This Row],[Col Valor]],1),"")</f>
        <v/>
      </c>
      <c r="AA334" s="35">
        <f>IF(VW_PREMIO_IV[[#This Row],[EQUIPE]]="Hospitalar (HSP)",VLOOKUP(VW_PREMIO_IV[[#This Row],[COBERTURA]],VALORES_IV_HSP[],VW_PREMIO_IV[[#This Row],[Col Valor]],1),"")</f>
        <v>0</v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497</v>
      </c>
      <c r="B335" s="6" t="s">
        <v>428</v>
      </c>
      <c r="C335" s="6" t="s">
        <v>13</v>
      </c>
      <c r="D335" s="6" t="s">
        <v>309</v>
      </c>
      <c r="E335" s="4">
        <v>20</v>
      </c>
      <c r="F335" s="6" t="s">
        <v>306</v>
      </c>
      <c r="G335" s="6" t="s">
        <v>515</v>
      </c>
      <c r="H335" s="4">
        <v>2020</v>
      </c>
      <c r="I335" s="4">
        <v>4</v>
      </c>
      <c r="J335" s="6" t="s">
        <v>509</v>
      </c>
      <c r="K335" s="4">
        <v>12</v>
      </c>
      <c r="L335" s="6" t="s">
        <v>500</v>
      </c>
      <c r="M335" s="6" t="s">
        <v>516</v>
      </c>
      <c r="N335" s="6" t="s">
        <v>511</v>
      </c>
      <c r="O335" s="4">
        <v>2</v>
      </c>
      <c r="P335" s="6" t="s">
        <v>512</v>
      </c>
      <c r="Q335" s="4">
        <v>6</v>
      </c>
      <c r="R335" s="6" t="s">
        <v>501</v>
      </c>
      <c r="S335" s="4" t="b">
        <v>0</v>
      </c>
      <c r="T335" s="60">
        <v>40</v>
      </c>
      <c r="U335" s="60">
        <v>0</v>
      </c>
      <c r="V335" s="38">
        <v>0</v>
      </c>
      <c r="W335" s="35">
        <v>0</v>
      </c>
      <c r="X335" s="42">
        <f>VLOOKUP(VW_PREMIO_IV[[#This Row],[TIPO]],$AL$5:$AM$16,2,0)</f>
        <v>6</v>
      </c>
      <c r="Y335" s="35" t="str">
        <f>IF(VW_PREMIO_IV[[#This Row],[EQUIPE]]="Gerentes",VLOOKUP(VW_PREMIO_IV[[#This Row],[COBERTURA]],VALORES_IV_GER[],VW_PREMIO_IV[[#This Row],[Col Valor]],1),"")</f>
        <v/>
      </c>
      <c r="Z335" s="35" t="str">
        <f>IF(VW_PREMIO_IV[[#This Row],[EQUIPE]]="Especialidade (ESP)",VLOOKUP(VW_PREMIO_IV[[#This Row],[COBERTURA]],VALORES_IV_ESP[],VW_PREMIO_IV[[#This Row],[Col Valor]],1),"")</f>
        <v/>
      </c>
      <c r="AA335" s="35">
        <f>IF(VW_PREMIO_IV[[#This Row],[EQUIPE]]="Hospitalar (HSP)",VLOOKUP(VW_PREMIO_IV[[#This Row],[COBERTURA]],VALORES_IV_HSP[],VW_PREMIO_IV[[#This Row],[Col Valor]],1),"")</f>
        <v>0</v>
      </c>
      <c r="AB335" s="35" t="str">
        <f>IF(VW_PREMIO_IV[[#This Row],[EQUIPE]]="Misto (EMH)",VLOOKUP(VW_PREMIO_IV[[#This Row],[COBERTURA]],VALORES_IV_EMH[],VW_PREMIO_IV[[#This Row],[Col Valor]],1),"")</f>
        <v/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497</v>
      </c>
      <c r="B336" s="6" t="s">
        <v>428</v>
      </c>
      <c r="C336" s="6" t="s">
        <v>29</v>
      </c>
      <c r="D336" s="6" t="s">
        <v>312</v>
      </c>
      <c r="E336" s="4">
        <v>30</v>
      </c>
      <c r="F336" s="6" t="s">
        <v>313</v>
      </c>
      <c r="G336" s="6" t="s">
        <v>515</v>
      </c>
      <c r="H336" s="4">
        <v>2020</v>
      </c>
      <c r="I336" s="4">
        <v>4</v>
      </c>
      <c r="J336" s="6" t="s">
        <v>509</v>
      </c>
      <c r="K336" s="4">
        <v>12</v>
      </c>
      <c r="L336" s="6" t="s">
        <v>500</v>
      </c>
      <c r="M336" s="6" t="s">
        <v>516</v>
      </c>
      <c r="N336" s="6" t="s">
        <v>511</v>
      </c>
      <c r="O336" s="4">
        <v>2</v>
      </c>
      <c r="P336" s="6" t="s">
        <v>512</v>
      </c>
      <c r="Q336" s="4">
        <v>6</v>
      </c>
      <c r="R336" s="6" t="s">
        <v>501</v>
      </c>
      <c r="S336" s="4" t="b">
        <v>0</v>
      </c>
      <c r="T336" s="60">
        <v>120</v>
      </c>
      <c r="U336" s="60">
        <v>0</v>
      </c>
      <c r="V336" s="38">
        <v>0</v>
      </c>
      <c r="W336" s="35">
        <v>0</v>
      </c>
      <c r="X336" s="42">
        <f>VLOOKUP(VW_PREMIO_IV[[#This Row],[TIPO]],$AL$5:$AM$16,2,0)</f>
        <v>6</v>
      </c>
      <c r="Y336" s="35" t="str">
        <f>IF(VW_PREMIO_IV[[#This Row],[EQUIPE]]="Gerentes",VLOOKUP(VW_PREMIO_IV[[#This Row],[COBERTURA]],VALORES_IV_GER[],VW_PREMIO_IV[[#This Row],[Col Valor]],1),"")</f>
        <v/>
      </c>
      <c r="Z336" s="35" t="str">
        <f>IF(VW_PREMIO_IV[[#This Row],[EQUIPE]]="Especialidade (ESP)",VLOOKUP(VW_PREMIO_IV[[#This Row],[COBERTURA]],VALORES_IV_ESP[],VW_PREMIO_IV[[#This Row],[Col Valor]],1),"")</f>
        <v/>
      </c>
      <c r="AA336" s="35" t="str">
        <f>IF(VW_PREMIO_IV[[#This Row],[EQUIPE]]="Hospitalar (HSP)",VLOOKUP(VW_PREMIO_IV[[#This Row],[COBERTURA]],VALORES_IV_HSP[],VW_PREMIO_IV[[#This Row],[Col Valor]],1),"")</f>
        <v/>
      </c>
      <c r="AB336" s="35">
        <f>IF(VW_PREMIO_IV[[#This Row],[EQUIPE]]="Misto (EMH)",VLOOKUP(VW_PREMIO_IV[[#This Row],[COBERTURA]],VALORES_IV_EMH[],VW_PREMIO_IV[[#This Row],[Col Valor]],1),"")</f>
        <v>0</v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497</v>
      </c>
      <c r="B337" s="6" t="s">
        <v>428</v>
      </c>
      <c r="C337" s="6" t="s">
        <v>14</v>
      </c>
      <c r="D337" s="6" t="s">
        <v>319</v>
      </c>
      <c r="E337" s="4">
        <v>20</v>
      </c>
      <c r="F337" s="6" t="s">
        <v>306</v>
      </c>
      <c r="G337" s="6" t="s">
        <v>515</v>
      </c>
      <c r="H337" s="4">
        <v>2020</v>
      </c>
      <c r="I337" s="4">
        <v>4</v>
      </c>
      <c r="J337" s="6" t="s">
        <v>509</v>
      </c>
      <c r="K337" s="4">
        <v>12</v>
      </c>
      <c r="L337" s="6" t="s">
        <v>500</v>
      </c>
      <c r="M337" s="6" t="s">
        <v>516</v>
      </c>
      <c r="N337" s="6" t="s">
        <v>511</v>
      </c>
      <c r="O337" s="4">
        <v>2</v>
      </c>
      <c r="P337" s="6" t="s">
        <v>512</v>
      </c>
      <c r="Q337" s="4">
        <v>6</v>
      </c>
      <c r="R337" s="6" t="s">
        <v>501</v>
      </c>
      <c r="S337" s="4" t="b">
        <v>0</v>
      </c>
      <c r="T337" s="60">
        <v>40</v>
      </c>
      <c r="U337" s="60">
        <v>0</v>
      </c>
      <c r="V337" s="38">
        <v>0</v>
      </c>
      <c r="W337" s="35">
        <v>0</v>
      </c>
      <c r="X337" s="42">
        <f>VLOOKUP(VW_PREMIO_IV[[#This Row],[TIPO]],$AL$5:$AM$16,2,0)</f>
        <v>6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>
        <f>IF(VW_PREMIO_IV[[#This Row],[EQUIPE]]="Hospitalar (HSP)",VLOOKUP(VW_PREMIO_IV[[#This Row],[COBERTURA]],VALORES_IV_HSP[],VW_PREMIO_IV[[#This Row],[Col Valor]],1),"")</f>
        <v>0</v>
      </c>
      <c r="AB337" s="35" t="str">
        <f>IF(VW_PREMIO_IV[[#This Row],[EQUIPE]]="Misto (EMH)",VLOOKUP(VW_PREMIO_IV[[#This Row],[COBERTURA]],VALORES_IV_EMH[],VW_PREMIO_IV[[#This Row],[Col Valor]],1),"")</f>
        <v/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497</v>
      </c>
      <c r="B338" s="6" t="s">
        <v>428</v>
      </c>
      <c r="C338" s="6" t="s">
        <v>15</v>
      </c>
      <c r="D338" s="6" t="s">
        <v>320</v>
      </c>
      <c r="E338" s="4">
        <v>30</v>
      </c>
      <c r="F338" s="6" t="s">
        <v>313</v>
      </c>
      <c r="G338" s="6" t="s">
        <v>515</v>
      </c>
      <c r="H338" s="4">
        <v>2020</v>
      </c>
      <c r="I338" s="4">
        <v>4</v>
      </c>
      <c r="J338" s="6" t="s">
        <v>509</v>
      </c>
      <c r="K338" s="4">
        <v>12</v>
      </c>
      <c r="L338" s="6" t="s">
        <v>500</v>
      </c>
      <c r="M338" s="6" t="s">
        <v>516</v>
      </c>
      <c r="N338" s="6" t="s">
        <v>511</v>
      </c>
      <c r="O338" s="4">
        <v>2</v>
      </c>
      <c r="P338" s="6" t="s">
        <v>512</v>
      </c>
      <c r="Q338" s="4">
        <v>6</v>
      </c>
      <c r="R338" s="6" t="s">
        <v>501</v>
      </c>
      <c r="S338" s="4" t="b">
        <v>0</v>
      </c>
      <c r="T338" s="60">
        <v>30</v>
      </c>
      <c r="U338" s="60">
        <v>0</v>
      </c>
      <c r="V338" s="38">
        <v>0</v>
      </c>
      <c r="W338" s="35">
        <v>0</v>
      </c>
      <c r="X338" s="42">
        <f>VLOOKUP(VW_PREMIO_IV[[#This Row],[TIPO]],$AL$5:$AM$16,2,0)</f>
        <v>6</v>
      </c>
      <c r="Y338" s="35" t="str">
        <f>IF(VW_PREMIO_IV[[#This Row],[EQUIPE]]="Gerentes",VLOOKUP(VW_PREMIO_IV[[#This Row],[COBERTURA]],VALORES_IV_GER[],VW_PREMIO_IV[[#This Row],[Col Valor]],1),"")</f>
        <v/>
      </c>
      <c r="Z338" s="35" t="str">
        <f>IF(VW_PREMIO_IV[[#This Row],[EQUIPE]]="Especialidade (ESP)",VLOOKUP(VW_PREMIO_IV[[#This Row],[COBERTURA]],VALORES_IV_ESP[],VW_PREMIO_IV[[#This Row],[Col Valor]],1),"")</f>
        <v/>
      </c>
      <c r="AA338" s="35" t="str">
        <f>IF(VW_PREMIO_IV[[#This Row],[EQUIPE]]="Hospitalar (HSP)",VLOOKUP(VW_PREMIO_IV[[#This Row],[COBERTURA]],VALORES_IV_HSP[],VW_PREMIO_IV[[#This Row],[Col Valor]],1),"")</f>
        <v/>
      </c>
      <c r="AB338" s="35">
        <f>IF(VW_PREMIO_IV[[#This Row],[EQUIPE]]="Misto (EMH)",VLOOKUP(VW_PREMIO_IV[[#This Row],[COBERTURA]],VALORES_IV_EMH[],VW_PREMIO_IV[[#This Row],[Col Valor]],1),"")</f>
        <v>0</v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497</v>
      </c>
      <c r="B339" s="6" t="s">
        <v>428</v>
      </c>
      <c r="C339" s="6" t="s">
        <v>16</v>
      </c>
      <c r="D339" s="6" t="s">
        <v>322</v>
      </c>
      <c r="E339" s="4">
        <v>20</v>
      </c>
      <c r="F339" s="6" t="s">
        <v>306</v>
      </c>
      <c r="G339" s="6" t="s">
        <v>515</v>
      </c>
      <c r="H339" s="4">
        <v>2020</v>
      </c>
      <c r="I339" s="4">
        <v>4</v>
      </c>
      <c r="J339" s="6" t="s">
        <v>509</v>
      </c>
      <c r="K339" s="4">
        <v>12</v>
      </c>
      <c r="L339" s="6" t="s">
        <v>500</v>
      </c>
      <c r="M339" s="6" t="s">
        <v>516</v>
      </c>
      <c r="N339" s="6" t="s">
        <v>511</v>
      </c>
      <c r="O339" s="4">
        <v>2</v>
      </c>
      <c r="P339" s="6" t="s">
        <v>512</v>
      </c>
      <c r="Q339" s="4">
        <v>6</v>
      </c>
      <c r="R339" s="6" t="s">
        <v>501</v>
      </c>
      <c r="S339" s="4" t="b">
        <v>0</v>
      </c>
      <c r="T339" s="60">
        <v>50</v>
      </c>
      <c r="U339" s="60">
        <v>0</v>
      </c>
      <c r="V339" s="38">
        <v>0</v>
      </c>
      <c r="W339" s="35">
        <v>0</v>
      </c>
      <c r="X339" s="42">
        <f>VLOOKUP(VW_PREMIO_IV[[#This Row],[TIPO]],$AL$5:$AM$16,2,0)</f>
        <v>6</v>
      </c>
      <c r="Y339" s="35" t="str">
        <f>IF(VW_PREMIO_IV[[#This Row],[EQUIPE]]="Gerentes",VLOOKUP(VW_PREMIO_IV[[#This Row],[COBERTURA]],VALORES_IV_GER[],VW_PREMIO_IV[[#This Row],[Col Valor]],1),"")</f>
        <v/>
      </c>
      <c r="Z339" s="35" t="str">
        <f>IF(VW_PREMIO_IV[[#This Row],[EQUIPE]]="Especialidade (ESP)",VLOOKUP(VW_PREMIO_IV[[#This Row],[COBERTURA]],VALORES_IV_ESP[],VW_PREMIO_IV[[#This Row],[Col Valor]],1),"")</f>
        <v/>
      </c>
      <c r="AA339" s="35">
        <f>IF(VW_PREMIO_IV[[#This Row],[EQUIPE]]="Hospitalar (HSP)",VLOOKUP(VW_PREMIO_IV[[#This Row],[COBERTURA]],VALORES_IV_HSP[],VW_PREMIO_IV[[#This Row],[Col Valor]],1),"")</f>
        <v>0</v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497</v>
      </c>
      <c r="B340" s="6" t="s">
        <v>428</v>
      </c>
      <c r="C340" s="6" t="s">
        <v>18</v>
      </c>
      <c r="D340" s="6" t="s">
        <v>324</v>
      </c>
      <c r="E340" s="4">
        <v>20</v>
      </c>
      <c r="F340" s="6" t="s">
        <v>306</v>
      </c>
      <c r="G340" s="6" t="s">
        <v>515</v>
      </c>
      <c r="H340" s="4">
        <v>2020</v>
      </c>
      <c r="I340" s="4">
        <v>4</v>
      </c>
      <c r="J340" s="6" t="s">
        <v>509</v>
      </c>
      <c r="K340" s="4">
        <v>12</v>
      </c>
      <c r="L340" s="6" t="s">
        <v>500</v>
      </c>
      <c r="M340" s="6" t="s">
        <v>516</v>
      </c>
      <c r="N340" s="6" t="s">
        <v>511</v>
      </c>
      <c r="O340" s="4">
        <v>2</v>
      </c>
      <c r="P340" s="6" t="s">
        <v>512</v>
      </c>
      <c r="Q340" s="4">
        <v>6</v>
      </c>
      <c r="R340" s="6" t="s">
        <v>501</v>
      </c>
      <c r="S340" s="4" t="b">
        <v>0</v>
      </c>
      <c r="T340" s="60">
        <v>130</v>
      </c>
      <c r="U340" s="60">
        <v>0</v>
      </c>
      <c r="V340" s="38">
        <v>0</v>
      </c>
      <c r="W340" s="35">
        <v>0</v>
      </c>
      <c r="X340" s="42">
        <f>VLOOKUP(VW_PREMIO_IV[[#This Row],[TIPO]],$AL$5:$AM$16,2,0)</f>
        <v>6</v>
      </c>
      <c r="Y340" s="35" t="str">
        <f>IF(VW_PREMIO_IV[[#This Row],[EQUIPE]]="Gerentes",VLOOKUP(VW_PREMIO_IV[[#This Row],[COBERTURA]],VALORES_IV_GER[],VW_PREMIO_IV[[#This Row],[Col Valor]],1),"")</f>
        <v/>
      </c>
      <c r="Z340" s="35" t="str">
        <f>IF(VW_PREMIO_IV[[#This Row],[EQUIPE]]="Especialidade (ESP)",VLOOKUP(VW_PREMIO_IV[[#This Row],[COBERTURA]],VALORES_IV_ESP[],VW_PREMIO_IV[[#This Row],[Col Valor]],1),"")</f>
        <v/>
      </c>
      <c r="AA340" s="35">
        <f>IF(VW_PREMIO_IV[[#This Row],[EQUIPE]]="Hospitalar (HSP)",VLOOKUP(VW_PREMIO_IV[[#This Row],[COBERTURA]],VALORES_IV_HSP[],VW_PREMIO_IV[[#This Row],[Col Valor]],1),"")</f>
        <v>0</v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497</v>
      </c>
      <c r="B341" s="6" t="s">
        <v>428</v>
      </c>
      <c r="C341" s="6" t="s">
        <v>19</v>
      </c>
      <c r="D341" s="6" t="s">
        <v>325</v>
      </c>
      <c r="E341" s="4">
        <v>20</v>
      </c>
      <c r="F341" s="6" t="s">
        <v>306</v>
      </c>
      <c r="G341" s="6" t="s">
        <v>515</v>
      </c>
      <c r="H341" s="4">
        <v>2020</v>
      </c>
      <c r="I341" s="4">
        <v>4</v>
      </c>
      <c r="J341" s="6" t="s">
        <v>509</v>
      </c>
      <c r="K341" s="4">
        <v>12</v>
      </c>
      <c r="L341" s="6" t="s">
        <v>500</v>
      </c>
      <c r="M341" s="6" t="s">
        <v>516</v>
      </c>
      <c r="N341" s="6" t="s">
        <v>511</v>
      </c>
      <c r="O341" s="4">
        <v>2</v>
      </c>
      <c r="P341" s="6" t="s">
        <v>512</v>
      </c>
      <c r="Q341" s="4">
        <v>6</v>
      </c>
      <c r="R341" s="6" t="s">
        <v>501</v>
      </c>
      <c r="S341" s="4" t="b">
        <v>0</v>
      </c>
      <c r="T341" s="60">
        <v>60</v>
      </c>
      <c r="U341" s="60">
        <v>0</v>
      </c>
      <c r="V341" s="38">
        <v>0</v>
      </c>
      <c r="W341" s="35">
        <v>0</v>
      </c>
      <c r="X341" s="42">
        <f>VLOOKUP(VW_PREMIO_IV[[#This Row],[TIPO]],$AL$5:$AM$16,2,0)</f>
        <v>6</v>
      </c>
      <c r="Y341" s="35" t="str">
        <f>IF(VW_PREMIO_IV[[#This Row],[EQUIPE]]="Gerentes",VLOOKUP(VW_PREMIO_IV[[#This Row],[COBERTURA]],VALORES_IV_GER[],VW_PREMIO_IV[[#This Row],[Col Valor]],1),"")</f>
        <v/>
      </c>
      <c r="Z341" s="35" t="str">
        <f>IF(VW_PREMIO_IV[[#This Row],[EQUIPE]]="Especialidade (ESP)",VLOOKUP(VW_PREMIO_IV[[#This Row],[COBERTURA]],VALORES_IV_ESP[],VW_PREMIO_IV[[#This Row],[Col Valor]],1),"")</f>
        <v/>
      </c>
      <c r="AA341" s="35">
        <f>IF(VW_PREMIO_IV[[#This Row],[EQUIPE]]="Hospitalar (HSP)",VLOOKUP(VW_PREMIO_IV[[#This Row],[COBERTURA]],VALORES_IV_HSP[],VW_PREMIO_IV[[#This Row],[Col Valor]],1),"")</f>
        <v>0</v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497</v>
      </c>
      <c r="B342" s="6" t="s">
        <v>428</v>
      </c>
      <c r="C342" s="6" t="s">
        <v>20</v>
      </c>
      <c r="D342" s="6" t="s">
        <v>326</v>
      </c>
      <c r="E342" s="4">
        <v>20</v>
      </c>
      <c r="F342" s="6" t="s">
        <v>306</v>
      </c>
      <c r="G342" s="6" t="s">
        <v>515</v>
      </c>
      <c r="H342" s="4">
        <v>2020</v>
      </c>
      <c r="I342" s="4">
        <v>4</v>
      </c>
      <c r="J342" s="6" t="s">
        <v>509</v>
      </c>
      <c r="K342" s="4">
        <v>12</v>
      </c>
      <c r="L342" s="6" t="s">
        <v>500</v>
      </c>
      <c r="M342" s="6" t="s">
        <v>516</v>
      </c>
      <c r="N342" s="6" t="s">
        <v>511</v>
      </c>
      <c r="O342" s="4">
        <v>2</v>
      </c>
      <c r="P342" s="6" t="s">
        <v>512</v>
      </c>
      <c r="Q342" s="4">
        <v>6</v>
      </c>
      <c r="R342" s="6" t="s">
        <v>501</v>
      </c>
      <c r="S342" s="4" t="b">
        <v>0</v>
      </c>
      <c r="T342" s="60">
        <v>30</v>
      </c>
      <c r="U342" s="60">
        <v>0</v>
      </c>
      <c r="V342" s="38">
        <v>0</v>
      </c>
      <c r="W342" s="35">
        <v>0</v>
      </c>
      <c r="X342" s="42">
        <f>VLOOKUP(VW_PREMIO_IV[[#This Row],[TIPO]],$AL$5:$AM$16,2,0)</f>
        <v>6</v>
      </c>
      <c r="Y342" s="35" t="str">
        <f>IF(VW_PREMIO_IV[[#This Row],[EQUIPE]]="Gerentes",VLOOKUP(VW_PREMIO_IV[[#This Row],[COBERTURA]],VALORES_IV_GER[],VW_PREMIO_IV[[#This Row],[Col Valor]],1),"")</f>
        <v/>
      </c>
      <c r="Z342" s="35" t="str">
        <f>IF(VW_PREMIO_IV[[#This Row],[EQUIPE]]="Especialidade (ESP)",VLOOKUP(VW_PREMIO_IV[[#This Row],[COBERTURA]],VALORES_IV_ESP[],VW_PREMIO_IV[[#This Row],[Col Valor]],1),"")</f>
        <v/>
      </c>
      <c r="AA342" s="35">
        <f>IF(VW_PREMIO_IV[[#This Row],[EQUIPE]]="Hospitalar (HSP)",VLOOKUP(VW_PREMIO_IV[[#This Row],[COBERTURA]],VALORES_IV_HSP[],VW_PREMIO_IV[[#This Row],[Col Valor]],1),"")</f>
        <v>0</v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497</v>
      </c>
      <c r="B343" s="6" t="s">
        <v>428</v>
      </c>
      <c r="C343" s="6" t="s">
        <v>21</v>
      </c>
      <c r="D343" s="6" t="s">
        <v>329</v>
      </c>
      <c r="E343" s="4">
        <v>20</v>
      </c>
      <c r="F343" s="6" t="s">
        <v>306</v>
      </c>
      <c r="G343" s="6" t="s">
        <v>515</v>
      </c>
      <c r="H343" s="4">
        <v>2020</v>
      </c>
      <c r="I343" s="4">
        <v>4</v>
      </c>
      <c r="J343" s="6" t="s">
        <v>509</v>
      </c>
      <c r="K343" s="4">
        <v>12</v>
      </c>
      <c r="L343" s="6" t="s">
        <v>500</v>
      </c>
      <c r="M343" s="6" t="s">
        <v>516</v>
      </c>
      <c r="N343" s="6" t="s">
        <v>511</v>
      </c>
      <c r="O343" s="4">
        <v>2</v>
      </c>
      <c r="P343" s="6" t="s">
        <v>512</v>
      </c>
      <c r="Q343" s="4">
        <v>6</v>
      </c>
      <c r="R343" s="6" t="s">
        <v>501</v>
      </c>
      <c r="S343" s="4" t="b">
        <v>0</v>
      </c>
      <c r="T343" s="60">
        <v>60</v>
      </c>
      <c r="U343" s="60">
        <v>0</v>
      </c>
      <c r="V343" s="38">
        <v>0</v>
      </c>
      <c r="W343" s="35">
        <v>0</v>
      </c>
      <c r="X343" s="42">
        <f>VLOOKUP(VW_PREMIO_IV[[#This Row],[TIPO]],$AL$5:$AM$16,2,0)</f>
        <v>6</v>
      </c>
      <c r="Y343" s="35" t="str">
        <f>IF(VW_PREMIO_IV[[#This Row],[EQUIPE]]="Gerentes",VLOOKUP(VW_PREMIO_IV[[#This Row],[COBERTURA]],VALORES_IV_GER[],VW_PREMIO_IV[[#This Row],[Col Valor]],1),"")</f>
        <v/>
      </c>
      <c r="Z343" s="35" t="str">
        <f>IF(VW_PREMIO_IV[[#This Row],[EQUIPE]]="Especialidade (ESP)",VLOOKUP(VW_PREMIO_IV[[#This Row],[COBERTURA]],VALORES_IV_ESP[],VW_PREMIO_IV[[#This Row],[Col Valor]],1),"")</f>
        <v/>
      </c>
      <c r="AA343" s="35">
        <f>IF(VW_PREMIO_IV[[#This Row],[EQUIPE]]="Hospitalar (HSP)",VLOOKUP(VW_PREMIO_IV[[#This Row],[COBERTURA]],VALORES_IV_HSP[],VW_PREMIO_IV[[#This Row],[Col Valor]],1),"")</f>
        <v>0</v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497</v>
      </c>
      <c r="B344" s="6" t="s">
        <v>428</v>
      </c>
      <c r="C344" s="6" t="s">
        <v>22</v>
      </c>
      <c r="D344" s="6" t="s">
        <v>365</v>
      </c>
      <c r="E344" s="4">
        <v>20</v>
      </c>
      <c r="F344" s="6" t="s">
        <v>306</v>
      </c>
      <c r="G344" s="6" t="s">
        <v>515</v>
      </c>
      <c r="H344" s="4">
        <v>2020</v>
      </c>
      <c r="I344" s="4">
        <v>4</v>
      </c>
      <c r="J344" s="6" t="s">
        <v>509</v>
      </c>
      <c r="K344" s="4">
        <v>12</v>
      </c>
      <c r="L344" s="6" t="s">
        <v>500</v>
      </c>
      <c r="M344" s="6" t="s">
        <v>516</v>
      </c>
      <c r="N344" s="6" t="s">
        <v>511</v>
      </c>
      <c r="O344" s="4">
        <v>2</v>
      </c>
      <c r="P344" s="6" t="s">
        <v>512</v>
      </c>
      <c r="Q344" s="4">
        <v>6</v>
      </c>
      <c r="R344" s="6" t="s">
        <v>501</v>
      </c>
      <c r="S344" s="4" t="b">
        <v>0</v>
      </c>
      <c r="T344" s="60">
        <v>120</v>
      </c>
      <c r="U344" s="60">
        <v>0</v>
      </c>
      <c r="V344" s="38">
        <v>0</v>
      </c>
      <c r="W344" s="35">
        <v>0</v>
      </c>
      <c r="X344" s="42">
        <f>VLOOKUP(VW_PREMIO_IV[[#This Row],[TIPO]],$AL$5:$AM$16,2,0)</f>
        <v>6</v>
      </c>
      <c r="Y344" s="35" t="str">
        <f>IF(VW_PREMIO_IV[[#This Row],[EQUIPE]]="Gerentes",VLOOKUP(VW_PREMIO_IV[[#This Row],[COBERTURA]],VALORES_IV_GER[],VW_PREMIO_IV[[#This Row],[Col Valor]],1),"")</f>
        <v/>
      </c>
      <c r="Z344" s="35" t="str">
        <f>IF(VW_PREMIO_IV[[#This Row],[EQUIPE]]="Especialidade (ESP)",VLOOKUP(VW_PREMIO_IV[[#This Row],[COBERTURA]],VALORES_IV_ESP[],VW_PREMIO_IV[[#This Row],[Col Valor]],1),"")</f>
        <v/>
      </c>
      <c r="AA344" s="35">
        <f>IF(VW_PREMIO_IV[[#This Row],[EQUIPE]]="Hospitalar (HSP)",VLOOKUP(VW_PREMIO_IV[[#This Row],[COBERTURA]],VALORES_IV_HSP[],VW_PREMIO_IV[[#This Row],[Col Valor]],1),"")</f>
        <v>0</v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497</v>
      </c>
      <c r="B345" s="6" t="s">
        <v>428</v>
      </c>
      <c r="C345" s="6" t="s">
        <v>23</v>
      </c>
      <c r="D345" s="6" t="s">
        <v>369</v>
      </c>
      <c r="E345" s="4">
        <v>20</v>
      </c>
      <c r="F345" s="6" t="s">
        <v>306</v>
      </c>
      <c r="G345" s="6" t="s">
        <v>515</v>
      </c>
      <c r="H345" s="4">
        <v>2020</v>
      </c>
      <c r="I345" s="4">
        <v>4</v>
      </c>
      <c r="J345" s="6" t="s">
        <v>509</v>
      </c>
      <c r="K345" s="4">
        <v>12</v>
      </c>
      <c r="L345" s="6" t="s">
        <v>500</v>
      </c>
      <c r="M345" s="6" t="s">
        <v>516</v>
      </c>
      <c r="N345" s="6" t="s">
        <v>511</v>
      </c>
      <c r="O345" s="4">
        <v>2</v>
      </c>
      <c r="P345" s="6" t="s">
        <v>512</v>
      </c>
      <c r="Q345" s="4">
        <v>6</v>
      </c>
      <c r="R345" s="6" t="s">
        <v>501</v>
      </c>
      <c r="S345" s="4" t="b">
        <v>0</v>
      </c>
      <c r="T345" s="60">
        <v>80</v>
      </c>
      <c r="U345" s="60">
        <v>0</v>
      </c>
      <c r="V345" s="38">
        <v>0</v>
      </c>
      <c r="W345" s="35">
        <v>0</v>
      </c>
      <c r="X345" s="42">
        <f>VLOOKUP(VW_PREMIO_IV[[#This Row],[TIPO]],$AL$5:$AM$16,2,0)</f>
        <v>6</v>
      </c>
      <c r="Y345" s="35" t="str">
        <f>IF(VW_PREMIO_IV[[#This Row],[EQUIPE]]="Gerentes",VLOOKUP(VW_PREMIO_IV[[#This Row],[COBERTURA]],VALORES_IV_GER[],VW_PREMIO_IV[[#This Row],[Col Valor]],1),"")</f>
        <v/>
      </c>
      <c r="Z345" s="35" t="str">
        <f>IF(VW_PREMIO_IV[[#This Row],[EQUIPE]]="Especialidade (ESP)",VLOOKUP(VW_PREMIO_IV[[#This Row],[COBERTURA]],VALORES_IV_ESP[],VW_PREMIO_IV[[#This Row],[Col Valor]],1),"")</f>
        <v/>
      </c>
      <c r="AA345" s="35">
        <f>IF(VW_PREMIO_IV[[#This Row],[EQUIPE]]="Hospitalar (HSP)",VLOOKUP(VW_PREMIO_IV[[#This Row],[COBERTURA]],VALORES_IV_HSP[],VW_PREMIO_IV[[#This Row],[Col Valor]],1),"")</f>
        <v>0</v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497</v>
      </c>
      <c r="B346" s="6" t="s">
        <v>428</v>
      </c>
      <c r="C346" s="6" t="s">
        <v>25</v>
      </c>
      <c r="D346" s="6" t="s">
        <v>406</v>
      </c>
      <c r="E346" s="4">
        <v>30</v>
      </c>
      <c r="F346" s="6" t="s">
        <v>313</v>
      </c>
      <c r="G346" s="6" t="s">
        <v>515</v>
      </c>
      <c r="H346" s="4">
        <v>2020</v>
      </c>
      <c r="I346" s="4">
        <v>4</v>
      </c>
      <c r="J346" s="6" t="s">
        <v>509</v>
      </c>
      <c r="K346" s="4">
        <v>12</v>
      </c>
      <c r="L346" s="6" t="s">
        <v>500</v>
      </c>
      <c r="M346" s="6" t="s">
        <v>516</v>
      </c>
      <c r="N346" s="6" t="s">
        <v>511</v>
      </c>
      <c r="O346" s="4">
        <v>2</v>
      </c>
      <c r="P346" s="6" t="s">
        <v>512</v>
      </c>
      <c r="Q346" s="4">
        <v>6</v>
      </c>
      <c r="R346" s="6" t="s">
        <v>501</v>
      </c>
      <c r="S346" s="4" t="b">
        <v>0</v>
      </c>
      <c r="T346" s="60">
        <v>10</v>
      </c>
      <c r="U346" s="60">
        <v>0</v>
      </c>
      <c r="V346" s="38">
        <v>0</v>
      </c>
      <c r="W346" s="35">
        <v>0</v>
      </c>
      <c r="X346" s="42">
        <f>VLOOKUP(VW_PREMIO_IV[[#This Row],[TIPO]],$AL$5:$AM$16,2,0)</f>
        <v>6</v>
      </c>
      <c r="Y346" s="35" t="str">
        <f>IF(VW_PREMIO_IV[[#This Row],[EQUIPE]]="Gerentes",VLOOKUP(VW_PREMIO_IV[[#This Row],[COBERTURA]],VALORES_IV_GER[],VW_PREMIO_IV[[#This Row],[Col Valor]],1),"")</f>
        <v/>
      </c>
      <c r="Z346" s="35" t="str">
        <f>IF(VW_PREMIO_IV[[#This Row],[EQUIPE]]="Especialidade (ESP)",VLOOKUP(VW_PREMIO_IV[[#This Row],[COBERTURA]],VALORES_IV_ESP[],VW_PREMIO_IV[[#This Row],[Col Valor]],1),"")</f>
        <v/>
      </c>
      <c r="AA346" s="35" t="str">
        <f>IF(VW_PREMIO_IV[[#This Row],[EQUIPE]]="Hospitalar (HSP)",VLOOKUP(VW_PREMIO_IV[[#This Row],[COBERTURA]],VALORES_IV_HSP[],VW_PREMIO_IV[[#This Row],[Col Valor]],1),"")</f>
        <v/>
      </c>
      <c r="AB346" s="35">
        <f>IF(VW_PREMIO_IV[[#This Row],[EQUIPE]]="Misto (EMH)",VLOOKUP(VW_PREMIO_IV[[#This Row],[COBERTURA]],VALORES_IV_EMH[],VW_PREMIO_IV[[#This Row],[Col Valor]],1),"")</f>
        <v>0</v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497</v>
      </c>
      <c r="B347" s="6" t="s">
        <v>429</v>
      </c>
      <c r="C347" s="6" t="s">
        <v>9</v>
      </c>
      <c r="D347" s="6" t="s">
        <v>304</v>
      </c>
      <c r="E347" s="4">
        <v>20</v>
      </c>
      <c r="F347" s="6" t="s">
        <v>306</v>
      </c>
      <c r="G347" s="6" t="s">
        <v>515</v>
      </c>
      <c r="H347" s="4">
        <v>2020</v>
      </c>
      <c r="I347" s="4">
        <v>4</v>
      </c>
      <c r="J347" s="6" t="s">
        <v>509</v>
      </c>
      <c r="K347" s="4">
        <v>12</v>
      </c>
      <c r="L347" s="6" t="s">
        <v>500</v>
      </c>
      <c r="M347" s="6" t="s">
        <v>516</v>
      </c>
      <c r="N347" s="6" t="s">
        <v>511</v>
      </c>
      <c r="O347" s="4">
        <v>2</v>
      </c>
      <c r="P347" s="6" t="s">
        <v>512</v>
      </c>
      <c r="Q347" s="4">
        <v>6</v>
      </c>
      <c r="R347" s="6" t="s">
        <v>501</v>
      </c>
      <c r="S347" s="4" t="b">
        <v>0</v>
      </c>
      <c r="T347" s="60">
        <v>78</v>
      </c>
      <c r="U347" s="60">
        <v>0</v>
      </c>
      <c r="V347" s="38">
        <v>0</v>
      </c>
      <c r="W347" s="35">
        <v>0</v>
      </c>
      <c r="X347" s="42">
        <f>VLOOKUP(VW_PREMIO_IV[[#This Row],[TIPO]],$AL$5:$AM$16,2,0)</f>
        <v>5</v>
      </c>
      <c r="Y347" s="35" t="str">
        <f>IF(VW_PREMIO_IV[[#This Row],[EQUIPE]]="Gerentes",VLOOKUP(VW_PREMIO_IV[[#This Row],[COBERTURA]],VALORES_IV_GER[],VW_PREMIO_IV[[#This Row],[Col Valor]],1),"")</f>
        <v/>
      </c>
      <c r="Z347" s="35" t="str">
        <f>IF(VW_PREMIO_IV[[#This Row],[EQUIPE]]="Especialidade (ESP)",VLOOKUP(VW_PREMIO_IV[[#This Row],[COBERTURA]],VALORES_IV_ESP[],VW_PREMIO_IV[[#This Row],[Col Valor]],1),"")</f>
        <v/>
      </c>
      <c r="AA347" s="35">
        <f>IF(VW_PREMIO_IV[[#This Row],[EQUIPE]]="Hospitalar (HSP)",VLOOKUP(VW_PREMIO_IV[[#This Row],[COBERTURA]],VALORES_IV_HSP[],VW_PREMIO_IV[[#This Row],[Col Valor]],1),"")</f>
        <v>0</v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497</v>
      </c>
      <c r="B348" s="6" t="s">
        <v>429</v>
      </c>
      <c r="C348" s="6" t="s">
        <v>11</v>
      </c>
      <c r="D348" s="6" t="s">
        <v>307</v>
      </c>
      <c r="E348" s="4">
        <v>20</v>
      </c>
      <c r="F348" s="6" t="s">
        <v>306</v>
      </c>
      <c r="G348" s="6" t="s">
        <v>515</v>
      </c>
      <c r="H348" s="4">
        <v>2020</v>
      </c>
      <c r="I348" s="4">
        <v>4</v>
      </c>
      <c r="J348" s="6" t="s">
        <v>509</v>
      </c>
      <c r="K348" s="4">
        <v>12</v>
      </c>
      <c r="L348" s="6" t="s">
        <v>500</v>
      </c>
      <c r="M348" s="6" t="s">
        <v>516</v>
      </c>
      <c r="N348" s="6" t="s">
        <v>511</v>
      </c>
      <c r="O348" s="4">
        <v>2</v>
      </c>
      <c r="P348" s="6" t="s">
        <v>512</v>
      </c>
      <c r="Q348" s="4">
        <v>6</v>
      </c>
      <c r="R348" s="6" t="s">
        <v>501</v>
      </c>
      <c r="S348" s="4" t="b">
        <v>0</v>
      </c>
      <c r="T348" s="60">
        <v>104</v>
      </c>
      <c r="U348" s="60">
        <v>0</v>
      </c>
      <c r="V348" s="38">
        <v>0</v>
      </c>
      <c r="W348" s="35">
        <v>0</v>
      </c>
      <c r="X348" s="42">
        <f>VLOOKUP(VW_PREMIO_IV[[#This Row],[TIPO]],$AL$5:$AM$16,2,0)</f>
        <v>5</v>
      </c>
      <c r="Y348" s="35" t="str">
        <f>IF(VW_PREMIO_IV[[#This Row],[EQUIPE]]="Gerentes",VLOOKUP(VW_PREMIO_IV[[#This Row],[COBERTURA]],VALORES_IV_GER[],VW_PREMIO_IV[[#This Row],[Col Valor]],1),"")</f>
        <v/>
      </c>
      <c r="Z348" s="35" t="str">
        <f>IF(VW_PREMIO_IV[[#This Row],[EQUIPE]]="Especialidade (ESP)",VLOOKUP(VW_PREMIO_IV[[#This Row],[COBERTURA]],VALORES_IV_ESP[],VW_PREMIO_IV[[#This Row],[Col Valor]],1),"")</f>
        <v/>
      </c>
      <c r="AA348" s="35">
        <f>IF(VW_PREMIO_IV[[#This Row],[EQUIPE]]="Hospitalar (HSP)",VLOOKUP(VW_PREMIO_IV[[#This Row],[COBERTURA]],VALORES_IV_HSP[],VW_PREMIO_IV[[#This Row],[Col Valor]],1),"")</f>
        <v>0</v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497</v>
      </c>
      <c r="B349" s="6" t="s">
        <v>429</v>
      </c>
      <c r="C349" s="6" t="s">
        <v>13</v>
      </c>
      <c r="D349" s="6" t="s">
        <v>309</v>
      </c>
      <c r="E349" s="4">
        <v>20</v>
      </c>
      <c r="F349" s="6" t="s">
        <v>306</v>
      </c>
      <c r="G349" s="6" t="s">
        <v>515</v>
      </c>
      <c r="H349" s="4">
        <v>2020</v>
      </c>
      <c r="I349" s="4">
        <v>4</v>
      </c>
      <c r="J349" s="6" t="s">
        <v>509</v>
      </c>
      <c r="K349" s="4">
        <v>12</v>
      </c>
      <c r="L349" s="6" t="s">
        <v>500</v>
      </c>
      <c r="M349" s="6" t="s">
        <v>516</v>
      </c>
      <c r="N349" s="6" t="s">
        <v>511</v>
      </c>
      <c r="O349" s="4">
        <v>2</v>
      </c>
      <c r="P349" s="6" t="s">
        <v>512</v>
      </c>
      <c r="Q349" s="4">
        <v>6</v>
      </c>
      <c r="R349" s="6" t="s">
        <v>501</v>
      </c>
      <c r="S349" s="4" t="b">
        <v>0</v>
      </c>
      <c r="T349" s="60">
        <v>65</v>
      </c>
      <c r="U349" s="60">
        <v>0</v>
      </c>
      <c r="V349" s="38">
        <v>0</v>
      </c>
      <c r="W349" s="35">
        <v>0</v>
      </c>
      <c r="X349" s="42">
        <f>VLOOKUP(VW_PREMIO_IV[[#This Row],[TIPO]],$AL$5:$AM$16,2,0)</f>
        <v>5</v>
      </c>
      <c r="Y349" s="35" t="str">
        <f>IF(VW_PREMIO_IV[[#This Row],[EQUIPE]]="Gerentes",VLOOKUP(VW_PREMIO_IV[[#This Row],[COBERTURA]],VALORES_IV_GER[],VW_PREMIO_IV[[#This Row],[Col Valor]],1),"")</f>
        <v/>
      </c>
      <c r="Z349" s="35" t="str">
        <f>IF(VW_PREMIO_IV[[#This Row],[EQUIPE]]="Especialidade (ESP)",VLOOKUP(VW_PREMIO_IV[[#This Row],[COBERTURA]],VALORES_IV_ESP[],VW_PREMIO_IV[[#This Row],[Col Valor]],1),"")</f>
        <v/>
      </c>
      <c r="AA349" s="35">
        <f>IF(VW_PREMIO_IV[[#This Row],[EQUIPE]]="Hospitalar (HSP)",VLOOKUP(VW_PREMIO_IV[[#This Row],[COBERTURA]],VALORES_IV_HSP[],VW_PREMIO_IV[[#This Row],[Col Valor]],1),"")</f>
        <v>0</v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497</v>
      </c>
      <c r="B350" s="6" t="s">
        <v>429</v>
      </c>
      <c r="C350" s="6" t="s">
        <v>29</v>
      </c>
      <c r="D350" s="6" t="s">
        <v>312</v>
      </c>
      <c r="E350" s="4">
        <v>30</v>
      </c>
      <c r="F350" s="6" t="s">
        <v>313</v>
      </c>
      <c r="G350" s="6" t="s">
        <v>515</v>
      </c>
      <c r="H350" s="4">
        <v>2020</v>
      </c>
      <c r="I350" s="4">
        <v>4</v>
      </c>
      <c r="J350" s="6" t="s">
        <v>509</v>
      </c>
      <c r="K350" s="4">
        <v>12</v>
      </c>
      <c r="L350" s="6" t="s">
        <v>500</v>
      </c>
      <c r="M350" s="6" t="s">
        <v>516</v>
      </c>
      <c r="N350" s="6" t="s">
        <v>511</v>
      </c>
      <c r="O350" s="4">
        <v>2</v>
      </c>
      <c r="P350" s="6" t="s">
        <v>512</v>
      </c>
      <c r="Q350" s="4">
        <v>6</v>
      </c>
      <c r="R350" s="6" t="s">
        <v>501</v>
      </c>
      <c r="S350" s="4" t="b">
        <v>0</v>
      </c>
      <c r="T350" s="60">
        <v>117</v>
      </c>
      <c r="U350" s="60">
        <v>0</v>
      </c>
      <c r="V350" s="38">
        <v>0</v>
      </c>
      <c r="W350" s="35">
        <v>0</v>
      </c>
      <c r="X350" s="42">
        <f>VLOOKUP(VW_PREMIO_IV[[#This Row],[TIPO]],$AL$5:$AM$16,2,0)</f>
        <v>5</v>
      </c>
      <c r="Y350" s="35" t="str">
        <f>IF(VW_PREMIO_IV[[#This Row],[EQUIPE]]="Gerentes",VLOOKUP(VW_PREMIO_IV[[#This Row],[COBERTURA]],VALORES_IV_GER[],VW_PREMIO_IV[[#This Row],[Col Valor]],1),"")</f>
        <v/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>
        <f>IF(VW_PREMIO_IV[[#This Row],[EQUIPE]]="Misto (EMH)",VLOOKUP(VW_PREMIO_IV[[#This Row],[COBERTURA]],VALORES_IV_EMH[],VW_PREMIO_IV[[#This Row],[Col Valor]],1),"")</f>
        <v>0</v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497</v>
      </c>
      <c r="B351" s="6" t="s">
        <v>429</v>
      </c>
      <c r="C351" s="6" t="s">
        <v>14</v>
      </c>
      <c r="D351" s="6" t="s">
        <v>319</v>
      </c>
      <c r="E351" s="4">
        <v>20</v>
      </c>
      <c r="F351" s="6" t="s">
        <v>306</v>
      </c>
      <c r="G351" s="6" t="s">
        <v>515</v>
      </c>
      <c r="H351" s="4">
        <v>2020</v>
      </c>
      <c r="I351" s="4">
        <v>4</v>
      </c>
      <c r="J351" s="6" t="s">
        <v>509</v>
      </c>
      <c r="K351" s="4">
        <v>12</v>
      </c>
      <c r="L351" s="6" t="s">
        <v>500</v>
      </c>
      <c r="M351" s="6" t="s">
        <v>516</v>
      </c>
      <c r="N351" s="6" t="s">
        <v>511</v>
      </c>
      <c r="O351" s="4">
        <v>2</v>
      </c>
      <c r="P351" s="6" t="s">
        <v>512</v>
      </c>
      <c r="Q351" s="4">
        <v>6</v>
      </c>
      <c r="R351" s="6" t="s">
        <v>501</v>
      </c>
      <c r="S351" s="4" t="b">
        <v>0</v>
      </c>
      <c r="T351" s="60">
        <v>39</v>
      </c>
      <c r="U351" s="60">
        <v>0</v>
      </c>
      <c r="V351" s="38">
        <v>0</v>
      </c>
      <c r="W351" s="35">
        <v>0</v>
      </c>
      <c r="X351" s="42">
        <f>VLOOKUP(VW_PREMIO_IV[[#This Row],[TIPO]],$AL$5:$AM$16,2,0)</f>
        <v>5</v>
      </c>
      <c r="Y351" s="35" t="str">
        <f>IF(VW_PREMIO_IV[[#This Row],[EQUIPE]]="Gerentes",VLOOKUP(VW_PREMIO_IV[[#This Row],[COBERTURA]],VALORES_IV_GER[],VW_PREMIO_IV[[#This Row],[Col Valor]],1),"")</f>
        <v/>
      </c>
      <c r="Z351" s="35" t="str">
        <f>IF(VW_PREMIO_IV[[#This Row],[EQUIPE]]="Especialidade (ESP)",VLOOKUP(VW_PREMIO_IV[[#This Row],[COBERTURA]],VALORES_IV_ESP[],VW_PREMIO_IV[[#This Row],[Col Valor]],1),"")</f>
        <v/>
      </c>
      <c r="AA351" s="35">
        <f>IF(VW_PREMIO_IV[[#This Row],[EQUIPE]]="Hospitalar (HSP)",VLOOKUP(VW_PREMIO_IV[[#This Row],[COBERTURA]],VALORES_IV_HSP[],VW_PREMIO_IV[[#This Row],[Col Valor]],1),"")</f>
        <v>0</v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497</v>
      </c>
      <c r="B352" s="6" t="s">
        <v>429</v>
      </c>
      <c r="C352" s="6" t="s">
        <v>15</v>
      </c>
      <c r="D352" s="6" t="s">
        <v>320</v>
      </c>
      <c r="E352" s="4">
        <v>30</v>
      </c>
      <c r="F352" s="6" t="s">
        <v>313</v>
      </c>
      <c r="G352" s="6" t="s">
        <v>515</v>
      </c>
      <c r="H352" s="4">
        <v>2020</v>
      </c>
      <c r="I352" s="4">
        <v>4</v>
      </c>
      <c r="J352" s="6" t="s">
        <v>509</v>
      </c>
      <c r="K352" s="4">
        <v>12</v>
      </c>
      <c r="L352" s="6" t="s">
        <v>500</v>
      </c>
      <c r="M352" s="6" t="s">
        <v>516</v>
      </c>
      <c r="N352" s="6" t="s">
        <v>511</v>
      </c>
      <c r="O352" s="4">
        <v>2</v>
      </c>
      <c r="P352" s="6" t="s">
        <v>512</v>
      </c>
      <c r="Q352" s="4">
        <v>6</v>
      </c>
      <c r="R352" s="6" t="s">
        <v>501</v>
      </c>
      <c r="S352" s="4" t="b">
        <v>0</v>
      </c>
      <c r="T352" s="60">
        <v>39</v>
      </c>
      <c r="U352" s="60">
        <v>0</v>
      </c>
      <c r="V352" s="38">
        <v>0</v>
      </c>
      <c r="W352" s="35">
        <v>0</v>
      </c>
      <c r="X352" s="42">
        <f>VLOOKUP(VW_PREMIO_IV[[#This Row],[TIPO]],$AL$5:$AM$16,2,0)</f>
        <v>5</v>
      </c>
      <c r="Y352" s="35" t="str">
        <f>IF(VW_PREMIO_IV[[#This Row],[EQUIPE]]="Gerentes",VLOOKUP(VW_PREMIO_IV[[#This Row],[COBERTURA]],VALORES_IV_GER[],VW_PREMIO_IV[[#This Row],[Col Valor]],1),"")</f>
        <v/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>
        <f>IF(VW_PREMIO_IV[[#This Row],[EQUIPE]]="Misto (EMH)",VLOOKUP(VW_PREMIO_IV[[#This Row],[COBERTURA]],VALORES_IV_EMH[],VW_PREMIO_IV[[#This Row],[Col Valor]],1),"")</f>
        <v>0</v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497</v>
      </c>
      <c r="B353" s="6" t="s">
        <v>429</v>
      </c>
      <c r="C353" s="6" t="s">
        <v>16</v>
      </c>
      <c r="D353" s="6" t="s">
        <v>322</v>
      </c>
      <c r="E353" s="4">
        <v>20</v>
      </c>
      <c r="F353" s="6" t="s">
        <v>306</v>
      </c>
      <c r="G353" s="6" t="s">
        <v>515</v>
      </c>
      <c r="H353" s="4">
        <v>2020</v>
      </c>
      <c r="I353" s="4">
        <v>4</v>
      </c>
      <c r="J353" s="6" t="s">
        <v>509</v>
      </c>
      <c r="K353" s="4">
        <v>12</v>
      </c>
      <c r="L353" s="6" t="s">
        <v>500</v>
      </c>
      <c r="M353" s="6" t="s">
        <v>516</v>
      </c>
      <c r="N353" s="6" t="s">
        <v>511</v>
      </c>
      <c r="O353" s="4">
        <v>2</v>
      </c>
      <c r="P353" s="6" t="s">
        <v>512</v>
      </c>
      <c r="Q353" s="4">
        <v>6</v>
      </c>
      <c r="R353" s="6" t="s">
        <v>501</v>
      </c>
      <c r="S353" s="4" t="b">
        <v>0</v>
      </c>
      <c r="T353" s="60">
        <v>143</v>
      </c>
      <c r="U353" s="60">
        <v>0</v>
      </c>
      <c r="V353" s="38">
        <v>0</v>
      </c>
      <c r="W353" s="35">
        <v>0</v>
      </c>
      <c r="X353" s="42">
        <f>VLOOKUP(VW_PREMIO_IV[[#This Row],[TIPO]],$AL$5:$AM$16,2,0)</f>
        <v>5</v>
      </c>
      <c r="Y353" s="35" t="str">
        <f>IF(VW_PREMIO_IV[[#This Row],[EQUIPE]]="Gerentes",VLOOKUP(VW_PREMIO_IV[[#This Row],[COBERTURA]],VALORES_IV_GER[],VW_PREMIO_IV[[#This Row],[Col Valor]],1),"")</f>
        <v/>
      </c>
      <c r="Z353" s="35" t="str">
        <f>IF(VW_PREMIO_IV[[#This Row],[EQUIPE]]="Especialidade (ESP)",VLOOKUP(VW_PREMIO_IV[[#This Row],[COBERTURA]],VALORES_IV_ESP[],VW_PREMIO_IV[[#This Row],[Col Valor]],1),"")</f>
        <v/>
      </c>
      <c r="AA353" s="35">
        <f>IF(VW_PREMIO_IV[[#This Row],[EQUIPE]]="Hospitalar (HSP)",VLOOKUP(VW_PREMIO_IV[[#This Row],[COBERTURA]],VALORES_IV_HSP[],VW_PREMIO_IV[[#This Row],[Col Valor]],1),"")</f>
        <v>0</v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497</v>
      </c>
      <c r="B354" s="6" t="s">
        <v>429</v>
      </c>
      <c r="C354" s="6" t="s">
        <v>18</v>
      </c>
      <c r="D354" s="6" t="s">
        <v>324</v>
      </c>
      <c r="E354" s="4">
        <v>20</v>
      </c>
      <c r="F354" s="6" t="s">
        <v>306</v>
      </c>
      <c r="G354" s="6" t="s">
        <v>515</v>
      </c>
      <c r="H354" s="4">
        <v>2020</v>
      </c>
      <c r="I354" s="4">
        <v>4</v>
      </c>
      <c r="J354" s="6" t="s">
        <v>509</v>
      </c>
      <c r="K354" s="4">
        <v>12</v>
      </c>
      <c r="L354" s="6" t="s">
        <v>500</v>
      </c>
      <c r="M354" s="6" t="s">
        <v>516</v>
      </c>
      <c r="N354" s="6" t="s">
        <v>511</v>
      </c>
      <c r="O354" s="4">
        <v>2</v>
      </c>
      <c r="P354" s="6" t="s">
        <v>512</v>
      </c>
      <c r="Q354" s="4">
        <v>6</v>
      </c>
      <c r="R354" s="6" t="s">
        <v>501</v>
      </c>
      <c r="S354" s="4" t="b">
        <v>0</v>
      </c>
      <c r="T354" s="60">
        <v>65</v>
      </c>
      <c r="U354" s="60">
        <v>0</v>
      </c>
      <c r="V354" s="38">
        <v>0</v>
      </c>
      <c r="W354" s="35">
        <v>0</v>
      </c>
      <c r="X354" s="42">
        <f>VLOOKUP(VW_PREMIO_IV[[#This Row],[TIPO]],$AL$5:$AM$16,2,0)</f>
        <v>5</v>
      </c>
      <c r="Y354" s="35" t="str">
        <f>IF(VW_PREMIO_IV[[#This Row],[EQUIPE]]="Gerentes",VLOOKUP(VW_PREMIO_IV[[#This Row],[COBERTURA]],VALORES_IV_GER[],VW_PREMIO_IV[[#This Row],[Col Valor]],1),"")</f>
        <v/>
      </c>
      <c r="Z354" s="35" t="str">
        <f>IF(VW_PREMIO_IV[[#This Row],[EQUIPE]]="Especialidade (ESP)",VLOOKUP(VW_PREMIO_IV[[#This Row],[COBERTURA]],VALORES_IV_ESP[],VW_PREMIO_IV[[#This Row],[Col Valor]],1),"")</f>
        <v/>
      </c>
      <c r="AA354" s="35">
        <f>IF(VW_PREMIO_IV[[#This Row],[EQUIPE]]="Hospitalar (HSP)",VLOOKUP(VW_PREMIO_IV[[#This Row],[COBERTURA]],VALORES_IV_HSP[],VW_PREMIO_IV[[#This Row],[Col Valor]],1),"")</f>
        <v>0</v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497</v>
      </c>
      <c r="B355" s="6" t="s">
        <v>429</v>
      </c>
      <c r="C355" s="6" t="s">
        <v>19</v>
      </c>
      <c r="D355" s="6" t="s">
        <v>325</v>
      </c>
      <c r="E355" s="4">
        <v>20</v>
      </c>
      <c r="F355" s="6" t="s">
        <v>306</v>
      </c>
      <c r="G355" s="6" t="s">
        <v>515</v>
      </c>
      <c r="H355" s="4">
        <v>2020</v>
      </c>
      <c r="I355" s="4">
        <v>4</v>
      </c>
      <c r="J355" s="6" t="s">
        <v>509</v>
      </c>
      <c r="K355" s="4">
        <v>12</v>
      </c>
      <c r="L355" s="6" t="s">
        <v>500</v>
      </c>
      <c r="M355" s="6" t="s">
        <v>516</v>
      </c>
      <c r="N355" s="6" t="s">
        <v>511</v>
      </c>
      <c r="O355" s="4">
        <v>2</v>
      </c>
      <c r="P355" s="6" t="s">
        <v>512</v>
      </c>
      <c r="Q355" s="4">
        <v>6</v>
      </c>
      <c r="R355" s="6" t="s">
        <v>501</v>
      </c>
      <c r="S355" s="4" t="b">
        <v>0</v>
      </c>
      <c r="T355" s="60">
        <v>104</v>
      </c>
      <c r="U355" s="60">
        <v>0</v>
      </c>
      <c r="V355" s="38">
        <v>0</v>
      </c>
      <c r="W355" s="35">
        <v>0</v>
      </c>
      <c r="X355" s="42">
        <f>VLOOKUP(VW_PREMIO_IV[[#This Row],[TIPO]],$AL$5:$AM$16,2,0)</f>
        <v>5</v>
      </c>
      <c r="Y355" s="35" t="str">
        <f>IF(VW_PREMIO_IV[[#This Row],[EQUIPE]]="Gerentes",VLOOKUP(VW_PREMIO_IV[[#This Row],[COBERTURA]],VALORES_IV_GER[],VW_PREMIO_IV[[#This Row],[Col Valor]],1),"")</f>
        <v/>
      </c>
      <c r="Z355" s="35" t="str">
        <f>IF(VW_PREMIO_IV[[#This Row],[EQUIPE]]="Especialidade (ESP)",VLOOKUP(VW_PREMIO_IV[[#This Row],[COBERTURA]],VALORES_IV_ESP[],VW_PREMIO_IV[[#This Row],[Col Valor]],1),"")</f>
        <v/>
      </c>
      <c r="AA355" s="35">
        <f>IF(VW_PREMIO_IV[[#This Row],[EQUIPE]]="Hospitalar (HSP)",VLOOKUP(VW_PREMIO_IV[[#This Row],[COBERTURA]],VALORES_IV_HSP[],VW_PREMIO_IV[[#This Row],[Col Valor]],1),"")</f>
        <v>0</v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497</v>
      </c>
      <c r="B356" s="6" t="s">
        <v>429</v>
      </c>
      <c r="C356" s="6" t="s">
        <v>20</v>
      </c>
      <c r="D356" s="6" t="s">
        <v>326</v>
      </c>
      <c r="E356" s="4">
        <v>20</v>
      </c>
      <c r="F356" s="6" t="s">
        <v>306</v>
      </c>
      <c r="G356" s="6" t="s">
        <v>515</v>
      </c>
      <c r="H356" s="4">
        <v>2020</v>
      </c>
      <c r="I356" s="4">
        <v>4</v>
      </c>
      <c r="J356" s="6" t="s">
        <v>509</v>
      </c>
      <c r="K356" s="4">
        <v>12</v>
      </c>
      <c r="L356" s="6" t="s">
        <v>500</v>
      </c>
      <c r="M356" s="6" t="s">
        <v>516</v>
      </c>
      <c r="N356" s="6" t="s">
        <v>511</v>
      </c>
      <c r="O356" s="4">
        <v>2</v>
      </c>
      <c r="P356" s="6" t="s">
        <v>512</v>
      </c>
      <c r="Q356" s="4">
        <v>6</v>
      </c>
      <c r="R356" s="6" t="s">
        <v>501</v>
      </c>
      <c r="S356" s="4" t="b">
        <v>0</v>
      </c>
      <c r="T356" s="60">
        <v>156</v>
      </c>
      <c r="U356" s="60">
        <v>0</v>
      </c>
      <c r="V356" s="38">
        <v>0</v>
      </c>
      <c r="W356" s="35">
        <v>0</v>
      </c>
      <c r="X356" s="42">
        <f>VLOOKUP(VW_PREMIO_IV[[#This Row],[TIPO]],$AL$5:$AM$16,2,0)</f>
        <v>5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497</v>
      </c>
      <c r="B357" s="6" t="s">
        <v>429</v>
      </c>
      <c r="C357" s="6" t="s">
        <v>21</v>
      </c>
      <c r="D357" s="6" t="s">
        <v>329</v>
      </c>
      <c r="E357" s="4">
        <v>20</v>
      </c>
      <c r="F357" s="6" t="s">
        <v>306</v>
      </c>
      <c r="G357" s="6" t="s">
        <v>515</v>
      </c>
      <c r="H357" s="4">
        <v>2020</v>
      </c>
      <c r="I357" s="4">
        <v>4</v>
      </c>
      <c r="J357" s="6" t="s">
        <v>509</v>
      </c>
      <c r="K357" s="4">
        <v>12</v>
      </c>
      <c r="L357" s="6" t="s">
        <v>500</v>
      </c>
      <c r="M357" s="6" t="s">
        <v>516</v>
      </c>
      <c r="N357" s="6" t="s">
        <v>511</v>
      </c>
      <c r="O357" s="4">
        <v>2</v>
      </c>
      <c r="P357" s="6" t="s">
        <v>512</v>
      </c>
      <c r="Q357" s="4">
        <v>6</v>
      </c>
      <c r="R357" s="6" t="s">
        <v>501</v>
      </c>
      <c r="S357" s="4" t="b">
        <v>0</v>
      </c>
      <c r="T357" s="60">
        <v>65</v>
      </c>
      <c r="U357" s="60">
        <v>0</v>
      </c>
      <c r="V357" s="38">
        <v>0</v>
      </c>
      <c r="W357" s="35">
        <v>0</v>
      </c>
      <c r="X357" s="42">
        <f>VLOOKUP(VW_PREMIO_IV[[#This Row],[TIPO]],$AL$5:$AM$16,2,0)</f>
        <v>5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0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497</v>
      </c>
      <c r="B358" s="6" t="s">
        <v>429</v>
      </c>
      <c r="C358" s="6" t="s">
        <v>22</v>
      </c>
      <c r="D358" s="6" t="s">
        <v>365</v>
      </c>
      <c r="E358" s="4">
        <v>20</v>
      </c>
      <c r="F358" s="6" t="s">
        <v>306</v>
      </c>
      <c r="G358" s="6" t="s">
        <v>515</v>
      </c>
      <c r="H358" s="4">
        <v>2020</v>
      </c>
      <c r="I358" s="4">
        <v>4</v>
      </c>
      <c r="J358" s="6" t="s">
        <v>509</v>
      </c>
      <c r="K358" s="4">
        <v>12</v>
      </c>
      <c r="L358" s="6" t="s">
        <v>500</v>
      </c>
      <c r="M358" s="6" t="s">
        <v>516</v>
      </c>
      <c r="N358" s="6" t="s">
        <v>511</v>
      </c>
      <c r="O358" s="4">
        <v>2</v>
      </c>
      <c r="P358" s="6" t="s">
        <v>512</v>
      </c>
      <c r="Q358" s="4">
        <v>6</v>
      </c>
      <c r="R358" s="6" t="s">
        <v>501</v>
      </c>
      <c r="S358" s="4" t="b">
        <v>0</v>
      </c>
      <c r="T358" s="60">
        <v>143</v>
      </c>
      <c r="U358" s="60">
        <v>0</v>
      </c>
      <c r="V358" s="38">
        <v>0</v>
      </c>
      <c r="W358" s="35">
        <v>0</v>
      </c>
      <c r="X358" s="42">
        <f>VLOOKUP(VW_PREMIO_IV[[#This Row],[TIPO]],$AL$5:$AM$16,2,0)</f>
        <v>5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497</v>
      </c>
      <c r="B359" s="6" t="s">
        <v>429</v>
      </c>
      <c r="C359" s="6" t="s">
        <v>23</v>
      </c>
      <c r="D359" s="6" t="s">
        <v>369</v>
      </c>
      <c r="E359" s="4">
        <v>20</v>
      </c>
      <c r="F359" s="6" t="s">
        <v>306</v>
      </c>
      <c r="G359" s="6" t="s">
        <v>515</v>
      </c>
      <c r="H359" s="4">
        <v>2020</v>
      </c>
      <c r="I359" s="4">
        <v>4</v>
      </c>
      <c r="J359" s="6" t="s">
        <v>509</v>
      </c>
      <c r="K359" s="4">
        <v>12</v>
      </c>
      <c r="L359" s="6" t="s">
        <v>500</v>
      </c>
      <c r="M359" s="6" t="s">
        <v>516</v>
      </c>
      <c r="N359" s="6" t="s">
        <v>511</v>
      </c>
      <c r="O359" s="4">
        <v>2</v>
      </c>
      <c r="P359" s="6" t="s">
        <v>512</v>
      </c>
      <c r="Q359" s="4">
        <v>6</v>
      </c>
      <c r="R359" s="6" t="s">
        <v>501</v>
      </c>
      <c r="S359" s="4" t="b">
        <v>0</v>
      </c>
      <c r="T359" s="60">
        <v>130</v>
      </c>
      <c r="U359" s="60">
        <v>0</v>
      </c>
      <c r="V359" s="38">
        <v>0</v>
      </c>
      <c r="W359" s="35">
        <v>0</v>
      </c>
      <c r="X359" s="42">
        <f>VLOOKUP(VW_PREMIO_IV[[#This Row],[TIPO]],$AL$5:$AM$16,2,0)</f>
        <v>5</v>
      </c>
      <c r="Y359" s="35" t="str">
        <f>IF(VW_PREMIO_IV[[#This Row],[EQUIPE]]="Gerentes",VLOOKUP(VW_PREMIO_IV[[#This Row],[COBERTURA]],VALORES_IV_GER[],VW_PREMIO_IV[[#This Row],[Col Valor]],1),"")</f>
        <v/>
      </c>
      <c r="Z359" s="35" t="str">
        <f>IF(VW_PREMIO_IV[[#This Row],[EQUIPE]]="Especialidade (ESP)",VLOOKUP(VW_PREMIO_IV[[#This Row],[COBERTURA]],VALORES_IV_ESP[],VW_PREMIO_IV[[#This Row],[Col Valor]],1),"")</f>
        <v/>
      </c>
      <c r="AA359" s="35">
        <f>IF(VW_PREMIO_IV[[#This Row],[EQUIPE]]="Hospitalar (HSP)",VLOOKUP(VW_PREMIO_IV[[#This Row],[COBERTURA]],VALORES_IV_HSP[],VW_PREMIO_IV[[#This Row],[Col Valor]],1),"")</f>
        <v>0</v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497</v>
      </c>
      <c r="B360" s="6" t="s">
        <v>429</v>
      </c>
      <c r="C360" s="6" t="s">
        <v>25</v>
      </c>
      <c r="D360" s="6" t="s">
        <v>406</v>
      </c>
      <c r="E360" s="4">
        <v>30</v>
      </c>
      <c r="F360" s="6" t="s">
        <v>313</v>
      </c>
      <c r="G360" s="6" t="s">
        <v>515</v>
      </c>
      <c r="H360" s="4">
        <v>2020</v>
      </c>
      <c r="I360" s="4">
        <v>4</v>
      </c>
      <c r="J360" s="6" t="s">
        <v>509</v>
      </c>
      <c r="K360" s="4">
        <v>12</v>
      </c>
      <c r="L360" s="6" t="s">
        <v>500</v>
      </c>
      <c r="M360" s="6" t="s">
        <v>516</v>
      </c>
      <c r="N360" s="6" t="s">
        <v>511</v>
      </c>
      <c r="O360" s="4">
        <v>2</v>
      </c>
      <c r="P360" s="6" t="s">
        <v>512</v>
      </c>
      <c r="Q360" s="4">
        <v>6</v>
      </c>
      <c r="R360" s="6" t="s">
        <v>501</v>
      </c>
      <c r="S360" s="4" t="b">
        <v>0</v>
      </c>
      <c r="T360" s="60">
        <v>52</v>
      </c>
      <c r="U360" s="60">
        <v>0</v>
      </c>
      <c r="V360" s="38">
        <v>0</v>
      </c>
      <c r="W360" s="35">
        <v>0</v>
      </c>
      <c r="X360" s="42">
        <f>VLOOKUP(VW_PREMIO_IV[[#This Row],[TIPO]],$AL$5:$AM$16,2,0)</f>
        <v>5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497</v>
      </c>
      <c r="B361" s="6" t="s">
        <v>430</v>
      </c>
      <c r="C361" s="6" t="s">
        <v>28</v>
      </c>
      <c r="D361" s="6" t="s">
        <v>310</v>
      </c>
      <c r="E361" s="4">
        <v>10</v>
      </c>
      <c r="F361" s="6" t="s">
        <v>311</v>
      </c>
      <c r="G361" s="6" t="s">
        <v>515</v>
      </c>
      <c r="H361" s="4">
        <v>2020</v>
      </c>
      <c r="I361" s="4">
        <v>4</v>
      </c>
      <c r="J361" s="6" t="s">
        <v>509</v>
      </c>
      <c r="K361" s="4">
        <v>12</v>
      </c>
      <c r="L361" s="6" t="s">
        <v>500</v>
      </c>
      <c r="M361" s="6" t="s">
        <v>516</v>
      </c>
      <c r="N361" s="6" t="s">
        <v>511</v>
      </c>
      <c r="O361" s="4">
        <v>2</v>
      </c>
      <c r="P361" s="6" t="s">
        <v>512</v>
      </c>
      <c r="Q361" s="4">
        <v>6</v>
      </c>
      <c r="R361" s="6" t="s">
        <v>501</v>
      </c>
      <c r="S361" s="4" t="b">
        <v>0</v>
      </c>
      <c r="T361" s="60">
        <v>37.5</v>
      </c>
      <c r="U361" s="60">
        <v>0</v>
      </c>
      <c r="V361" s="38">
        <v>0</v>
      </c>
      <c r="W361" s="35">
        <v>0</v>
      </c>
      <c r="X361" s="42">
        <f>VLOOKUP(VW_PREMIO_IV[[#This Row],[TIPO]],$AL$5:$AM$16,2,0)</f>
        <v>4</v>
      </c>
      <c r="Y361" s="35" t="str">
        <f>IF(VW_PREMIO_IV[[#This Row],[EQUIPE]]="Gerentes",VLOOKUP(VW_PREMIO_IV[[#This Row],[COBERTURA]],VALORES_IV_GER[],VW_PREMIO_IV[[#This Row],[Col Valor]],1),"")</f>
        <v/>
      </c>
      <c r="Z361" s="35">
        <f>IF(VW_PREMIO_IV[[#This Row],[EQUIPE]]="Especialidade (ESP)",VLOOKUP(VW_PREMIO_IV[[#This Row],[COBERTURA]],VALORES_IV_ESP[],VW_PREMIO_IV[[#This Row],[Col Valor]],1),"")</f>
        <v>0</v>
      </c>
      <c r="AA361" s="35" t="str">
        <f>IF(VW_PREMIO_IV[[#This Row],[EQUIPE]]="Hospitalar (HSP)",VLOOKUP(VW_PREMIO_IV[[#This Row],[COBERTURA]],VALORES_IV_HSP[],VW_PREMIO_IV[[#This Row],[Col Valor]],1),"")</f>
        <v/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497</v>
      </c>
      <c r="B362" s="6" t="s">
        <v>430</v>
      </c>
      <c r="C362" s="6" t="s">
        <v>29</v>
      </c>
      <c r="D362" s="6" t="s">
        <v>312</v>
      </c>
      <c r="E362" s="4">
        <v>30</v>
      </c>
      <c r="F362" s="6" t="s">
        <v>313</v>
      </c>
      <c r="G362" s="6" t="s">
        <v>515</v>
      </c>
      <c r="H362" s="4">
        <v>2020</v>
      </c>
      <c r="I362" s="4">
        <v>4</v>
      </c>
      <c r="J362" s="6" t="s">
        <v>509</v>
      </c>
      <c r="K362" s="4">
        <v>12</v>
      </c>
      <c r="L362" s="6" t="s">
        <v>500</v>
      </c>
      <c r="M362" s="6" t="s">
        <v>516</v>
      </c>
      <c r="N362" s="6" t="s">
        <v>511</v>
      </c>
      <c r="O362" s="4">
        <v>2</v>
      </c>
      <c r="P362" s="6" t="s">
        <v>512</v>
      </c>
      <c r="Q362" s="4">
        <v>6</v>
      </c>
      <c r="R362" s="6" t="s">
        <v>501</v>
      </c>
      <c r="S362" s="4" t="b">
        <v>0</v>
      </c>
      <c r="T362" s="60">
        <v>37.5</v>
      </c>
      <c r="U362" s="60">
        <v>0</v>
      </c>
      <c r="V362" s="38">
        <v>0</v>
      </c>
      <c r="W362" s="35">
        <v>0</v>
      </c>
      <c r="X362" s="42">
        <f>VLOOKUP(VW_PREMIO_IV[[#This Row],[TIPO]],$AL$5:$AM$16,2,0)</f>
        <v>4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 t="str">
        <f>IF(VW_PREMIO_IV[[#This Row],[EQUIPE]]="Hospitalar (HSP)",VLOOKUP(VW_PREMIO_IV[[#This Row],[COBERTURA]],VALORES_IV_HSP[],VW_PREMIO_IV[[#This Row],[Col Valor]],1),"")</f>
        <v/>
      </c>
      <c r="AB362" s="35">
        <f>IF(VW_PREMIO_IV[[#This Row],[EQUIPE]]="Misto (EMH)",VLOOKUP(VW_PREMIO_IV[[#This Row],[COBERTURA]],VALORES_IV_EMH[],VW_PREMIO_IV[[#This Row],[Col Valor]],1),"")</f>
        <v>0</v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497</v>
      </c>
      <c r="B363" s="6" t="s">
        <v>430</v>
      </c>
      <c r="C363" s="6" t="s">
        <v>30</v>
      </c>
      <c r="D363" s="6" t="s">
        <v>318</v>
      </c>
      <c r="E363" s="4">
        <v>10</v>
      </c>
      <c r="F363" s="6" t="s">
        <v>311</v>
      </c>
      <c r="G363" s="6" t="s">
        <v>515</v>
      </c>
      <c r="H363" s="4">
        <v>2020</v>
      </c>
      <c r="I363" s="4">
        <v>4</v>
      </c>
      <c r="J363" s="6" t="s">
        <v>509</v>
      </c>
      <c r="K363" s="4">
        <v>12</v>
      </c>
      <c r="L363" s="6" t="s">
        <v>500</v>
      </c>
      <c r="M363" s="6" t="s">
        <v>516</v>
      </c>
      <c r="N363" s="6" t="s">
        <v>511</v>
      </c>
      <c r="O363" s="4">
        <v>2</v>
      </c>
      <c r="P363" s="6" t="s">
        <v>512</v>
      </c>
      <c r="Q363" s="4">
        <v>6</v>
      </c>
      <c r="R363" s="6" t="s">
        <v>501</v>
      </c>
      <c r="S363" s="4" t="b">
        <v>0</v>
      </c>
      <c r="T363" s="60">
        <v>37.5</v>
      </c>
      <c r="U363" s="60">
        <v>0</v>
      </c>
      <c r="V363" s="38">
        <v>0</v>
      </c>
      <c r="W363" s="35">
        <v>0</v>
      </c>
      <c r="X363" s="42">
        <f>VLOOKUP(VW_PREMIO_IV[[#This Row],[TIPO]],$AL$5:$AM$16,2,0)</f>
        <v>4</v>
      </c>
      <c r="Y363" s="35" t="str">
        <f>IF(VW_PREMIO_IV[[#This Row],[EQUIPE]]="Gerentes",VLOOKUP(VW_PREMIO_IV[[#This Row],[COBERTURA]],VALORES_IV_GER[],VW_PREMIO_IV[[#This Row],[Col Valor]],1),"")</f>
        <v/>
      </c>
      <c r="Z363" s="35">
        <f>IF(VW_PREMIO_IV[[#This Row],[EQUIPE]]="Especialidade (ESP)",VLOOKUP(VW_PREMIO_IV[[#This Row],[COBERTURA]],VALORES_IV_ESP[],VW_PREMIO_IV[[#This Row],[Col Valor]],1),"")</f>
        <v>0</v>
      </c>
      <c r="AA363" s="35" t="str">
        <f>IF(VW_PREMIO_IV[[#This Row],[EQUIPE]]="Hospitalar (HSP)",VLOOKUP(VW_PREMIO_IV[[#This Row],[COBERTURA]],VALORES_IV_HSP[],VW_PREMIO_IV[[#This Row],[Col Valor]],1),"")</f>
        <v/>
      </c>
      <c r="AB363" s="35" t="str">
        <f>IF(VW_PREMIO_IV[[#This Row],[EQUIPE]]="Misto (EMH)",VLOOKUP(VW_PREMIO_IV[[#This Row],[COBERTURA]],VALORES_IV_EMH[],VW_PREMIO_IV[[#This Row],[Col Valor]],1),"")</f>
        <v/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497</v>
      </c>
      <c r="B364" s="6" t="s">
        <v>430</v>
      </c>
      <c r="C364" s="6" t="s">
        <v>15</v>
      </c>
      <c r="D364" s="6" t="s">
        <v>320</v>
      </c>
      <c r="E364" s="4">
        <v>30</v>
      </c>
      <c r="F364" s="6" t="s">
        <v>313</v>
      </c>
      <c r="G364" s="6" t="s">
        <v>515</v>
      </c>
      <c r="H364" s="4">
        <v>2020</v>
      </c>
      <c r="I364" s="4">
        <v>4</v>
      </c>
      <c r="J364" s="6" t="s">
        <v>509</v>
      </c>
      <c r="K364" s="4">
        <v>12</v>
      </c>
      <c r="L364" s="6" t="s">
        <v>500</v>
      </c>
      <c r="M364" s="6" t="s">
        <v>516</v>
      </c>
      <c r="N364" s="6" t="s">
        <v>511</v>
      </c>
      <c r="O364" s="4">
        <v>2</v>
      </c>
      <c r="P364" s="6" t="s">
        <v>512</v>
      </c>
      <c r="Q364" s="4">
        <v>6</v>
      </c>
      <c r="R364" s="6" t="s">
        <v>501</v>
      </c>
      <c r="S364" s="4" t="b">
        <v>0</v>
      </c>
      <c r="T364" s="60">
        <v>37.5</v>
      </c>
      <c r="U364" s="60">
        <v>0</v>
      </c>
      <c r="V364" s="38">
        <v>0</v>
      </c>
      <c r="W364" s="35">
        <v>0</v>
      </c>
      <c r="X364" s="42">
        <f>VLOOKUP(VW_PREMIO_IV[[#This Row],[TIPO]],$AL$5:$AM$16,2,0)</f>
        <v>4</v>
      </c>
      <c r="Y364" s="35" t="str">
        <f>IF(VW_PREMIO_IV[[#This Row],[EQUIPE]]="Gerentes",VLOOKUP(VW_PREMIO_IV[[#This Row],[COBERTURA]],VALORES_IV_GER[],VW_PREMIO_IV[[#This Row],[Col Valor]],1),"")</f>
        <v/>
      </c>
      <c r="Z364" s="35" t="str">
        <f>IF(VW_PREMIO_IV[[#This Row],[EQUIPE]]="Especialidade (ESP)",VLOOKUP(VW_PREMIO_IV[[#This Row],[COBERTURA]],VALORES_IV_ESP[],VW_PREMIO_IV[[#This Row],[Col Valor]],1),"")</f>
        <v/>
      </c>
      <c r="AA364" s="35" t="str">
        <f>IF(VW_PREMIO_IV[[#This Row],[EQUIPE]]="Hospitalar (HSP)",VLOOKUP(VW_PREMIO_IV[[#This Row],[COBERTURA]],VALORES_IV_HSP[],VW_PREMIO_IV[[#This Row],[Col Valor]],1),"")</f>
        <v/>
      </c>
      <c r="AB364" s="35">
        <f>IF(VW_PREMIO_IV[[#This Row],[EQUIPE]]="Misto (EMH)",VLOOKUP(VW_PREMIO_IV[[#This Row],[COBERTURA]],VALORES_IV_EMH[],VW_PREMIO_IV[[#This Row],[Col Valor]],1),"")</f>
        <v>0</v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497</v>
      </c>
      <c r="B365" s="6" t="s">
        <v>430</v>
      </c>
      <c r="C365" s="6" t="s">
        <v>31</v>
      </c>
      <c r="D365" s="6" t="s">
        <v>321</v>
      </c>
      <c r="E365" s="4">
        <v>10</v>
      </c>
      <c r="F365" s="6" t="s">
        <v>311</v>
      </c>
      <c r="G365" s="6" t="s">
        <v>515</v>
      </c>
      <c r="H365" s="4">
        <v>2020</v>
      </c>
      <c r="I365" s="4">
        <v>4</v>
      </c>
      <c r="J365" s="6" t="s">
        <v>509</v>
      </c>
      <c r="K365" s="4">
        <v>12</v>
      </c>
      <c r="L365" s="6" t="s">
        <v>500</v>
      </c>
      <c r="M365" s="6" t="s">
        <v>516</v>
      </c>
      <c r="N365" s="6" t="s">
        <v>511</v>
      </c>
      <c r="O365" s="4">
        <v>2</v>
      </c>
      <c r="P365" s="6" t="s">
        <v>512</v>
      </c>
      <c r="Q365" s="4">
        <v>6</v>
      </c>
      <c r="R365" s="6" t="s">
        <v>501</v>
      </c>
      <c r="S365" s="4" t="b">
        <v>0</v>
      </c>
      <c r="T365" s="60">
        <v>75</v>
      </c>
      <c r="U365" s="60">
        <v>0</v>
      </c>
      <c r="V365" s="38">
        <v>0</v>
      </c>
      <c r="W365" s="35">
        <v>0</v>
      </c>
      <c r="X365" s="42">
        <f>VLOOKUP(VW_PREMIO_IV[[#This Row],[TIPO]],$AL$5:$AM$16,2,0)</f>
        <v>4</v>
      </c>
      <c r="Y365" s="35" t="str">
        <f>IF(VW_PREMIO_IV[[#This Row],[EQUIPE]]="Gerentes",VLOOKUP(VW_PREMIO_IV[[#This Row],[COBERTURA]],VALORES_IV_GER[],VW_PREMIO_IV[[#This Row],[Col Valor]],1),"")</f>
        <v/>
      </c>
      <c r="Z365" s="35">
        <f>IF(VW_PREMIO_IV[[#This Row],[EQUIPE]]="Especialidade (ESP)",VLOOKUP(VW_PREMIO_IV[[#This Row],[COBERTURA]],VALORES_IV_ESP[],VW_PREMIO_IV[[#This Row],[Col Valor]],1),"")</f>
        <v>0</v>
      </c>
      <c r="AA365" s="35" t="str">
        <f>IF(VW_PREMIO_IV[[#This Row],[EQUIPE]]="Hospitalar (HSP)",VLOOKUP(VW_PREMIO_IV[[#This Row],[COBERTURA]],VALORES_IV_HSP[],VW_PREMIO_IV[[#This Row],[Col Valor]],1),"")</f>
        <v/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497</v>
      </c>
      <c r="B366" s="6" t="s">
        <v>430</v>
      </c>
      <c r="C366" s="6" t="s">
        <v>32</v>
      </c>
      <c r="D366" s="6" t="s">
        <v>330</v>
      </c>
      <c r="E366" s="4">
        <v>10</v>
      </c>
      <c r="F366" s="6" t="s">
        <v>311</v>
      </c>
      <c r="G366" s="6" t="s">
        <v>515</v>
      </c>
      <c r="H366" s="4">
        <v>2020</v>
      </c>
      <c r="I366" s="4">
        <v>4</v>
      </c>
      <c r="J366" s="6" t="s">
        <v>509</v>
      </c>
      <c r="K366" s="4">
        <v>12</v>
      </c>
      <c r="L366" s="6" t="s">
        <v>500</v>
      </c>
      <c r="M366" s="6" t="s">
        <v>516</v>
      </c>
      <c r="N366" s="6" t="s">
        <v>511</v>
      </c>
      <c r="O366" s="4">
        <v>2</v>
      </c>
      <c r="P366" s="6" t="s">
        <v>512</v>
      </c>
      <c r="Q366" s="4">
        <v>6</v>
      </c>
      <c r="R366" s="6" t="s">
        <v>501</v>
      </c>
      <c r="S366" s="4" t="b">
        <v>0</v>
      </c>
      <c r="T366" s="60">
        <v>300</v>
      </c>
      <c r="U366" s="60">
        <v>0</v>
      </c>
      <c r="V366" s="38">
        <v>0</v>
      </c>
      <c r="W366" s="35">
        <v>0</v>
      </c>
      <c r="X366" s="42">
        <f>VLOOKUP(VW_PREMIO_IV[[#This Row],[TIPO]],$AL$5:$AM$16,2,0)</f>
        <v>4</v>
      </c>
      <c r="Y366" s="35" t="str">
        <f>IF(VW_PREMIO_IV[[#This Row],[EQUIPE]]="Gerentes",VLOOKUP(VW_PREMIO_IV[[#This Row],[COBERTURA]],VALORES_IV_GER[],VW_PREMIO_IV[[#This Row],[Col Valor]],1),"")</f>
        <v/>
      </c>
      <c r="Z366" s="35">
        <f>IF(VW_PREMIO_IV[[#This Row],[EQUIPE]]="Especialidade (ESP)",VLOOKUP(VW_PREMIO_IV[[#This Row],[COBERTURA]],VALORES_IV_ESP[],VW_PREMIO_IV[[#This Row],[Col Valor]],1),"")</f>
        <v>0</v>
      </c>
      <c r="AA366" s="35" t="str">
        <f>IF(VW_PREMIO_IV[[#This Row],[EQUIPE]]="Hospitalar (HSP)",VLOOKUP(VW_PREMIO_IV[[#This Row],[COBERTURA]],VALORES_IV_HSP[],VW_PREMIO_IV[[#This Row],[Col Valor]],1),"")</f>
        <v/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497</v>
      </c>
      <c r="B367" s="6" t="s">
        <v>430</v>
      </c>
      <c r="C367" s="6" t="s">
        <v>33</v>
      </c>
      <c r="D367" s="6" t="s">
        <v>405</v>
      </c>
      <c r="E367" s="4">
        <v>10</v>
      </c>
      <c r="F367" s="6" t="s">
        <v>311</v>
      </c>
      <c r="G367" s="6" t="s">
        <v>515</v>
      </c>
      <c r="H367" s="4">
        <v>2020</v>
      </c>
      <c r="I367" s="4">
        <v>4</v>
      </c>
      <c r="J367" s="6" t="s">
        <v>509</v>
      </c>
      <c r="K367" s="4">
        <v>12</v>
      </c>
      <c r="L367" s="6" t="s">
        <v>500</v>
      </c>
      <c r="M367" s="6" t="s">
        <v>516</v>
      </c>
      <c r="N367" s="6" t="s">
        <v>511</v>
      </c>
      <c r="O367" s="4">
        <v>2</v>
      </c>
      <c r="P367" s="6" t="s">
        <v>512</v>
      </c>
      <c r="Q367" s="4">
        <v>6</v>
      </c>
      <c r="R367" s="6" t="s">
        <v>501</v>
      </c>
      <c r="S367" s="4" t="b">
        <v>0</v>
      </c>
      <c r="T367" s="60">
        <v>187.5</v>
      </c>
      <c r="U367" s="60">
        <v>0</v>
      </c>
      <c r="V367" s="38">
        <v>0</v>
      </c>
      <c r="W367" s="35">
        <v>0</v>
      </c>
      <c r="X367" s="42">
        <f>VLOOKUP(VW_PREMIO_IV[[#This Row],[TIPO]],$AL$5:$AM$16,2,0)</f>
        <v>4</v>
      </c>
      <c r="Y367" s="35" t="str">
        <f>IF(VW_PREMIO_IV[[#This Row],[EQUIPE]]="Gerentes",VLOOKUP(VW_PREMIO_IV[[#This Row],[COBERTURA]],VALORES_IV_GER[],VW_PREMIO_IV[[#This Row],[Col Valor]],1),"")</f>
        <v/>
      </c>
      <c r="Z367" s="35">
        <f>IF(VW_PREMIO_IV[[#This Row],[EQUIPE]]="Especialidade (ESP)",VLOOKUP(VW_PREMIO_IV[[#This Row],[COBERTURA]],VALORES_IV_ESP[],VW_PREMIO_IV[[#This Row],[Col Valor]],1),"")</f>
        <v>0</v>
      </c>
      <c r="AA367" s="35" t="str">
        <f>IF(VW_PREMIO_IV[[#This Row],[EQUIPE]]="Hospitalar (HSP)",VLOOKUP(VW_PREMIO_IV[[#This Row],[COBERTURA]],VALORES_IV_HSP[],VW_PREMIO_IV[[#This Row],[Col Valor]],1),"")</f>
        <v/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497</v>
      </c>
      <c r="B368" s="6" t="s">
        <v>430</v>
      </c>
      <c r="C368" s="6" t="s">
        <v>25</v>
      </c>
      <c r="D368" s="6" t="s">
        <v>406</v>
      </c>
      <c r="E368" s="4">
        <v>30</v>
      </c>
      <c r="F368" s="6" t="s">
        <v>313</v>
      </c>
      <c r="G368" s="6" t="s">
        <v>515</v>
      </c>
      <c r="H368" s="4">
        <v>2020</v>
      </c>
      <c r="I368" s="4">
        <v>4</v>
      </c>
      <c r="J368" s="6" t="s">
        <v>509</v>
      </c>
      <c r="K368" s="4">
        <v>12</v>
      </c>
      <c r="L368" s="6" t="s">
        <v>500</v>
      </c>
      <c r="M368" s="6" t="s">
        <v>516</v>
      </c>
      <c r="N368" s="6" t="s">
        <v>511</v>
      </c>
      <c r="O368" s="4">
        <v>2</v>
      </c>
      <c r="P368" s="6" t="s">
        <v>512</v>
      </c>
      <c r="Q368" s="4">
        <v>6</v>
      </c>
      <c r="R368" s="6" t="s">
        <v>501</v>
      </c>
      <c r="S368" s="4" t="b">
        <v>0</v>
      </c>
      <c r="T368" s="60">
        <v>37.5</v>
      </c>
      <c r="U368" s="60">
        <v>0</v>
      </c>
      <c r="V368" s="38">
        <v>0</v>
      </c>
      <c r="W368" s="35">
        <v>0</v>
      </c>
      <c r="X368" s="42">
        <f>VLOOKUP(VW_PREMIO_IV[[#This Row],[TIPO]],$AL$5:$AM$16,2,0)</f>
        <v>4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 t="str">
        <f>IF(VW_PREMIO_IV[[#This Row],[EQUIPE]]="Hospitalar (HSP)",VLOOKUP(VW_PREMIO_IV[[#This Row],[COBERTURA]],VALORES_IV_HSP[],VW_PREMIO_IV[[#This Row],[Col Valor]],1),"")</f>
        <v/>
      </c>
      <c r="AB368" s="35">
        <f>IF(VW_PREMIO_IV[[#This Row],[EQUIPE]]="Misto (EMH)",VLOOKUP(VW_PREMIO_IV[[#This Row],[COBERTURA]],VALORES_IV_EMH[],VW_PREMIO_IV[[#This Row],[Col Valor]],1),"")</f>
        <v>0</v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497</v>
      </c>
      <c r="B369" s="6" t="s">
        <v>284</v>
      </c>
      <c r="C369" s="6" t="s">
        <v>9</v>
      </c>
      <c r="D369" s="6" t="s">
        <v>304</v>
      </c>
      <c r="E369" s="4">
        <v>20</v>
      </c>
      <c r="F369" s="6" t="s">
        <v>306</v>
      </c>
      <c r="G369" s="6" t="s">
        <v>508</v>
      </c>
      <c r="H369" s="4">
        <v>2020</v>
      </c>
      <c r="I369" s="4">
        <v>4</v>
      </c>
      <c r="J369" s="6" t="s">
        <v>509</v>
      </c>
      <c r="K369" s="4">
        <v>10</v>
      </c>
      <c r="L369" s="6" t="s">
        <v>495</v>
      </c>
      <c r="M369" s="6" t="s">
        <v>510</v>
      </c>
      <c r="N369" s="6" t="s">
        <v>511</v>
      </c>
      <c r="O369" s="4">
        <v>2</v>
      </c>
      <c r="P369" s="6" t="s">
        <v>512</v>
      </c>
      <c r="Q369" s="4">
        <v>4</v>
      </c>
      <c r="R369" s="6" t="s">
        <v>496</v>
      </c>
      <c r="S369" s="4" t="b">
        <v>0</v>
      </c>
      <c r="T369" s="60">
        <v>84</v>
      </c>
      <c r="U369" s="60">
        <v>111</v>
      </c>
      <c r="V369" s="38">
        <v>1.321</v>
      </c>
      <c r="W369" s="35">
        <v>376.08</v>
      </c>
      <c r="X369" s="42">
        <f>VLOOKUP(VW_PREMIO_IV[[#This Row],[TIPO]],$AL$5:$AM$16,2,0)</f>
        <v>12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376.08229999999998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-2.299999999991087E-3</v>
      </c>
    </row>
    <row r="370" spans="1:29" x14ac:dyDescent="0.25">
      <c r="A370" s="6" t="s">
        <v>497</v>
      </c>
      <c r="B370" s="6" t="s">
        <v>284</v>
      </c>
      <c r="C370" s="6" t="s">
        <v>9</v>
      </c>
      <c r="D370" s="6" t="s">
        <v>304</v>
      </c>
      <c r="E370" s="4">
        <v>20</v>
      </c>
      <c r="F370" s="6" t="s">
        <v>306</v>
      </c>
      <c r="G370" s="6" t="s">
        <v>513</v>
      </c>
      <c r="H370" s="4">
        <v>2020</v>
      </c>
      <c r="I370" s="4">
        <v>4</v>
      </c>
      <c r="J370" s="6" t="s">
        <v>509</v>
      </c>
      <c r="K370" s="4">
        <v>11</v>
      </c>
      <c r="L370" s="6" t="s">
        <v>498</v>
      </c>
      <c r="M370" s="6" t="s">
        <v>514</v>
      </c>
      <c r="N370" s="6" t="s">
        <v>511</v>
      </c>
      <c r="O370" s="4">
        <v>2</v>
      </c>
      <c r="P370" s="6" t="s">
        <v>512</v>
      </c>
      <c r="Q370" s="4">
        <v>5</v>
      </c>
      <c r="R370" s="6" t="s">
        <v>499</v>
      </c>
      <c r="S370" s="4" t="b">
        <v>0</v>
      </c>
      <c r="T370" s="60">
        <v>80</v>
      </c>
      <c r="U370" s="60">
        <v>80</v>
      </c>
      <c r="V370" s="38">
        <v>1</v>
      </c>
      <c r="W370" s="35">
        <v>376.08</v>
      </c>
      <c r="X370" s="42">
        <f>VLOOKUP(VW_PREMIO_IV[[#This Row],[TIPO]],$AL$5:$AM$16,2,0)</f>
        <v>12</v>
      </c>
      <c r="Y370" s="35" t="str">
        <f>IF(VW_PREMIO_IV[[#This Row],[EQUIPE]]="Gerentes",VLOOKUP(VW_PREMIO_IV[[#This Row],[COBERTURA]],VALORES_IV_GER[],VW_PREMIO_IV[[#This Row],[Col Valor]],1),"")</f>
        <v/>
      </c>
      <c r="Z370" s="35" t="str">
        <f>IF(VW_PREMIO_IV[[#This Row],[EQUIPE]]="Especialidade (ESP)",VLOOKUP(VW_PREMIO_IV[[#This Row],[COBERTURA]],VALORES_IV_ESP[],VW_PREMIO_IV[[#This Row],[Col Valor]],1),"")</f>
        <v/>
      </c>
      <c r="AA370" s="35">
        <f>IF(VW_PREMIO_IV[[#This Row],[EQUIPE]]="Hospitalar (HSP)",VLOOKUP(VW_PREMIO_IV[[#This Row],[COBERTURA]],VALORES_IV_HSP[],VW_PREMIO_IV[[#This Row],[Col Valor]],1),"")</f>
        <v>376.08229999999998</v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-2.299999999991087E-3</v>
      </c>
    </row>
    <row r="371" spans="1:29" x14ac:dyDescent="0.25">
      <c r="A371" s="6" t="s">
        <v>497</v>
      </c>
      <c r="B371" s="6" t="s">
        <v>284</v>
      </c>
      <c r="C371" s="6" t="s">
        <v>11</v>
      </c>
      <c r="D371" s="6" t="s">
        <v>307</v>
      </c>
      <c r="E371" s="4">
        <v>20</v>
      </c>
      <c r="F371" s="6" t="s">
        <v>306</v>
      </c>
      <c r="G371" s="6" t="s">
        <v>508</v>
      </c>
      <c r="H371" s="4">
        <v>2020</v>
      </c>
      <c r="I371" s="4">
        <v>4</v>
      </c>
      <c r="J371" s="6" t="s">
        <v>509</v>
      </c>
      <c r="K371" s="4">
        <v>10</v>
      </c>
      <c r="L371" s="6" t="s">
        <v>495</v>
      </c>
      <c r="M371" s="6" t="s">
        <v>510</v>
      </c>
      <c r="N371" s="6" t="s">
        <v>511</v>
      </c>
      <c r="O371" s="4">
        <v>2</v>
      </c>
      <c r="P371" s="6" t="s">
        <v>512</v>
      </c>
      <c r="Q371" s="4">
        <v>4</v>
      </c>
      <c r="R371" s="6" t="s">
        <v>496</v>
      </c>
      <c r="S371" s="4" t="b">
        <v>0</v>
      </c>
      <c r="T371" s="60">
        <v>84</v>
      </c>
      <c r="U371" s="60">
        <v>94</v>
      </c>
      <c r="V371" s="38">
        <v>1.119</v>
      </c>
      <c r="W371" s="35">
        <v>376.08</v>
      </c>
      <c r="X371" s="42">
        <f>VLOOKUP(VW_PREMIO_IV[[#This Row],[TIPO]],$AL$5:$AM$16,2,0)</f>
        <v>12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376.08229999999998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-2.299999999991087E-3</v>
      </c>
    </row>
    <row r="372" spans="1:29" x14ac:dyDescent="0.25">
      <c r="A372" s="6" t="s">
        <v>497</v>
      </c>
      <c r="B372" s="6" t="s">
        <v>284</v>
      </c>
      <c r="C372" s="6" t="s">
        <v>11</v>
      </c>
      <c r="D372" s="6" t="s">
        <v>307</v>
      </c>
      <c r="E372" s="4">
        <v>20</v>
      </c>
      <c r="F372" s="6" t="s">
        <v>306</v>
      </c>
      <c r="G372" s="6" t="s">
        <v>513</v>
      </c>
      <c r="H372" s="4">
        <v>2020</v>
      </c>
      <c r="I372" s="4">
        <v>4</v>
      </c>
      <c r="J372" s="6" t="s">
        <v>509</v>
      </c>
      <c r="K372" s="4">
        <v>11</v>
      </c>
      <c r="L372" s="6" t="s">
        <v>498</v>
      </c>
      <c r="M372" s="6" t="s">
        <v>514</v>
      </c>
      <c r="N372" s="6" t="s">
        <v>511</v>
      </c>
      <c r="O372" s="4">
        <v>2</v>
      </c>
      <c r="P372" s="6" t="s">
        <v>512</v>
      </c>
      <c r="Q372" s="4">
        <v>5</v>
      </c>
      <c r="R372" s="6" t="s">
        <v>499</v>
      </c>
      <c r="S372" s="4" t="b">
        <v>0</v>
      </c>
      <c r="T372" s="60">
        <v>76</v>
      </c>
      <c r="U372" s="60">
        <v>85</v>
      </c>
      <c r="V372" s="38">
        <v>1.1180000000000001</v>
      </c>
      <c r="W372" s="35">
        <v>376.08</v>
      </c>
      <c r="X372" s="42">
        <f>VLOOKUP(VW_PREMIO_IV[[#This Row],[TIPO]],$AL$5:$AM$16,2,0)</f>
        <v>12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376.08229999999998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-2.299999999991087E-3</v>
      </c>
    </row>
    <row r="373" spans="1:29" x14ac:dyDescent="0.25">
      <c r="A373" s="6" t="s">
        <v>497</v>
      </c>
      <c r="B373" s="6" t="s">
        <v>284</v>
      </c>
      <c r="C373" s="6" t="s">
        <v>13</v>
      </c>
      <c r="D373" s="6" t="s">
        <v>309</v>
      </c>
      <c r="E373" s="4">
        <v>20</v>
      </c>
      <c r="F373" s="6" t="s">
        <v>306</v>
      </c>
      <c r="G373" s="6" t="s">
        <v>508</v>
      </c>
      <c r="H373" s="4">
        <v>2020</v>
      </c>
      <c r="I373" s="4">
        <v>4</v>
      </c>
      <c r="J373" s="6" t="s">
        <v>509</v>
      </c>
      <c r="K373" s="4">
        <v>10</v>
      </c>
      <c r="L373" s="6" t="s">
        <v>495</v>
      </c>
      <c r="M373" s="6" t="s">
        <v>510</v>
      </c>
      <c r="N373" s="6" t="s">
        <v>511</v>
      </c>
      <c r="O373" s="4">
        <v>2</v>
      </c>
      <c r="P373" s="6" t="s">
        <v>512</v>
      </c>
      <c r="Q373" s="4">
        <v>4</v>
      </c>
      <c r="R373" s="6" t="s">
        <v>496</v>
      </c>
      <c r="S373" s="4" t="b">
        <v>0</v>
      </c>
      <c r="T373" s="60">
        <v>84</v>
      </c>
      <c r="U373" s="60">
        <v>98</v>
      </c>
      <c r="V373" s="38">
        <v>1.167</v>
      </c>
      <c r="W373" s="35">
        <v>376.08</v>
      </c>
      <c r="X373" s="42">
        <f>VLOOKUP(VW_PREMIO_IV[[#This Row],[TIPO]],$AL$5:$AM$16,2,0)</f>
        <v>12</v>
      </c>
      <c r="Y373" s="35" t="str">
        <f>IF(VW_PREMIO_IV[[#This Row],[EQUIPE]]="Gerentes",VLOOKUP(VW_PREMIO_IV[[#This Row],[COBERTURA]],VALORES_IV_GER[],VW_PREMIO_IV[[#This Row],[Col Valor]],1),"")</f>
        <v/>
      </c>
      <c r="Z373" s="35" t="str">
        <f>IF(VW_PREMIO_IV[[#This Row],[EQUIPE]]="Especialidade (ESP)",VLOOKUP(VW_PREMIO_IV[[#This Row],[COBERTURA]],VALORES_IV_ESP[],VW_PREMIO_IV[[#This Row],[Col Valor]],1),"")</f>
        <v/>
      </c>
      <c r="AA373" s="35">
        <f>IF(VW_PREMIO_IV[[#This Row],[EQUIPE]]="Hospitalar (HSP)",VLOOKUP(VW_PREMIO_IV[[#This Row],[COBERTURA]],VALORES_IV_HSP[],VW_PREMIO_IV[[#This Row],[Col Valor]],1),"")</f>
        <v>376.08229999999998</v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-2.299999999991087E-3</v>
      </c>
    </row>
    <row r="374" spans="1:29" x14ac:dyDescent="0.25">
      <c r="A374" s="6" t="s">
        <v>497</v>
      </c>
      <c r="B374" s="6" t="s">
        <v>284</v>
      </c>
      <c r="C374" s="6" t="s">
        <v>13</v>
      </c>
      <c r="D374" s="6" t="s">
        <v>309</v>
      </c>
      <c r="E374" s="4">
        <v>20</v>
      </c>
      <c r="F374" s="6" t="s">
        <v>306</v>
      </c>
      <c r="G374" s="6" t="s">
        <v>513</v>
      </c>
      <c r="H374" s="4">
        <v>2020</v>
      </c>
      <c r="I374" s="4">
        <v>4</v>
      </c>
      <c r="J374" s="6" t="s">
        <v>509</v>
      </c>
      <c r="K374" s="4">
        <v>11</v>
      </c>
      <c r="L374" s="6" t="s">
        <v>498</v>
      </c>
      <c r="M374" s="6" t="s">
        <v>514</v>
      </c>
      <c r="N374" s="6" t="s">
        <v>511</v>
      </c>
      <c r="O374" s="4">
        <v>2</v>
      </c>
      <c r="P374" s="6" t="s">
        <v>512</v>
      </c>
      <c r="Q374" s="4">
        <v>5</v>
      </c>
      <c r="R374" s="6" t="s">
        <v>499</v>
      </c>
      <c r="S374" s="4" t="b">
        <v>0</v>
      </c>
      <c r="T374" s="60">
        <v>80</v>
      </c>
      <c r="U374" s="60">
        <v>91</v>
      </c>
      <c r="V374" s="38">
        <v>1.1379999999999999</v>
      </c>
      <c r="W374" s="35">
        <v>376.08</v>
      </c>
      <c r="X374" s="42">
        <f>VLOOKUP(VW_PREMIO_IV[[#This Row],[TIPO]],$AL$5:$AM$16,2,0)</f>
        <v>12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>
        <f>IF(VW_PREMIO_IV[[#This Row],[EQUIPE]]="Hospitalar (HSP)",VLOOKUP(VW_PREMIO_IV[[#This Row],[COBERTURA]],VALORES_IV_HSP[],VW_PREMIO_IV[[#This Row],[Col Valor]],1),"")</f>
        <v>376.08229999999998</v>
      </c>
      <c r="AB374" s="35" t="str">
        <f>IF(VW_PREMIO_IV[[#This Row],[EQUIPE]]="Misto (EMH)",VLOOKUP(VW_PREMIO_IV[[#This Row],[COBERTURA]],VALORES_IV_EMH[],VW_PREMIO_IV[[#This Row],[Col Valor]],1),"")</f>
        <v/>
      </c>
      <c r="AC374" s="35">
        <f>VW_PREMIO_IV[[#This Row],[PREMIO]]-SUM(VW_PREMIO_IV[[#This Row],[Check Gerente]:[Check EMH]])</f>
        <v>-2.299999999991087E-3</v>
      </c>
    </row>
    <row r="375" spans="1:29" x14ac:dyDescent="0.25">
      <c r="A375" s="6" t="s">
        <v>497</v>
      </c>
      <c r="B375" s="6" t="s">
        <v>284</v>
      </c>
      <c r="C375" s="6" t="s">
        <v>28</v>
      </c>
      <c r="D375" s="6" t="s">
        <v>310</v>
      </c>
      <c r="E375" s="4">
        <v>10</v>
      </c>
      <c r="F375" s="6" t="s">
        <v>311</v>
      </c>
      <c r="G375" s="6" t="s">
        <v>508</v>
      </c>
      <c r="H375" s="4">
        <v>2020</v>
      </c>
      <c r="I375" s="4">
        <v>4</v>
      </c>
      <c r="J375" s="6" t="s">
        <v>509</v>
      </c>
      <c r="K375" s="4">
        <v>10</v>
      </c>
      <c r="L375" s="6" t="s">
        <v>495</v>
      </c>
      <c r="M375" s="6" t="s">
        <v>510</v>
      </c>
      <c r="N375" s="6" t="s">
        <v>511</v>
      </c>
      <c r="O375" s="4">
        <v>2</v>
      </c>
      <c r="P375" s="6" t="s">
        <v>512</v>
      </c>
      <c r="Q375" s="4">
        <v>4</v>
      </c>
      <c r="R375" s="6" t="s">
        <v>496</v>
      </c>
      <c r="S375" s="4" t="b">
        <v>0</v>
      </c>
      <c r="T375" s="60">
        <v>84</v>
      </c>
      <c r="U375" s="60">
        <v>122</v>
      </c>
      <c r="V375" s="38">
        <v>1.452</v>
      </c>
      <c r="W375" s="35">
        <v>376.08</v>
      </c>
      <c r="X375" s="42">
        <f>VLOOKUP(VW_PREMIO_IV[[#This Row],[TIPO]],$AL$5:$AM$16,2,0)</f>
        <v>12</v>
      </c>
      <c r="Y375" s="35" t="str">
        <f>IF(VW_PREMIO_IV[[#This Row],[EQUIPE]]="Gerentes",VLOOKUP(VW_PREMIO_IV[[#This Row],[COBERTURA]],VALORES_IV_GER[],VW_PREMIO_IV[[#This Row],[Col Valor]],1),"")</f>
        <v/>
      </c>
      <c r="Z375" s="35">
        <f>IF(VW_PREMIO_IV[[#This Row],[EQUIPE]]="Especialidade (ESP)",VLOOKUP(VW_PREMIO_IV[[#This Row],[COBERTURA]],VALORES_IV_ESP[],VW_PREMIO_IV[[#This Row],[Col Valor]],1),"")</f>
        <v>376.08229999999998</v>
      </c>
      <c r="AA375" s="35" t="str">
        <f>IF(VW_PREMIO_IV[[#This Row],[EQUIPE]]="Hospitalar (HSP)",VLOOKUP(VW_PREMIO_IV[[#This Row],[COBERTURA]],VALORES_IV_HSP[],VW_PREMIO_IV[[#This Row],[Col Valor]],1),"")</f>
        <v/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-2.299999999991087E-3</v>
      </c>
    </row>
    <row r="376" spans="1:29" x14ac:dyDescent="0.25">
      <c r="A376" s="6" t="s">
        <v>497</v>
      </c>
      <c r="B376" s="6" t="s">
        <v>284</v>
      </c>
      <c r="C376" s="6" t="s">
        <v>28</v>
      </c>
      <c r="D376" s="6" t="s">
        <v>310</v>
      </c>
      <c r="E376" s="4">
        <v>10</v>
      </c>
      <c r="F376" s="6" t="s">
        <v>311</v>
      </c>
      <c r="G376" s="6" t="s">
        <v>513</v>
      </c>
      <c r="H376" s="4">
        <v>2020</v>
      </c>
      <c r="I376" s="4">
        <v>4</v>
      </c>
      <c r="J376" s="6" t="s">
        <v>509</v>
      </c>
      <c r="K376" s="4">
        <v>11</v>
      </c>
      <c r="L376" s="6" t="s">
        <v>498</v>
      </c>
      <c r="M376" s="6" t="s">
        <v>514</v>
      </c>
      <c r="N376" s="6" t="s">
        <v>511</v>
      </c>
      <c r="O376" s="4">
        <v>2</v>
      </c>
      <c r="P376" s="6" t="s">
        <v>512</v>
      </c>
      <c r="Q376" s="4">
        <v>5</v>
      </c>
      <c r="R376" s="6" t="s">
        <v>499</v>
      </c>
      <c r="S376" s="4" t="b">
        <v>0</v>
      </c>
      <c r="T376" s="60">
        <v>76</v>
      </c>
      <c r="U376" s="60">
        <v>113</v>
      </c>
      <c r="V376" s="38">
        <v>1.4870000000000001</v>
      </c>
      <c r="W376" s="35">
        <v>376.08</v>
      </c>
      <c r="X376" s="42">
        <f>VLOOKUP(VW_PREMIO_IV[[#This Row],[TIPO]],$AL$5:$AM$16,2,0)</f>
        <v>12</v>
      </c>
      <c r="Y376" s="35" t="str">
        <f>IF(VW_PREMIO_IV[[#This Row],[EQUIPE]]="Gerentes",VLOOKUP(VW_PREMIO_IV[[#This Row],[COBERTURA]],VALORES_IV_GER[],VW_PREMIO_IV[[#This Row],[Col Valor]],1),"")</f>
        <v/>
      </c>
      <c r="Z376" s="35">
        <f>IF(VW_PREMIO_IV[[#This Row],[EQUIPE]]="Especialidade (ESP)",VLOOKUP(VW_PREMIO_IV[[#This Row],[COBERTURA]],VALORES_IV_ESP[],VW_PREMIO_IV[[#This Row],[Col Valor]],1),"")</f>
        <v>376.08229999999998</v>
      </c>
      <c r="AA376" s="35" t="str">
        <f>IF(VW_PREMIO_IV[[#This Row],[EQUIPE]]="Hospitalar (HSP)",VLOOKUP(VW_PREMIO_IV[[#This Row],[COBERTURA]],VALORES_IV_HSP[],VW_PREMIO_IV[[#This Row],[Col Valor]],1),"")</f>
        <v/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-2.299999999991087E-3</v>
      </c>
    </row>
    <row r="377" spans="1:29" x14ac:dyDescent="0.25">
      <c r="A377" s="6" t="s">
        <v>497</v>
      </c>
      <c r="B377" s="6" t="s">
        <v>284</v>
      </c>
      <c r="C377" s="6" t="s">
        <v>29</v>
      </c>
      <c r="D377" s="6" t="s">
        <v>312</v>
      </c>
      <c r="E377" s="4">
        <v>30</v>
      </c>
      <c r="F377" s="6" t="s">
        <v>313</v>
      </c>
      <c r="G377" s="6" t="s">
        <v>508</v>
      </c>
      <c r="H377" s="4">
        <v>2020</v>
      </c>
      <c r="I377" s="4">
        <v>4</v>
      </c>
      <c r="J377" s="6" t="s">
        <v>509</v>
      </c>
      <c r="K377" s="4">
        <v>10</v>
      </c>
      <c r="L377" s="6" t="s">
        <v>495</v>
      </c>
      <c r="M377" s="6" t="s">
        <v>510</v>
      </c>
      <c r="N377" s="6" t="s">
        <v>511</v>
      </c>
      <c r="O377" s="4">
        <v>2</v>
      </c>
      <c r="P377" s="6" t="s">
        <v>512</v>
      </c>
      <c r="Q377" s="4">
        <v>4</v>
      </c>
      <c r="R377" s="6" t="s">
        <v>496</v>
      </c>
      <c r="S377" s="4" t="b">
        <v>0</v>
      </c>
      <c r="T377" s="60">
        <v>84</v>
      </c>
      <c r="U377" s="60">
        <v>103</v>
      </c>
      <c r="V377" s="38">
        <v>1.226</v>
      </c>
      <c r="W377" s="35">
        <v>376.08</v>
      </c>
      <c r="X377" s="42">
        <f>VLOOKUP(VW_PREMIO_IV[[#This Row],[TIPO]],$AL$5:$AM$16,2,0)</f>
        <v>12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 t="str">
        <f>IF(VW_PREMIO_IV[[#This Row],[EQUIPE]]="Hospitalar (HSP)",VLOOKUP(VW_PREMIO_IV[[#This Row],[COBERTURA]],VALORES_IV_HSP[],VW_PREMIO_IV[[#This Row],[Col Valor]],1),"")</f>
        <v/>
      </c>
      <c r="AB377" s="35">
        <f>IF(VW_PREMIO_IV[[#This Row],[EQUIPE]]="Misto (EMH)",VLOOKUP(VW_PREMIO_IV[[#This Row],[COBERTURA]],VALORES_IV_EMH[],VW_PREMIO_IV[[#This Row],[Col Valor]],1),"")</f>
        <v>376.08229999999998</v>
      </c>
      <c r="AC377" s="35">
        <f>VW_PREMIO_IV[[#This Row],[PREMIO]]-SUM(VW_PREMIO_IV[[#This Row],[Check Gerente]:[Check EMH]])</f>
        <v>-2.299999999991087E-3</v>
      </c>
    </row>
    <row r="378" spans="1:29" x14ac:dyDescent="0.25">
      <c r="A378" s="6" t="s">
        <v>497</v>
      </c>
      <c r="B378" s="6" t="s">
        <v>284</v>
      </c>
      <c r="C378" s="6" t="s">
        <v>29</v>
      </c>
      <c r="D378" s="6" t="s">
        <v>312</v>
      </c>
      <c r="E378" s="4">
        <v>30</v>
      </c>
      <c r="F378" s="6" t="s">
        <v>313</v>
      </c>
      <c r="G378" s="6" t="s">
        <v>513</v>
      </c>
      <c r="H378" s="4">
        <v>2020</v>
      </c>
      <c r="I378" s="4">
        <v>4</v>
      </c>
      <c r="J378" s="6" t="s">
        <v>509</v>
      </c>
      <c r="K378" s="4">
        <v>11</v>
      </c>
      <c r="L378" s="6" t="s">
        <v>498</v>
      </c>
      <c r="M378" s="6" t="s">
        <v>514</v>
      </c>
      <c r="N378" s="6" t="s">
        <v>511</v>
      </c>
      <c r="O378" s="4">
        <v>2</v>
      </c>
      <c r="P378" s="6" t="s">
        <v>512</v>
      </c>
      <c r="Q378" s="4">
        <v>5</v>
      </c>
      <c r="R378" s="6" t="s">
        <v>499</v>
      </c>
      <c r="S378" s="4" t="b">
        <v>0</v>
      </c>
      <c r="T378" s="60">
        <v>76</v>
      </c>
      <c r="U378" s="60">
        <v>93</v>
      </c>
      <c r="V378" s="38">
        <v>1.224</v>
      </c>
      <c r="W378" s="35">
        <v>376.08</v>
      </c>
      <c r="X378" s="42">
        <f>VLOOKUP(VW_PREMIO_IV[[#This Row],[TIPO]],$AL$5:$AM$16,2,0)</f>
        <v>12</v>
      </c>
      <c r="Y378" s="35" t="str">
        <f>IF(VW_PREMIO_IV[[#This Row],[EQUIPE]]="Gerentes",VLOOKUP(VW_PREMIO_IV[[#This Row],[COBERTURA]],VALORES_IV_GER[],VW_PREMIO_IV[[#This Row],[Col Valor]],1),"")</f>
        <v/>
      </c>
      <c r="Z378" s="35" t="str">
        <f>IF(VW_PREMIO_IV[[#This Row],[EQUIPE]]="Especialidade (ESP)",VLOOKUP(VW_PREMIO_IV[[#This Row],[COBERTURA]],VALORES_IV_ESP[],VW_PREMIO_IV[[#This Row],[Col Valor]],1),"")</f>
        <v/>
      </c>
      <c r="AA378" s="35" t="str">
        <f>IF(VW_PREMIO_IV[[#This Row],[EQUIPE]]="Hospitalar (HSP)",VLOOKUP(VW_PREMIO_IV[[#This Row],[COBERTURA]],VALORES_IV_HSP[],VW_PREMIO_IV[[#This Row],[Col Valor]],1),"")</f>
        <v/>
      </c>
      <c r="AB378" s="35">
        <f>IF(VW_PREMIO_IV[[#This Row],[EQUIPE]]="Misto (EMH)",VLOOKUP(VW_PREMIO_IV[[#This Row],[COBERTURA]],VALORES_IV_EMH[],VW_PREMIO_IV[[#This Row],[Col Valor]],1),"")</f>
        <v>376.08229999999998</v>
      </c>
      <c r="AC378" s="35">
        <f>VW_PREMIO_IV[[#This Row],[PREMIO]]-SUM(VW_PREMIO_IV[[#This Row],[Check Gerente]:[Check EMH]])</f>
        <v>-2.299999999991087E-3</v>
      </c>
    </row>
    <row r="379" spans="1:29" x14ac:dyDescent="0.25">
      <c r="A379" s="6" t="s">
        <v>497</v>
      </c>
      <c r="B379" s="6" t="s">
        <v>284</v>
      </c>
      <c r="C379" s="6" t="s">
        <v>30</v>
      </c>
      <c r="D379" s="6" t="s">
        <v>318</v>
      </c>
      <c r="E379" s="4">
        <v>10</v>
      </c>
      <c r="F379" s="6" t="s">
        <v>311</v>
      </c>
      <c r="G379" s="6" t="s">
        <v>508</v>
      </c>
      <c r="H379" s="4">
        <v>2020</v>
      </c>
      <c r="I379" s="4">
        <v>4</v>
      </c>
      <c r="J379" s="6" t="s">
        <v>509</v>
      </c>
      <c r="K379" s="4">
        <v>10</v>
      </c>
      <c r="L379" s="6" t="s">
        <v>495</v>
      </c>
      <c r="M379" s="6" t="s">
        <v>510</v>
      </c>
      <c r="N379" s="6" t="s">
        <v>511</v>
      </c>
      <c r="O379" s="4">
        <v>2</v>
      </c>
      <c r="P379" s="6" t="s">
        <v>512</v>
      </c>
      <c r="Q379" s="4">
        <v>4</v>
      </c>
      <c r="R379" s="6" t="s">
        <v>496</v>
      </c>
      <c r="S379" s="4" t="b">
        <v>0</v>
      </c>
      <c r="T379" s="60">
        <v>84</v>
      </c>
      <c r="U379" s="60">
        <v>126</v>
      </c>
      <c r="V379" s="38">
        <v>1.5</v>
      </c>
      <c r="W379" s="35">
        <v>376.08</v>
      </c>
      <c r="X379" s="42">
        <f>VLOOKUP(VW_PREMIO_IV[[#This Row],[TIPO]],$AL$5:$AM$16,2,0)</f>
        <v>12</v>
      </c>
      <c r="Y379" s="35" t="str">
        <f>IF(VW_PREMIO_IV[[#This Row],[EQUIPE]]="Gerentes",VLOOKUP(VW_PREMIO_IV[[#This Row],[COBERTURA]],VALORES_IV_GER[],VW_PREMIO_IV[[#This Row],[Col Valor]],1),"")</f>
        <v/>
      </c>
      <c r="Z379" s="35">
        <f>IF(VW_PREMIO_IV[[#This Row],[EQUIPE]]="Especialidade (ESP)",VLOOKUP(VW_PREMIO_IV[[#This Row],[COBERTURA]],VALORES_IV_ESP[],VW_PREMIO_IV[[#This Row],[Col Valor]],1),"")</f>
        <v>376.08229999999998</v>
      </c>
      <c r="AA379" s="35" t="str">
        <f>IF(VW_PREMIO_IV[[#This Row],[EQUIPE]]="Hospitalar (HSP)",VLOOKUP(VW_PREMIO_IV[[#This Row],[COBERTURA]],VALORES_IV_HSP[],VW_PREMIO_IV[[#This Row],[Col Valor]],1),"")</f>
        <v/>
      </c>
      <c r="AB379" s="35" t="str">
        <f>IF(VW_PREMIO_IV[[#This Row],[EQUIPE]]="Misto (EMH)",VLOOKUP(VW_PREMIO_IV[[#This Row],[COBERTURA]],VALORES_IV_EMH[],VW_PREMIO_IV[[#This Row],[Col Valor]],1),"")</f>
        <v/>
      </c>
      <c r="AC379" s="35">
        <f>VW_PREMIO_IV[[#This Row],[PREMIO]]-SUM(VW_PREMIO_IV[[#This Row],[Check Gerente]:[Check EMH]])</f>
        <v>-2.299999999991087E-3</v>
      </c>
    </row>
    <row r="380" spans="1:29" x14ac:dyDescent="0.25">
      <c r="A380" s="6" t="s">
        <v>497</v>
      </c>
      <c r="B380" s="6" t="s">
        <v>284</v>
      </c>
      <c r="C380" s="6" t="s">
        <v>30</v>
      </c>
      <c r="D380" s="6" t="s">
        <v>318</v>
      </c>
      <c r="E380" s="4">
        <v>10</v>
      </c>
      <c r="F380" s="6" t="s">
        <v>311</v>
      </c>
      <c r="G380" s="6" t="s">
        <v>513</v>
      </c>
      <c r="H380" s="4">
        <v>2020</v>
      </c>
      <c r="I380" s="4">
        <v>4</v>
      </c>
      <c r="J380" s="6" t="s">
        <v>509</v>
      </c>
      <c r="K380" s="4">
        <v>11</v>
      </c>
      <c r="L380" s="6" t="s">
        <v>498</v>
      </c>
      <c r="M380" s="6" t="s">
        <v>514</v>
      </c>
      <c r="N380" s="6" t="s">
        <v>511</v>
      </c>
      <c r="O380" s="4">
        <v>2</v>
      </c>
      <c r="P380" s="6" t="s">
        <v>512</v>
      </c>
      <c r="Q380" s="4">
        <v>5</v>
      </c>
      <c r="R380" s="6" t="s">
        <v>499</v>
      </c>
      <c r="S380" s="4" t="b">
        <v>0</v>
      </c>
      <c r="T380" s="60">
        <v>76</v>
      </c>
      <c r="U380" s="60">
        <v>90</v>
      </c>
      <c r="V380" s="38">
        <v>1.1839999999999999</v>
      </c>
      <c r="W380" s="35">
        <v>376.08</v>
      </c>
      <c r="X380" s="42">
        <f>VLOOKUP(VW_PREMIO_IV[[#This Row],[TIPO]],$AL$5:$AM$16,2,0)</f>
        <v>12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376.08229999999998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-2.299999999991087E-3</v>
      </c>
    </row>
    <row r="381" spans="1:29" x14ac:dyDescent="0.25">
      <c r="A381" s="6" t="s">
        <v>497</v>
      </c>
      <c r="B381" s="6" t="s">
        <v>284</v>
      </c>
      <c r="C381" s="6" t="s">
        <v>14</v>
      </c>
      <c r="D381" s="6" t="s">
        <v>319</v>
      </c>
      <c r="E381" s="4">
        <v>20</v>
      </c>
      <c r="F381" s="6" t="s">
        <v>306</v>
      </c>
      <c r="G381" s="6" t="s">
        <v>508</v>
      </c>
      <c r="H381" s="4">
        <v>2020</v>
      </c>
      <c r="I381" s="4">
        <v>4</v>
      </c>
      <c r="J381" s="6" t="s">
        <v>509</v>
      </c>
      <c r="K381" s="4">
        <v>10</v>
      </c>
      <c r="L381" s="6" t="s">
        <v>495</v>
      </c>
      <c r="M381" s="6" t="s">
        <v>510</v>
      </c>
      <c r="N381" s="6" t="s">
        <v>511</v>
      </c>
      <c r="O381" s="4">
        <v>2</v>
      </c>
      <c r="P381" s="6" t="s">
        <v>512</v>
      </c>
      <c r="Q381" s="4">
        <v>4</v>
      </c>
      <c r="R381" s="6" t="s">
        <v>496</v>
      </c>
      <c r="S381" s="4" t="b">
        <v>0</v>
      </c>
      <c r="T381" s="60">
        <v>84</v>
      </c>
      <c r="U381" s="60">
        <v>83</v>
      </c>
      <c r="V381" s="38">
        <v>0.98799999999999999</v>
      </c>
      <c r="W381" s="35">
        <v>278.68</v>
      </c>
      <c r="X381" s="42">
        <f>VLOOKUP(VW_PREMIO_IV[[#This Row],[TIPO]],$AL$5:$AM$16,2,0)</f>
        <v>12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>
        <f>IF(VW_PREMIO_IV[[#This Row],[EQUIPE]]="Hospitalar (HSP)",VLOOKUP(VW_PREMIO_IV[[#This Row],[COBERTURA]],VALORES_IV_HSP[],VW_PREMIO_IV[[#This Row],[Col Valor]],1),"")</f>
        <v>278.67700000000002</v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2.9999999999859028E-3</v>
      </c>
    </row>
    <row r="382" spans="1:29" x14ac:dyDescent="0.25">
      <c r="A382" s="6" t="s">
        <v>497</v>
      </c>
      <c r="B382" s="6" t="s">
        <v>284</v>
      </c>
      <c r="C382" s="6" t="s">
        <v>14</v>
      </c>
      <c r="D382" s="6" t="s">
        <v>319</v>
      </c>
      <c r="E382" s="4">
        <v>20</v>
      </c>
      <c r="F382" s="6" t="s">
        <v>306</v>
      </c>
      <c r="G382" s="6" t="s">
        <v>513</v>
      </c>
      <c r="H382" s="4">
        <v>2020</v>
      </c>
      <c r="I382" s="4">
        <v>4</v>
      </c>
      <c r="J382" s="6" t="s">
        <v>509</v>
      </c>
      <c r="K382" s="4">
        <v>11</v>
      </c>
      <c r="L382" s="6" t="s">
        <v>498</v>
      </c>
      <c r="M382" s="6" t="s">
        <v>514</v>
      </c>
      <c r="N382" s="6" t="s">
        <v>511</v>
      </c>
      <c r="O382" s="4">
        <v>2</v>
      </c>
      <c r="P382" s="6" t="s">
        <v>512</v>
      </c>
      <c r="Q382" s="4">
        <v>5</v>
      </c>
      <c r="R382" s="6" t="s">
        <v>499</v>
      </c>
      <c r="S382" s="4" t="b">
        <v>0</v>
      </c>
      <c r="T382" s="60">
        <v>80</v>
      </c>
      <c r="U382" s="60">
        <v>84</v>
      </c>
      <c r="V382" s="38">
        <v>1.05</v>
      </c>
      <c r="W382" s="35">
        <v>376.08</v>
      </c>
      <c r="X382" s="42">
        <f>VLOOKUP(VW_PREMIO_IV[[#This Row],[TIPO]],$AL$5:$AM$16,2,0)</f>
        <v>12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>
        <f>IF(VW_PREMIO_IV[[#This Row],[EQUIPE]]="Hospitalar (HSP)",VLOOKUP(VW_PREMIO_IV[[#This Row],[COBERTURA]],VALORES_IV_HSP[],VW_PREMIO_IV[[#This Row],[Col Valor]],1),"")</f>
        <v>376.08229999999998</v>
      </c>
      <c r="AB382" s="35" t="str">
        <f>IF(VW_PREMIO_IV[[#This Row],[EQUIPE]]="Misto (EMH)",VLOOKUP(VW_PREMIO_IV[[#This Row],[COBERTURA]],VALORES_IV_EMH[],VW_PREMIO_IV[[#This Row],[Col Valor]],1),"")</f>
        <v/>
      </c>
      <c r="AC382" s="35">
        <f>VW_PREMIO_IV[[#This Row],[PREMIO]]-SUM(VW_PREMIO_IV[[#This Row],[Check Gerente]:[Check EMH]])</f>
        <v>-2.299999999991087E-3</v>
      </c>
    </row>
    <row r="383" spans="1:29" x14ac:dyDescent="0.25">
      <c r="A383" s="6" t="s">
        <v>497</v>
      </c>
      <c r="B383" s="6" t="s">
        <v>284</v>
      </c>
      <c r="C383" s="6" t="s">
        <v>15</v>
      </c>
      <c r="D383" s="6" t="s">
        <v>320</v>
      </c>
      <c r="E383" s="4">
        <v>30</v>
      </c>
      <c r="F383" s="6" t="s">
        <v>313</v>
      </c>
      <c r="G383" s="6" t="s">
        <v>508</v>
      </c>
      <c r="H383" s="4">
        <v>2020</v>
      </c>
      <c r="I383" s="4">
        <v>4</v>
      </c>
      <c r="J383" s="6" t="s">
        <v>509</v>
      </c>
      <c r="K383" s="4">
        <v>10</v>
      </c>
      <c r="L383" s="6" t="s">
        <v>495</v>
      </c>
      <c r="M383" s="6" t="s">
        <v>510</v>
      </c>
      <c r="N383" s="6" t="s">
        <v>511</v>
      </c>
      <c r="O383" s="4">
        <v>2</v>
      </c>
      <c r="P383" s="6" t="s">
        <v>512</v>
      </c>
      <c r="Q383" s="4">
        <v>4</v>
      </c>
      <c r="R383" s="6" t="s">
        <v>496</v>
      </c>
      <c r="S383" s="4" t="b">
        <v>0</v>
      </c>
      <c r="T383" s="60">
        <v>84</v>
      </c>
      <c r="U383" s="60">
        <v>84</v>
      </c>
      <c r="V383" s="38">
        <v>1</v>
      </c>
      <c r="W383" s="35">
        <v>376.08</v>
      </c>
      <c r="X383" s="42">
        <f>VLOOKUP(VW_PREMIO_IV[[#This Row],[TIPO]],$AL$5:$AM$16,2,0)</f>
        <v>12</v>
      </c>
      <c r="Y383" s="35" t="str">
        <f>IF(VW_PREMIO_IV[[#This Row],[EQUIPE]]="Gerentes",VLOOKUP(VW_PREMIO_IV[[#This Row],[COBERTURA]],VALORES_IV_GER[],VW_PREMIO_IV[[#This Row],[Col Valor]],1),"")</f>
        <v/>
      </c>
      <c r="Z383" s="35" t="str">
        <f>IF(VW_PREMIO_IV[[#This Row],[EQUIPE]]="Especialidade (ESP)",VLOOKUP(VW_PREMIO_IV[[#This Row],[COBERTURA]],VALORES_IV_ESP[],VW_PREMIO_IV[[#This Row],[Col Valor]],1),"")</f>
        <v/>
      </c>
      <c r="AA383" s="35" t="str">
        <f>IF(VW_PREMIO_IV[[#This Row],[EQUIPE]]="Hospitalar (HSP)",VLOOKUP(VW_PREMIO_IV[[#This Row],[COBERTURA]],VALORES_IV_HSP[],VW_PREMIO_IV[[#This Row],[Col Valor]],1),"")</f>
        <v/>
      </c>
      <c r="AB383" s="35">
        <f>IF(VW_PREMIO_IV[[#This Row],[EQUIPE]]="Misto (EMH)",VLOOKUP(VW_PREMIO_IV[[#This Row],[COBERTURA]],VALORES_IV_EMH[],VW_PREMIO_IV[[#This Row],[Col Valor]],1),"")</f>
        <v>376.08229999999998</v>
      </c>
      <c r="AC383" s="35">
        <f>VW_PREMIO_IV[[#This Row],[PREMIO]]-SUM(VW_PREMIO_IV[[#This Row],[Check Gerente]:[Check EMH]])</f>
        <v>-2.299999999991087E-3</v>
      </c>
    </row>
    <row r="384" spans="1:29" x14ac:dyDescent="0.25">
      <c r="A384" s="6" t="s">
        <v>497</v>
      </c>
      <c r="B384" s="6" t="s">
        <v>284</v>
      </c>
      <c r="C384" s="6" t="s">
        <v>15</v>
      </c>
      <c r="D384" s="6" t="s">
        <v>320</v>
      </c>
      <c r="E384" s="4">
        <v>30</v>
      </c>
      <c r="F384" s="6" t="s">
        <v>313</v>
      </c>
      <c r="G384" s="6" t="s">
        <v>513</v>
      </c>
      <c r="H384" s="4">
        <v>2020</v>
      </c>
      <c r="I384" s="4">
        <v>4</v>
      </c>
      <c r="J384" s="6" t="s">
        <v>509</v>
      </c>
      <c r="K384" s="4">
        <v>11</v>
      </c>
      <c r="L384" s="6" t="s">
        <v>498</v>
      </c>
      <c r="M384" s="6" t="s">
        <v>514</v>
      </c>
      <c r="N384" s="6" t="s">
        <v>511</v>
      </c>
      <c r="O384" s="4">
        <v>2</v>
      </c>
      <c r="P384" s="6" t="s">
        <v>512</v>
      </c>
      <c r="Q384" s="4">
        <v>5</v>
      </c>
      <c r="R384" s="6" t="s">
        <v>499</v>
      </c>
      <c r="S384" s="4" t="b">
        <v>0</v>
      </c>
      <c r="T384" s="60">
        <v>80</v>
      </c>
      <c r="U384" s="60">
        <v>80</v>
      </c>
      <c r="V384" s="38">
        <v>1</v>
      </c>
      <c r="W384" s="35">
        <v>376.08</v>
      </c>
      <c r="X384" s="42">
        <f>VLOOKUP(VW_PREMIO_IV[[#This Row],[TIPO]],$AL$5:$AM$16,2,0)</f>
        <v>12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 t="str">
        <f>IF(VW_PREMIO_IV[[#This Row],[EQUIPE]]="Hospitalar (HSP)",VLOOKUP(VW_PREMIO_IV[[#This Row],[COBERTURA]],VALORES_IV_HSP[],VW_PREMIO_IV[[#This Row],[Col Valor]],1),"")</f>
        <v/>
      </c>
      <c r="AB384" s="35">
        <f>IF(VW_PREMIO_IV[[#This Row],[EQUIPE]]="Misto (EMH)",VLOOKUP(VW_PREMIO_IV[[#This Row],[COBERTURA]],VALORES_IV_EMH[],VW_PREMIO_IV[[#This Row],[Col Valor]],1),"")</f>
        <v>376.08229999999998</v>
      </c>
      <c r="AC384" s="35">
        <f>VW_PREMIO_IV[[#This Row],[PREMIO]]-SUM(VW_PREMIO_IV[[#This Row],[Check Gerente]:[Check EMH]])</f>
        <v>-2.299999999991087E-3</v>
      </c>
    </row>
    <row r="385" spans="1:29" x14ac:dyDescent="0.25">
      <c r="A385" s="6" t="s">
        <v>497</v>
      </c>
      <c r="B385" s="6" t="s">
        <v>284</v>
      </c>
      <c r="C385" s="6" t="s">
        <v>31</v>
      </c>
      <c r="D385" s="6" t="s">
        <v>321</v>
      </c>
      <c r="E385" s="4">
        <v>10</v>
      </c>
      <c r="F385" s="6" t="s">
        <v>311</v>
      </c>
      <c r="G385" s="6" t="s">
        <v>508</v>
      </c>
      <c r="H385" s="4">
        <v>2020</v>
      </c>
      <c r="I385" s="4">
        <v>4</v>
      </c>
      <c r="J385" s="6" t="s">
        <v>509</v>
      </c>
      <c r="K385" s="4">
        <v>10</v>
      </c>
      <c r="L385" s="6" t="s">
        <v>495</v>
      </c>
      <c r="M385" s="6" t="s">
        <v>510</v>
      </c>
      <c r="N385" s="6" t="s">
        <v>511</v>
      </c>
      <c r="O385" s="4">
        <v>2</v>
      </c>
      <c r="P385" s="6" t="s">
        <v>512</v>
      </c>
      <c r="Q385" s="4">
        <v>4</v>
      </c>
      <c r="R385" s="6" t="s">
        <v>496</v>
      </c>
      <c r="S385" s="4" t="b">
        <v>0</v>
      </c>
      <c r="T385" s="60">
        <v>84</v>
      </c>
      <c r="U385" s="60">
        <v>88</v>
      </c>
      <c r="V385" s="38">
        <v>1.048</v>
      </c>
      <c r="W385" s="35">
        <v>376.08</v>
      </c>
      <c r="X385" s="42">
        <f>VLOOKUP(VW_PREMIO_IV[[#This Row],[TIPO]],$AL$5:$AM$16,2,0)</f>
        <v>12</v>
      </c>
      <c r="Y385" s="35" t="str">
        <f>IF(VW_PREMIO_IV[[#This Row],[EQUIPE]]="Gerentes",VLOOKUP(VW_PREMIO_IV[[#This Row],[COBERTURA]],VALORES_IV_GER[],VW_PREMIO_IV[[#This Row],[Col Valor]],1),"")</f>
        <v/>
      </c>
      <c r="Z385" s="35">
        <f>IF(VW_PREMIO_IV[[#This Row],[EQUIPE]]="Especialidade (ESP)",VLOOKUP(VW_PREMIO_IV[[#This Row],[COBERTURA]],VALORES_IV_ESP[],VW_PREMIO_IV[[#This Row],[Col Valor]],1),"")</f>
        <v>376.08229999999998</v>
      </c>
      <c r="AA385" s="35" t="str">
        <f>IF(VW_PREMIO_IV[[#This Row],[EQUIPE]]="Hospitalar (HSP)",VLOOKUP(VW_PREMIO_IV[[#This Row],[COBERTURA]],VALORES_IV_HSP[],VW_PREMIO_IV[[#This Row],[Col Valor]],1),"")</f>
        <v/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-2.299999999991087E-3</v>
      </c>
    </row>
    <row r="386" spans="1:29" x14ac:dyDescent="0.25">
      <c r="A386" s="6" t="s">
        <v>497</v>
      </c>
      <c r="B386" s="6" t="s">
        <v>284</v>
      </c>
      <c r="C386" s="6" t="s">
        <v>31</v>
      </c>
      <c r="D386" s="6" t="s">
        <v>321</v>
      </c>
      <c r="E386" s="4">
        <v>10</v>
      </c>
      <c r="F386" s="6" t="s">
        <v>311</v>
      </c>
      <c r="G386" s="6" t="s">
        <v>513</v>
      </c>
      <c r="H386" s="4">
        <v>2020</v>
      </c>
      <c r="I386" s="4">
        <v>4</v>
      </c>
      <c r="J386" s="6" t="s">
        <v>509</v>
      </c>
      <c r="K386" s="4">
        <v>11</v>
      </c>
      <c r="L386" s="6" t="s">
        <v>498</v>
      </c>
      <c r="M386" s="6" t="s">
        <v>514</v>
      </c>
      <c r="N386" s="6" t="s">
        <v>511</v>
      </c>
      <c r="O386" s="4">
        <v>2</v>
      </c>
      <c r="P386" s="6" t="s">
        <v>512</v>
      </c>
      <c r="Q386" s="4">
        <v>5</v>
      </c>
      <c r="R386" s="6" t="s">
        <v>499</v>
      </c>
      <c r="S386" s="4" t="b">
        <v>0</v>
      </c>
      <c r="T386" s="60">
        <v>76</v>
      </c>
      <c r="U386" s="60">
        <v>77</v>
      </c>
      <c r="V386" s="38">
        <v>1.0129999999999999</v>
      </c>
      <c r="W386" s="35">
        <v>376.08</v>
      </c>
      <c r="X386" s="42">
        <f>VLOOKUP(VW_PREMIO_IV[[#This Row],[TIPO]],$AL$5:$AM$16,2,0)</f>
        <v>12</v>
      </c>
      <c r="Y386" s="35" t="str">
        <f>IF(VW_PREMIO_IV[[#This Row],[EQUIPE]]="Gerentes",VLOOKUP(VW_PREMIO_IV[[#This Row],[COBERTURA]],VALORES_IV_GER[],VW_PREMIO_IV[[#This Row],[Col Valor]],1),"")</f>
        <v/>
      </c>
      <c r="Z386" s="35">
        <f>IF(VW_PREMIO_IV[[#This Row],[EQUIPE]]="Especialidade (ESP)",VLOOKUP(VW_PREMIO_IV[[#This Row],[COBERTURA]],VALORES_IV_ESP[],VW_PREMIO_IV[[#This Row],[Col Valor]],1),"")</f>
        <v>376.08229999999998</v>
      </c>
      <c r="AA386" s="35" t="str">
        <f>IF(VW_PREMIO_IV[[#This Row],[EQUIPE]]="Hospitalar (HSP)",VLOOKUP(VW_PREMIO_IV[[#This Row],[COBERTURA]],VALORES_IV_HSP[],VW_PREMIO_IV[[#This Row],[Col Valor]],1),"")</f>
        <v/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-2.299999999991087E-3</v>
      </c>
    </row>
    <row r="387" spans="1:29" x14ac:dyDescent="0.25">
      <c r="A387" s="6" t="s">
        <v>497</v>
      </c>
      <c r="B387" s="6" t="s">
        <v>284</v>
      </c>
      <c r="C387" s="6" t="s">
        <v>16</v>
      </c>
      <c r="D387" s="6" t="s">
        <v>322</v>
      </c>
      <c r="E387" s="4">
        <v>20</v>
      </c>
      <c r="F387" s="6" t="s">
        <v>306</v>
      </c>
      <c r="G387" s="6" t="s">
        <v>508</v>
      </c>
      <c r="H387" s="4">
        <v>2020</v>
      </c>
      <c r="I387" s="4">
        <v>4</v>
      </c>
      <c r="J387" s="6" t="s">
        <v>509</v>
      </c>
      <c r="K387" s="4">
        <v>10</v>
      </c>
      <c r="L387" s="6" t="s">
        <v>495</v>
      </c>
      <c r="M387" s="6" t="s">
        <v>510</v>
      </c>
      <c r="N387" s="6" t="s">
        <v>511</v>
      </c>
      <c r="O387" s="4">
        <v>2</v>
      </c>
      <c r="P387" s="6" t="s">
        <v>512</v>
      </c>
      <c r="Q387" s="4">
        <v>4</v>
      </c>
      <c r="R387" s="6" t="s">
        <v>496</v>
      </c>
      <c r="S387" s="4" t="b">
        <v>0</v>
      </c>
      <c r="T387" s="60">
        <v>84</v>
      </c>
      <c r="U387" s="60">
        <v>115</v>
      </c>
      <c r="V387" s="38">
        <v>1.369</v>
      </c>
      <c r="W387" s="35">
        <v>376.08</v>
      </c>
      <c r="X387" s="42">
        <f>VLOOKUP(VW_PREMIO_IV[[#This Row],[TIPO]],$AL$5:$AM$16,2,0)</f>
        <v>12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376.08229999999998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-2.299999999991087E-3</v>
      </c>
    </row>
    <row r="388" spans="1:29" x14ac:dyDescent="0.25">
      <c r="A388" s="6" t="s">
        <v>497</v>
      </c>
      <c r="B388" s="6" t="s">
        <v>284</v>
      </c>
      <c r="C388" s="6" t="s">
        <v>16</v>
      </c>
      <c r="D388" s="6" t="s">
        <v>322</v>
      </c>
      <c r="E388" s="4">
        <v>20</v>
      </c>
      <c r="F388" s="6" t="s">
        <v>306</v>
      </c>
      <c r="G388" s="6" t="s">
        <v>513</v>
      </c>
      <c r="H388" s="4">
        <v>2020</v>
      </c>
      <c r="I388" s="4">
        <v>4</v>
      </c>
      <c r="J388" s="6" t="s">
        <v>509</v>
      </c>
      <c r="K388" s="4">
        <v>11</v>
      </c>
      <c r="L388" s="6" t="s">
        <v>498</v>
      </c>
      <c r="M388" s="6" t="s">
        <v>514</v>
      </c>
      <c r="N388" s="6" t="s">
        <v>511</v>
      </c>
      <c r="O388" s="4">
        <v>2</v>
      </c>
      <c r="P388" s="6" t="s">
        <v>512</v>
      </c>
      <c r="Q388" s="4">
        <v>5</v>
      </c>
      <c r="R388" s="6" t="s">
        <v>499</v>
      </c>
      <c r="S388" s="4" t="b">
        <v>0</v>
      </c>
      <c r="T388" s="60">
        <v>80</v>
      </c>
      <c r="U388" s="60">
        <v>109</v>
      </c>
      <c r="V388" s="38">
        <v>1.363</v>
      </c>
      <c r="W388" s="35">
        <v>376.08</v>
      </c>
      <c r="X388" s="42">
        <f>VLOOKUP(VW_PREMIO_IV[[#This Row],[TIPO]],$AL$5:$AM$16,2,0)</f>
        <v>12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376.08229999999998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-2.299999999991087E-3</v>
      </c>
    </row>
    <row r="389" spans="1:29" x14ac:dyDescent="0.25">
      <c r="A389" s="6" t="s">
        <v>497</v>
      </c>
      <c r="B389" s="6" t="s">
        <v>284</v>
      </c>
      <c r="C389" s="6" t="s">
        <v>18</v>
      </c>
      <c r="D389" s="6" t="s">
        <v>324</v>
      </c>
      <c r="E389" s="4">
        <v>20</v>
      </c>
      <c r="F389" s="6" t="s">
        <v>306</v>
      </c>
      <c r="G389" s="6" t="s">
        <v>508</v>
      </c>
      <c r="H389" s="4">
        <v>2020</v>
      </c>
      <c r="I389" s="4">
        <v>4</v>
      </c>
      <c r="J389" s="6" t="s">
        <v>509</v>
      </c>
      <c r="K389" s="4">
        <v>10</v>
      </c>
      <c r="L389" s="6" t="s">
        <v>495</v>
      </c>
      <c r="M389" s="6" t="s">
        <v>510</v>
      </c>
      <c r="N389" s="6" t="s">
        <v>511</v>
      </c>
      <c r="O389" s="4">
        <v>2</v>
      </c>
      <c r="P389" s="6" t="s">
        <v>512</v>
      </c>
      <c r="Q389" s="4">
        <v>4</v>
      </c>
      <c r="R389" s="6" t="s">
        <v>496</v>
      </c>
      <c r="S389" s="4" t="b">
        <v>0</v>
      </c>
      <c r="T389" s="60">
        <v>84</v>
      </c>
      <c r="U389" s="60">
        <v>88</v>
      </c>
      <c r="V389" s="38">
        <v>1.048</v>
      </c>
      <c r="W389" s="35">
        <v>376.08</v>
      </c>
      <c r="X389" s="42">
        <f>VLOOKUP(VW_PREMIO_IV[[#This Row],[TIPO]],$AL$5:$AM$16,2,0)</f>
        <v>12</v>
      </c>
      <c r="Y389" s="35" t="str">
        <f>IF(VW_PREMIO_IV[[#This Row],[EQUIPE]]="Gerentes",VLOOKUP(VW_PREMIO_IV[[#This Row],[COBERTURA]],VALORES_IV_GER[],VW_PREMIO_IV[[#This Row],[Col Valor]],1),"")</f>
        <v/>
      </c>
      <c r="Z389" s="35" t="str">
        <f>IF(VW_PREMIO_IV[[#This Row],[EQUIPE]]="Especialidade (ESP)",VLOOKUP(VW_PREMIO_IV[[#This Row],[COBERTURA]],VALORES_IV_ESP[],VW_PREMIO_IV[[#This Row],[Col Valor]],1),"")</f>
        <v/>
      </c>
      <c r="AA389" s="35">
        <f>IF(VW_PREMIO_IV[[#This Row],[EQUIPE]]="Hospitalar (HSP)",VLOOKUP(VW_PREMIO_IV[[#This Row],[COBERTURA]],VALORES_IV_HSP[],VW_PREMIO_IV[[#This Row],[Col Valor]],1),"")</f>
        <v>376.08229999999998</v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-2.299999999991087E-3</v>
      </c>
    </row>
    <row r="390" spans="1:29" x14ac:dyDescent="0.25">
      <c r="A390" s="6" t="s">
        <v>497</v>
      </c>
      <c r="B390" s="6" t="s">
        <v>284</v>
      </c>
      <c r="C390" s="6" t="s">
        <v>18</v>
      </c>
      <c r="D390" s="6" t="s">
        <v>324</v>
      </c>
      <c r="E390" s="4">
        <v>20</v>
      </c>
      <c r="F390" s="6" t="s">
        <v>306</v>
      </c>
      <c r="G390" s="6" t="s">
        <v>513</v>
      </c>
      <c r="H390" s="4">
        <v>2020</v>
      </c>
      <c r="I390" s="4">
        <v>4</v>
      </c>
      <c r="J390" s="6" t="s">
        <v>509</v>
      </c>
      <c r="K390" s="4">
        <v>11</v>
      </c>
      <c r="L390" s="6" t="s">
        <v>498</v>
      </c>
      <c r="M390" s="6" t="s">
        <v>514</v>
      </c>
      <c r="N390" s="6" t="s">
        <v>511</v>
      </c>
      <c r="O390" s="4">
        <v>2</v>
      </c>
      <c r="P390" s="6" t="s">
        <v>512</v>
      </c>
      <c r="Q390" s="4">
        <v>5</v>
      </c>
      <c r="R390" s="6" t="s">
        <v>499</v>
      </c>
      <c r="S390" s="4" t="b">
        <v>0</v>
      </c>
      <c r="T390" s="60">
        <v>80</v>
      </c>
      <c r="U390" s="60">
        <v>84</v>
      </c>
      <c r="V390" s="38">
        <v>1.05</v>
      </c>
      <c r="W390" s="35">
        <v>376.08</v>
      </c>
      <c r="X390" s="42">
        <f>VLOOKUP(VW_PREMIO_IV[[#This Row],[TIPO]],$AL$5:$AM$16,2,0)</f>
        <v>12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376.08229999999998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-2.299999999991087E-3</v>
      </c>
    </row>
    <row r="391" spans="1:29" x14ac:dyDescent="0.25">
      <c r="A391" s="6" t="s">
        <v>497</v>
      </c>
      <c r="B391" s="6" t="s">
        <v>284</v>
      </c>
      <c r="C391" s="6" t="s">
        <v>19</v>
      </c>
      <c r="D391" s="6" t="s">
        <v>325</v>
      </c>
      <c r="E391" s="4">
        <v>20</v>
      </c>
      <c r="F391" s="6" t="s">
        <v>306</v>
      </c>
      <c r="G391" s="6" t="s">
        <v>508</v>
      </c>
      <c r="H391" s="4">
        <v>2020</v>
      </c>
      <c r="I391" s="4">
        <v>4</v>
      </c>
      <c r="J391" s="6" t="s">
        <v>509</v>
      </c>
      <c r="K391" s="4">
        <v>10</v>
      </c>
      <c r="L391" s="6" t="s">
        <v>495</v>
      </c>
      <c r="M391" s="6" t="s">
        <v>510</v>
      </c>
      <c r="N391" s="6" t="s">
        <v>511</v>
      </c>
      <c r="O391" s="4">
        <v>2</v>
      </c>
      <c r="P391" s="6" t="s">
        <v>512</v>
      </c>
      <c r="Q391" s="4">
        <v>4</v>
      </c>
      <c r="R391" s="6" t="s">
        <v>496</v>
      </c>
      <c r="S391" s="4" t="b">
        <v>0</v>
      </c>
      <c r="T391" s="60">
        <v>84</v>
      </c>
      <c r="U391" s="60">
        <v>84</v>
      </c>
      <c r="V391" s="38">
        <v>1</v>
      </c>
      <c r="W391" s="35">
        <v>376.08</v>
      </c>
      <c r="X391" s="42">
        <f>VLOOKUP(VW_PREMIO_IV[[#This Row],[TIPO]],$AL$5:$AM$16,2,0)</f>
        <v>12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376.08229999999998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-2.299999999991087E-3</v>
      </c>
    </row>
    <row r="392" spans="1:29" x14ac:dyDescent="0.25">
      <c r="A392" s="6" t="s">
        <v>497</v>
      </c>
      <c r="B392" s="6" t="s">
        <v>284</v>
      </c>
      <c r="C392" s="6" t="s">
        <v>19</v>
      </c>
      <c r="D392" s="6" t="s">
        <v>325</v>
      </c>
      <c r="E392" s="4">
        <v>20</v>
      </c>
      <c r="F392" s="6" t="s">
        <v>306</v>
      </c>
      <c r="G392" s="6" t="s">
        <v>513</v>
      </c>
      <c r="H392" s="4">
        <v>2020</v>
      </c>
      <c r="I392" s="4">
        <v>4</v>
      </c>
      <c r="J392" s="6" t="s">
        <v>509</v>
      </c>
      <c r="K392" s="4">
        <v>11</v>
      </c>
      <c r="L392" s="6" t="s">
        <v>498</v>
      </c>
      <c r="M392" s="6" t="s">
        <v>514</v>
      </c>
      <c r="N392" s="6" t="s">
        <v>511</v>
      </c>
      <c r="O392" s="4">
        <v>2</v>
      </c>
      <c r="P392" s="6" t="s">
        <v>512</v>
      </c>
      <c r="Q392" s="4">
        <v>5</v>
      </c>
      <c r="R392" s="6" t="s">
        <v>499</v>
      </c>
      <c r="S392" s="4" t="b">
        <v>0</v>
      </c>
      <c r="T392" s="60">
        <v>80</v>
      </c>
      <c r="U392" s="60">
        <v>80</v>
      </c>
      <c r="V392" s="38">
        <v>1</v>
      </c>
      <c r="W392" s="35">
        <v>376.08</v>
      </c>
      <c r="X392" s="42">
        <f>VLOOKUP(VW_PREMIO_IV[[#This Row],[TIPO]],$AL$5:$AM$16,2,0)</f>
        <v>12</v>
      </c>
      <c r="Y392" s="35" t="str">
        <f>IF(VW_PREMIO_IV[[#This Row],[EQUIPE]]="Gerentes",VLOOKUP(VW_PREMIO_IV[[#This Row],[COBERTURA]],VALORES_IV_GER[],VW_PREMIO_IV[[#This Row],[Col Valor]],1),"")</f>
        <v/>
      </c>
      <c r="Z392" s="35" t="str">
        <f>IF(VW_PREMIO_IV[[#This Row],[EQUIPE]]="Especialidade (ESP)",VLOOKUP(VW_PREMIO_IV[[#This Row],[COBERTURA]],VALORES_IV_ESP[],VW_PREMIO_IV[[#This Row],[Col Valor]],1),"")</f>
        <v/>
      </c>
      <c r="AA392" s="35">
        <f>IF(VW_PREMIO_IV[[#This Row],[EQUIPE]]="Hospitalar (HSP)",VLOOKUP(VW_PREMIO_IV[[#This Row],[COBERTURA]],VALORES_IV_HSP[],VW_PREMIO_IV[[#This Row],[Col Valor]],1),"")</f>
        <v>376.08229999999998</v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-2.299999999991087E-3</v>
      </c>
    </row>
    <row r="393" spans="1:29" x14ac:dyDescent="0.25">
      <c r="A393" s="6" t="s">
        <v>497</v>
      </c>
      <c r="B393" s="6" t="s">
        <v>284</v>
      </c>
      <c r="C393" s="6" t="s">
        <v>20</v>
      </c>
      <c r="D393" s="6" t="s">
        <v>326</v>
      </c>
      <c r="E393" s="4">
        <v>20</v>
      </c>
      <c r="F393" s="6" t="s">
        <v>306</v>
      </c>
      <c r="G393" s="6" t="s">
        <v>508</v>
      </c>
      <c r="H393" s="4">
        <v>2020</v>
      </c>
      <c r="I393" s="4">
        <v>4</v>
      </c>
      <c r="J393" s="6" t="s">
        <v>509</v>
      </c>
      <c r="K393" s="4">
        <v>10</v>
      </c>
      <c r="L393" s="6" t="s">
        <v>495</v>
      </c>
      <c r="M393" s="6" t="s">
        <v>510</v>
      </c>
      <c r="N393" s="6" t="s">
        <v>511</v>
      </c>
      <c r="O393" s="4">
        <v>2</v>
      </c>
      <c r="P393" s="6" t="s">
        <v>512</v>
      </c>
      <c r="Q393" s="4">
        <v>4</v>
      </c>
      <c r="R393" s="6" t="s">
        <v>496</v>
      </c>
      <c r="S393" s="4" t="b">
        <v>0</v>
      </c>
      <c r="T393" s="60">
        <v>84</v>
      </c>
      <c r="U393" s="60">
        <v>125</v>
      </c>
      <c r="V393" s="38">
        <v>1.488</v>
      </c>
      <c r="W393" s="35">
        <v>376.08</v>
      </c>
      <c r="X393" s="42">
        <f>VLOOKUP(VW_PREMIO_IV[[#This Row],[TIPO]],$AL$5:$AM$16,2,0)</f>
        <v>12</v>
      </c>
      <c r="Y393" s="35" t="str">
        <f>IF(VW_PREMIO_IV[[#This Row],[EQUIPE]]="Gerentes",VLOOKUP(VW_PREMIO_IV[[#This Row],[COBERTURA]],VALORES_IV_GER[],VW_PREMIO_IV[[#This Row],[Col Valor]],1),"")</f>
        <v/>
      </c>
      <c r="Z393" s="35" t="str">
        <f>IF(VW_PREMIO_IV[[#This Row],[EQUIPE]]="Especialidade (ESP)",VLOOKUP(VW_PREMIO_IV[[#This Row],[COBERTURA]],VALORES_IV_ESP[],VW_PREMIO_IV[[#This Row],[Col Valor]],1),"")</f>
        <v/>
      </c>
      <c r="AA393" s="35">
        <f>IF(VW_PREMIO_IV[[#This Row],[EQUIPE]]="Hospitalar (HSP)",VLOOKUP(VW_PREMIO_IV[[#This Row],[COBERTURA]],VALORES_IV_HSP[],VW_PREMIO_IV[[#This Row],[Col Valor]],1),"")</f>
        <v>376.08229999999998</v>
      </c>
      <c r="AB393" s="35" t="str">
        <f>IF(VW_PREMIO_IV[[#This Row],[EQUIPE]]="Misto (EMH)",VLOOKUP(VW_PREMIO_IV[[#This Row],[COBERTURA]],VALORES_IV_EMH[],VW_PREMIO_IV[[#This Row],[Col Valor]],1),"")</f>
        <v/>
      </c>
      <c r="AC393" s="35">
        <f>VW_PREMIO_IV[[#This Row],[PREMIO]]-SUM(VW_PREMIO_IV[[#This Row],[Check Gerente]:[Check EMH]])</f>
        <v>-2.299999999991087E-3</v>
      </c>
    </row>
    <row r="394" spans="1:29" x14ac:dyDescent="0.25">
      <c r="A394" s="6" t="s">
        <v>497</v>
      </c>
      <c r="B394" s="6" t="s">
        <v>284</v>
      </c>
      <c r="C394" s="6" t="s">
        <v>20</v>
      </c>
      <c r="D394" s="6" t="s">
        <v>326</v>
      </c>
      <c r="E394" s="4">
        <v>20</v>
      </c>
      <c r="F394" s="6" t="s">
        <v>306</v>
      </c>
      <c r="G394" s="6" t="s">
        <v>513</v>
      </c>
      <c r="H394" s="4">
        <v>2020</v>
      </c>
      <c r="I394" s="4">
        <v>4</v>
      </c>
      <c r="J394" s="6" t="s">
        <v>509</v>
      </c>
      <c r="K394" s="4">
        <v>11</v>
      </c>
      <c r="L394" s="6" t="s">
        <v>498</v>
      </c>
      <c r="M394" s="6" t="s">
        <v>514</v>
      </c>
      <c r="N394" s="6" t="s">
        <v>511</v>
      </c>
      <c r="O394" s="4">
        <v>2</v>
      </c>
      <c r="P394" s="6" t="s">
        <v>512</v>
      </c>
      <c r="Q394" s="4">
        <v>5</v>
      </c>
      <c r="R394" s="6" t="s">
        <v>499</v>
      </c>
      <c r="S394" s="4" t="b">
        <v>0</v>
      </c>
      <c r="T394" s="60">
        <v>80</v>
      </c>
      <c r="U394" s="60">
        <v>115</v>
      </c>
      <c r="V394" s="38">
        <v>1.4379999999999999</v>
      </c>
      <c r="W394" s="35">
        <v>376.08</v>
      </c>
      <c r="X394" s="42">
        <f>VLOOKUP(VW_PREMIO_IV[[#This Row],[TIPO]],$AL$5:$AM$16,2,0)</f>
        <v>12</v>
      </c>
      <c r="Y394" s="35" t="str">
        <f>IF(VW_PREMIO_IV[[#This Row],[EQUIPE]]="Gerentes",VLOOKUP(VW_PREMIO_IV[[#This Row],[COBERTURA]],VALORES_IV_GER[],VW_PREMIO_IV[[#This Row],[Col Valor]],1),"")</f>
        <v/>
      </c>
      <c r="Z394" s="35" t="str">
        <f>IF(VW_PREMIO_IV[[#This Row],[EQUIPE]]="Especialidade (ESP)",VLOOKUP(VW_PREMIO_IV[[#This Row],[COBERTURA]],VALORES_IV_ESP[],VW_PREMIO_IV[[#This Row],[Col Valor]],1),"")</f>
        <v/>
      </c>
      <c r="AA394" s="35">
        <f>IF(VW_PREMIO_IV[[#This Row],[EQUIPE]]="Hospitalar (HSP)",VLOOKUP(VW_PREMIO_IV[[#This Row],[COBERTURA]],VALORES_IV_HSP[],VW_PREMIO_IV[[#This Row],[Col Valor]],1),"")</f>
        <v>376.08229999999998</v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-2.299999999991087E-3</v>
      </c>
    </row>
    <row r="395" spans="1:29" x14ac:dyDescent="0.25">
      <c r="A395" s="6" t="s">
        <v>497</v>
      </c>
      <c r="B395" s="6" t="s">
        <v>284</v>
      </c>
      <c r="C395" s="6" t="s">
        <v>21</v>
      </c>
      <c r="D395" s="6" t="s">
        <v>329</v>
      </c>
      <c r="E395" s="4">
        <v>20</v>
      </c>
      <c r="F395" s="6" t="s">
        <v>306</v>
      </c>
      <c r="G395" s="6" t="s">
        <v>508</v>
      </c>
      <c r="H395" s="4">
        <v>2020</v>
      </c>
      <c r="I395" s="4">
        <v>4</v>
      </c>
      <c r="J395" s="6" t="s">
        <v>509</v>
      </c>
      <c r="K395" s="4">
        <v>10</v>
      </c>
      <c r="L395" s="6" t="s">
        <v>495</v>
      </c>
      <c r="M395" s="6" t="s">
        <v>510</v>
      </c>
      <c r="N395" s="6" t="s">
        <v>511</v>
      </c>
      <c r="O395" s="4">
        <v>2</v>
      </c>
      <c r="P395" s="6" t="s">
        <v>512</v>
      </c>
      <c r="Q395" s="4">
        <v>4</v>
      </c>
      <c r="R395" s="6" t="s">
        <v>496</v>
      </c>
      <c r="S395" s="4" t="b">
        <v>0</v>
      </c>
      <c r="T395" s="60">
        <v>84</v>
      </c>
      <c r="U395" s="60">
        <v>117</v>
      </c>
      <c r="V395" s="38">
        <v>1.393</v>
      </c>
      <c r="W395" s="35">
        <v>376.08</v>
      </c>
      <c r="X395" s="42">
        <f>VLOOKUP(VW_PREMIO_IV[[#This Row],[TIPO]],$AL$5:$AM$16,2,0)</f>
        <v>12</v>
      </c>
      <c r="Y395" s="35" t="str">
        <f>IF(VW_PREMIO_IV[[#This Row],[EQUIPE]]="Gerentes",VLOOKUP(VW_PREMIO_IV[[#This Row],[COBERTURA]],VALORES_IV_GER[],VW_PREMIO_IV[[#This Row],[Col Valor]],1),"")</f>
        <v/>
      </c>
      <c r="Z395" s="35" t="str">
        <f>IF(VW_PREMIO_IV[[#This Row],[EQUIPE]]="Especialidade (ESP)",VLOOKUP(VW_PREMIO_IV[[#This Row],[COBERTURA]],VALORES_IV_ESP[],VW_PREMIO_IV[[#This Row],[Col Valor]],1),"")</f>
        <v/>
      </c>
      <c r="AA395" s="35">
        <f>IF(VW_PREMIO_IV[[#This Row],[EQUIPE]]="Hospitalar (HSP)",VLOOKUP(VW_PREMIO_IV[[#This Row],[COBERTURA]],VALORES_IV_HSP[],VW_PREMIO_IV[[#This Row],[Col Valor]],1),"")</f>
        <v>376.08229999999998</v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-2.299999999991087E-3</v>
      </c>
    </row>
    <row r="396" spans="1:29" x14ac:dyDescent="0.25">
      <c r="A396" s="6" t="s">
        <v>497</v>
      </c>
      <c r="B396" s="6" t="s">
        <v>284</v>
      </c>
      <c r="C396" s="6" t="s">
        <v>21</v>
      </c>
      <c r="D396" s="6" t="s">
        <v>329</v>
      </c>
      <c r="E396" s="4">
        <v>20</v>
      </c>
      <c r="F396" s="6" t="s">
        <v>306</v>
      </c>
      <c r="G396" s="6" t="s">
        <v>513</v>
      </c>
      <c r="H396" s="4">
        <v>2020</v>
      </c>
      <c r="I396" s="4">
        <v>4</v>
      </c>
      <c r="J396" s="6" t="s">
        <v>509</v>
      </c>
      <c r="K396" s="4">
        <v>11</v>
      </c>
      <c r="L396" s="6" t="s">
        <v>498</v>
      </c>
      <c r="M396" s="6" t="s">
        <v>514</v>
      </c>
      <c r="N396" s="6" t="s">
        <v>511</v>
      </c>
      <c r="O396" s="4">
        <v>2</v>
      </c>
      <c r="P396" s="6" t="s">
        <v>512</v>
      </c>
      <c r="Q396" s="4">
        <v>5</v>
      </c>
      <c r="R396" s="6" t="s">
        <v>499</v>
      </c>
      <c r="S396" s="4" t="b">
        <v>0</v>
      </c>
      <c r="T396" s="60">
        <v>76</v>
      </c>
      <c r="U396" s="60">
        <v>111</v>
      </c>
      <c r="V396" s="38">
        <v>1.4610000000000001</v>
      </c>
      <c r="W396" s="35">
        <v>376.08</v>
      </c>
      <c r="X396" s="42">
        <f>VLOOKUP(VW_PREMIO_IV[[#This Row],[TIPO]],$AL$5:$AM$16,2,0)</f>
        <v>12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>
        <f>IF(VW_PREMIO_IV[[#This Row],[EQUIPE]]="Hospitalar (HSP)",VLOOKUP(VW_PREMIO_IV[[#This Row],[COBERTURA]],VALORES_IV_HSP[],VW_PREMIO_IV[[#This Row],[Col Valor]],1),"")</f>
        <v>376.08229999999998</v>
      </c>
      <c r="AB396" s="35" t="str">
        <f>IF(VW_PREMIO_IV[[#This Row],[EQUIPE]]="Misto (EMH)",VLOOKUP(VW_PREMIO_IV[[#This Row],[COBERTURA]],VALORES_IV_EMH[],VW_PREMIO_IV[[#This Row],[Col Valor]],1),"")</f>
        <v/>
      </c>
      <c r="AC396" s="35">
        <f>VW_PREMIO_IV[[#This Row],[PREMIO]]-SUM(VW_PREMIO_IV[[#This Row],[Check Gerente]:[Check EMH]])</f>
        <v>-2.299999999991087E-3</v>
      </c>
    </row>
    <row r="397" spans="1:29" x14ac:dyDescent="0.25">
      <c r="A397" s="6" t="s">
        <v>497</v>
      </c>
      <c r="B397" s="6" t="s">
        <v>284</v>
      </c>
      <c r="C397" s="6" t="s">
        <v>32</v>
      </c>
      <c r="D397" s="6" t="s">
        <v>330</v>
      </c>
      <c r="E397" s="4">
        <v>10</v>
      </c>
      <c r="F397" s="6" t="s">
        <v>311</v>
      </c>
      <c r="G397" s="6" t="s">
        <v>508</v>
      </c>
      <c r="H397" s="4">
        <v>2020</v>
      </c>
      <c r="I397" s="4">
        <v>4</v>
      </c>
      <c r="J397" s="6" t="s">
        <v>509</v>
      </c>
      <c r="K397" s="4">
        <v>10</v>
      </c>
      <c r="L397" s="6" t="s">
        <v>495</v>
      </c>
      <c r="M397" s="6" t="s">
        <v>510</v>
      </c>
      <c r="N397" s="6" t="s">
        <v>511</v>
      </c>
      <c r="O397" s="4">
        <v>2</v>
      </c>
      <c r="P397" s="6" t="s">
        <v>512</v>
      </c>
      <c r="Q397" s="4">
        <v>4</v>
      </c>
      <c r="R397" s="6" t="s">
        <v>496</v>
      </c>
      <c r="S397" s="4" t="b">
        <v>0</v>
      </c>
      <c r="T397" s="60">
        <v>84</v>
      </c>
      <c r="U397" s="60">
        <v>87</v>
      </c>
      <c r="V397" s="38">
        <v>1.036</v>
      </c>
      <c r="W397" s="35">
        <v>376.08</v>
      </c>
      <c r="X397" s="42">
        <f>VLOOKUP(VW_PREMIO_IV[[#This Row],[TIPO]],$AL$5:$AM$16,2,0)</f>
        <v>12</v>
      </c>
      <c r="Y397" s="35" t="str">
        <f>IF(VW_PREMIO_IV[[#This Row],[EQUIPE]]="Gerentes",VLOOKUP(VW_PREMIO_IV[[#This Row],[COBERTURA]],VALORES_IV_GER[],VW_PREMIO_IV[[#This Row],[Col Valor]],1),"")</f>
        <v/>
      </c>
      <c r="Z397" s="35">
        <f>IF(VW_PREMIO_IV[[#This Row],[EQUIPE]]="Especialidade (ESP)",VLOOKUP(VW_PREMIO_IV[[#This Row],[COBERTURA]],VALORES_IV_ESP[],VW_PREMIO_IV[[#This Row],[Col Valor]],1),"")</f>
        <v>376.08229999999998</v>
      </c>
      <c r="AA397" s="35" t="str">
        <f>IF(VW_PREMIO_IV[[#This Row],[EQUIPE]]="Hospitalar (HSP)",VLOOKUP(VW_PREMIO_IV[[#This Row],[COBERTURA]],VALORES_IV_HSP[],VW_PREMIO_IV[[#This Row],[Col Valor]],1),"")</f>
        <v/>
      </c>
      <c r="AB397" s="35" t="str">
        <f>IF(VW_PREMIO_IV[[#This Row],[EQUIPE]]="Misto (EMH)",VLOOKUP(VW_PREMIO_IV[[#This Row],[COBERTURA]],VALORES_IV_EMH[],VW_PREMIO_IV[[#This Row],[Col Valor]],1),"")</f>
        <v/>
      </c>
      <c r="AC397" s="35">
        <f>VW_PREMIO_IV[[#This Row],[PREMIO]]-SUM(VW_PREMIO_IV[[#This Row],[Check Gerente]:[Check EMH]])</f>
        <v>-2.299999999991087E-3</v>
      </c>
    </row>
    <row r="398" spans="1:29" x14ac:dyDescent="0.25">
      <c r="A398" s="6" t="s">
        <v>497</v>
      </c>
      <c r="B398" s="6" t="s">
        <v>284</v>
      </c>
      <c r="C398" s="6" t="s">
        <v>32</v>
      </c>
      <c r="D398" s="6" t="s">
        <v>330</v>
      </c>
      <c r="E398" s="4">
        <v>10</v>
      </c>
      <c r="F398" s="6" t="s">
        <v>311</v>
      </c>
      <c r="G398" s="6" t="s">
        <v>513</v>
      </c>
      <c r="H398" s="4">
        <v>2020</v>
      </c>
      <c r="I398" s="4">
        <v>4</v>
      </c>
      <c r="J398" s="6" t="s">
        <v>509</v>
      </c>
      <c r="K398" s="4">
        <v>11</v>
      </c>
      <c r="L398" s="6" t="s">
        <v>498</v>
      </c>
      <c r="M398" s="6" t="s">
        <v>514</v>
      </c>
      <c r="N398" s="6" t="s">
        <v>511</v>
      </c>
      <c r="O398" s="4">
        <v>2</v>
      </c>
      <c r="P398" s="6" t="s">
        <v>512</v>
      </c>
      <c r="Q398" s="4">
        <v>5</v>
      </c>
      <c r="R398" s="6" t="s">
        <v>499</v>
      </c>
      <c r="S398" s="4" t="b">
        <v>0</v>
      </c>
      <c r="T398" s="60">
        <v>64</v>
      </c>
      <c r="U398" s="60">
        <v>62</v>
      </c>
      <c r="V398" s="38">
        <v>0.96899999999999997</v>
      </c>
      <c r="W398" s="35">
        <v>273.32</v>
      </c>
      <c r="X398" s="42">
        <f>VLOOKUP(VW_PREMIO_IV[[#This Row],[TIPO]],$AL$5:$AM$16,2,0)</f>
        <v>12</v>
      </c>
      <c r="Y398" s="35" t="str">
        <f>IF(VW_PREMIO_IV[[#This Row],[EQUIPE]]="Gerentes",VLOOKUP(VW_PREMIO_IV[[#This Row],[COBERTURA]],VALORES_IV_GER[],VW_PREMIO_IV[[#This Row],[Col Valor]],1),"")</f>
        <v/>
      </c>
      <c r="Z398" s="35">
        <f>IF(VW_PREMIO_IV[[#This Row],[EQUIPE]]="Especialidade (ESP)",VLOOKUP(VW_PREMIO_IV[[#This Row],[COBERTURA]],VALORES_IV_ESP[],VW_PREMIO_IV[[#This Row],[Col Valor]],1),"")</f>
        <v>273.31779999999998</v>
      </c>
      <c r="AA398" s="35" t="str">
        <f>IF(VW_PREMIO_IV[[#This Row],[EQUIPE]]="Hospitalar (HSP)",VLOOKUP(VW_PREMIO_IV[[#This Row],[COBERTURA]],VALORES_IV_HSP[],VW_PREMIO_IV[[#This Row],[Col Valor]],1),"")</f>
        <v/>
      </c>
      <c r="AB398" s="35" t="str">
        <f>IF(VW_PREMIO_IV[[#This Row],[EQUIPE]]="Misto (EMH)",VLOOKUP(VW_PREMIO_IV[[#This Row],[COBERTURA]],VALORES_IV_EMH[],VW_PREMIO_IV[[#This Row],[Col Valor]],1),"")</f>
        <v/>
      </c>
      <c r="AC398" s="35">
        <f>VW_PREMIO_IV[[#This Row],[PREMIO]]-SUM(VW_PREMIO_IV[[#This Row],[Check Gerente]:[Check EMH]])</f>
        <v>2.200000000016189E-3</v>
      </c>
    </row>
    <row r="399" spans="1:29" x14ac:dyDescent="0.25">
      <c r="A399" s="6" t="s">
        <v>497</v>
      </c>
      <c r="B399" s="6" t="s">
        <v>284</v>
      </c>
      <c r="C399" s="6" t="s">
        <v>22</v>
      </c>
      <c r="D399" s="6" t="s">
        <v>365</v>
      </c>
      <c r="E399" s="4">
        <v>20</v>
      </c>
      <c r="F399" s="6" t="s">
        <v>306</v>
      </c>
      <c r="G399" s="6" t="s">
        <v>508</v>
      </c>
      <c r="H399" s="4">
        <v>2020</v>
      </c>
      <c r="I399" s="4">
        <v>4</v>
      </c>
      <c r="J399" s="6" t="s">
        <v>509</v>
      </c>
      <c r="K399" s="4">
        <v>10</v>
      </c>
      <c r="L399" s="6" t="s">
        <v>495</v>
      </c>
      <c r="M399" s="6" t="s">
        <v>510</v>
      </c>
      <c r="N399" s="6" t="s">
        <v>511</v>
      </c>
      <c r="O399" s="4">
        <v>2</v>
      </c>
      <c r="P399" s="6" t="s">
        <v>512</v>
      </c>
      <c r="Q399" s="4">
        <v>4</v>
      </c>
      <c r="R399" s="6" t="s">
        <v>496</v>
      </c>
      <c r="S399" s="4" t="b">
        <v>0</v>
      </c>
      <c r="T399" s="60">
        <v>84</v>
      </c>
      <c r="U399" s="60">
        <v>120</v>
      </c>
      <c r="V399" s="38">
        <v>1.429</v>
      </c>
      <c r="W399" s="35">
        <v>376.08</v>
      </c>
      <c r="X399" s="42">
        <f>VLOOKUP(VW_PREMIO_IV[[#This Row],[TIPO]],$AL$5:$AM$16,2,0)</f>
        <v>12</v>
      </c>
      <c r="Y399" s="35" t="str">
        <f>IF(VW_PREMIO_IV[[#This Row],[EQUIPE]]="Gerentes",VLOOKUP(VW_PREMIO_IV[[#This Row],[COBERTURA]],VALORES_IV_GER[],VW_PREMIO_IV[[#This Row],[Col Valor]],1),"")</f>
        <v/>
      </c>
      <c r="Z399" s="35" t="str">
        <f>IF(VW_PREMIO_IV[[#This Row],[EQUIPE]]="Especialidade (ESP)",VLOOKUP(VW_PREMIO_IV[[#This Row],[COBERTURA]],VALORES_IV_ESP[],VW_PREMIO_IV[[#This Row],[Col Valor]],1),"")</f>
        <v/>
      </c>
      <c r="AA399" s="35">
        <f>IF(VW_PREMIO_IV[[#This Row],[EQUIPE]]="Hospitalar (HSP)",VLOOKUP(VW_PREMIO_IV[[#This Row],[COBERTURA]],VALORES_IV_HSP[],VW_PREMIO_IV[[#This Row],[Col Valor]],1),"")</f>
        <v>376.08229999999998</v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-2.299999999991087E-3</v>
      </c>
    </row>
    <row r="400" spans="1:29" x14ac:dyDescent="0.25">
      <c r="A400" s="6" t="s">
        <v>497</v>
      </c>
      <c r="B400" s="6" t="s">
        <v>284</v>
      </c>
      <c r="C400" s="6" t="s">
        <v>22</v>
      </c>
      <c r="D400" s="6" t="s">
        <v>365</v>
      </c>
      <c r="E400" s="4">
        <v>20</v>
      </c>
      <c r="F400" s="6" t="s">
        <v>306</v>
      </c>
      <c r="G400" s="6" t="s">
        <v>513</v>
      </c>
      <c r="H400" s="4">
        <v>2020</v>
      </c>
      <c r="I400" s="4">
        <v>4</v>
      </c>
      <c r="J400" s="6" t="s">
        <v>509</v>
      </c>
      <c r="K400" s="4">
        <v>11</v>
      </c>
      <c r="L400" s="6" t="s">
        <v>498</v>
      </c>
      <c r="M400" s="6" t="s">
        <v>514</v>
      </c>
      <c r="N400" s="6" t="s">
        <v>511</v>
      </c>
      <c r="O400" s="4">
        <v>2</v>
      </c>
      <c r="P400" s="6" t="s">
        <v>512</v>
      </c>
      <c r="Q400" s="4">
        <v>5</v>
      </c>
      <c r="R400" s="6" t="s">
        <v>499</v>
      </c>
      <c r="S400" s="4" t="b">
        <v>0</v>
      </c>
      <c r="T400" s="60">
        <v>76</v>
      </c>
      <c r="U400" s="60">
        <v>107</v>
      </c>
      <c r="V400" s="38">
        <v>1.4079999999999999</v>
      </c>
      <c r="W400" s="35">
        <v>376.08</v>
      </c>
      <c r="X400" s="42">
        <f>VLOOKUP(VW_PREMIO_IV[[#This Row],[TIPO]],$AL$5:$AM$16,2,0)</f>
        <v>12</v>
      </c>
      <c r="Y400" s="35" t="str">
        <f>IF(VW_PREMIO_IV[[#This Row],[EQUIPE]]="Gerentes",VLOOKUP(VW_PREMIO_IV[[#This Row],[COBERTURA]],VALORES_IV_GER[],VW_PREMIO_IV[[#This Row],[Col Valor]],1),"")</f>
        <v/>
      </c>
      <c r="Z400" s="35" t="str">
        <f>IF(VW_PREMIO_IV[[#This Row],[EQUIPE]]="Especialidade (ESP)",VLOOKUP(VW_PREMIO_IV[[#This Row],[COBERTURA]],VALORES_IV_ESP[],VW_PREMIO_IV[[#This Row],[Col Valor]],1),"")</f>
        <v/>
      </c>
      <c r="AA400" s="35">
        <f>IF(VW_PREMIO_IV[[#This Row],[EQUIPE]]="Hospitalar (HSP)",VLOOKUP(VW_PREMIO_IV[[#This Row],[COBERTURA]],VALORES_IV_HSP[],VW_PREMIO_IV[[#This Row],[Col Valor]],1),"")</f>
        <v>376.08229999999998</v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-2.299999999991087E-3</v>
      </c>
    </row>
    <row r="401" spans="1:29" x14ac:dyDescent="0.25">
      <c r="A401" s="6" t="s">
        <v>497</v>
      </c>
      <c r="B401" s="6" t="s">
        <v>284</v>
      </c>
      <c r="C401" s="6" t="s">
        <v>23</v>
      </c>
      <c r="D401" s="6" t="s">
        <v>369</v>
      </c>
      <c r="E401" s="4">
        <v>20</v>
      </c>
      <c r="F401" s="6" t="s">
        <v>306</v>
      </c>
      <c r="G401" s="6" t="s">
        <v>508</v>
      </c>
      <c r="H401" s="4">
        <v>2020</v>
      </c>
      <c r="I401" s="4">
        <v>4</v>
      </c>
      <c r="J401" s="6" t="s">
        <v>509</v>
      </c>
      <c r="K401" s="4">
        <v>10</v>
      </c>
      <c r="L401" s="6" t="s">
        <v>495</v>
      </c>
      <c r="M401" s="6" t="s">
        <v>510</v>
      </c>
      <c r="N401" s="6" t="s">
        <v>511</v>
      </c>
      <c r="O401" s="4">
        <v>2</v>
      </c>
      <c r="P401" s="6" t="s">
        <v>512</v>
      </c>
      <c r="Q401" s="4">
        <v>4</v>
      </c>
      <c r="R401" s="6" t="s">
        <v>496</v>
      </c>
      <c r="S401" s="4" t="b">
        <v>0</v>
      </c>
      <c r="T401" s="60">
        <v>84</v>
      </c>
      <c r="U401" s="60">
        <v>80</v>
      </c>
      <c r="V401" s="38">
        <v>0.95199999999999996</v>
      </c>
      <c r="W401" s="35">
        <v>268.52</v>
      </c>
      <c r="X401" s="42">
        <f>VLOOKUP(VW_PREMIO_IV[[#This Row],[TIPO]],$AL$5:$AM$16,2,0)</f>
        <v>12</v>
      </c>
      <c r="Y401" s="35" t="str">
        <f>IF(VW_PREMIO_IV[[#This Row],[EQUIPE]]="Gerentes",VLOOKUP(VW_PREMIO_IV[[#This Row],[COBERTURA]],VALORES_IV_GER[],VW_PREMIO_IV[[#This Row],[Col Valor]],1),"")</f>
        <v/>
      </c>
      <c r="Z401" s="35" t="str">
        <f>IF(VW_PREMIO_IV[[#This Row],[EQUIPE]]="Especialidade (ESP)",VLOOKUP(VW_PREMIO_IV[[#This Row],[COBERTURA]],VALORES_IV_ESP[],VW_PREMIO_IV[[#This Row],[Col Valor]],1),"")</f>
        <v/>
      </c>
      <c r="AA401" s="35">
        <f>IF(VW_PREMIO_IV[[#This Row],[EQUIPE]]="Hospitalar (HSP)",VLOOKUP(VW_PREMIO_IV[[#This Row],[COBERTURA]],VALORES_IV_HSP[],VW_PREMIO_IV[[#This Row],[Col Valor]],1),"")</f>
        <v>268.52280000000002</v>
      </c>
      <c r="AB401" s="35" t="str">
        <f>IF(VW_PREMIO_IV[[#This Row],[EQUIPE]]="Misto (EMH)",VLOOKUP(VW_PREMIO_IV[[#This Row],[COBERTURA]],VALORES_IV_EMH[],VW_PREMIO_IV[[#This Row],[Col Valor]],1),"")</f>
        <v/>
      </c>
      <c r="AC401" s="35">
        <f>VW_PREMIO_IV[[#This Row],[PREMIO]]-SUM(VW_PREMIO_IV[[#This Row],[Check Gerente]:[Check EMH]])</f>
        <v>-2.8000000000361069E-3</v>
      </c>
    </row>
    <row r="402" spans="1:29" x14ac:dyDescent="0.25">
      <c r="A402" s="6" t="s">
        <v>497</v>
      </c>
      <c r="B402" s="6" t="s">
        <v>284</v>
      </c>
      <c r="C402" s="6" t="s">
        <v>23</v>
      </c>
      <c r="D402" s="6" t="s">
        <v>369</v>
      </c>
      <c r="E402" s="4">
        <v>20</v>
      </c>
      <c r="F402" s="6" t="s">
        <v>306</v>
      </c>
      <c r="G402" s="6" t="s">
        <v>513</v>
      </c>
      <c r="H402" s="4">
        <v>2020</v>
      </c>
      <c r="I402" s="4">
        <v>4</v>
      </c>
      <c r="J402" s="6" t="s">
        <v>509</v>
      </c>
      <c r="K402" s="4">
        <v>11</v>
      </c>
      <c r="L402" s="6" t="s">
        <v>498</v>
      </c>
      <c r="M402" s="6" t="s">
        <v>514</v>
      </c>
      <c r="N402" s="6" t="s">
        <v>511</v>
      </c>
      <c r="O402" s="4">
        <v>2</v>
      </c>
      <c r="P402" s="6" t="s">
        <v>512</v>
      </c>
      <c r="Q402" s="4">
        <v>5</v>
      </c>
      <c r="R402" s="6" t="s">
        <v>499</v>
      </c>
      <c r="S402" s="4" t="b">
        <v>0</v>
      </c>
      <c r="T402" s="60">
        <v>76</v>
      </c>
      <c r="U402" s="60">
        <v>107</v>
      </c>
      <c r="V402" s="38">
        <v>1.4079999999999999</v>
      </c>
      <c r="W402" s="35">
        <v>376.08</v>
      </c>
      <c r="X402" s="42">
        <f>VLOOKUP(VW_PREMIO_IV[[#This Row],[TIPO]],$AL$5:$AM$16,2,0)</f>
        <v>12</v>
      </c>
      <c r="Y402" s="35" t="str">
        <f>IF(VW_PREMIO_IV[[#This Row],[EQUIPE]]="Gerentes",VLOOKUP(VW_PREMIO_IV[[#This Row],[COBERTURA]],VALORES_IV_GER[],VW_PREMIO_IV[[#This Row],[Col Valor]],1),"")</f>
        <v/>
      </c>
      <c r="Z402" s="35" t="str">
        <f>IF(VW_PREMIO_IV[[#This Row],[EQUIPE]]="Especialidade (ESP)",VLOOKUP(VW_PREMIO_IV[[#This Row],[COBERTURA]],VALORES_IV_ESP[],VW_PREMIO_IV[[#This Row],[Col Valor]],1),"")</f>
        <v/>
      </c>
      <c r="AA402" s="35">
        <f>IF(VW_PREMIO_IV[[#This Row],[EQUIPE]]="Hospitalar (HSP)",VLOOKUP(VW_PREMIO_IV[[#This Row],[COBERTURA]],VALORES_IV_HSP[],VW_PREMIO_IV[[#This Row],[Col Valor]],1),"")</f>
        <v>376.08229999999998</v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-2.299999999991087E-3</v>
      </c>
    </row>
    <row r="403" spans="1:29" x14ac:dyDescent="0.25">
      <c r="A403" s="6" t="s">
        <v>497</v>
      </c>
      <c r="B403" s="6" t="s">
        <v>284</v>
      </c>
      <c r="C403" s="6" t="s">
        <v>33</v>
      </c>
      <c r="D403" s="6" t="s">
        <v>405</v>
      </c>
      <c r="E403" s="4">
        <v>10</v>
      </c>
      <c r="F403" s="6" t="s">
        <v>311</v>
      </c>
      <c r="G403" s="6" t="s">
        <v>508</v>
      </c>
      <c r="H403" s="4">
        <v>2020</v>
      </c>
      <c r="I403" s="4">
        <v>4</v>
      </c>
      <c r="J403" s="6" t="s">
        <v>509</v>
      </c>
      <c r="K403" s="4">
        <v>10</v>
      </c>
      <c r="L403" s="6" t="s">
        <v>495</v>
      </c>
      <c r="M403" s="6" t="s">
        <v>510</v>
      </c>
      <c r="N403" s="6" t="s">
        <v>511</v>
      </c>
      <c r="O403" s="4">
        <v>2</v>
      </c>
      <c r="P403" s="6" t="s">
        <v>512</v>
      </c>
      <c r="Q403" s="4">
        <v>4</v>
      </c>
      <c r="R403" s="6" t="s">
        <v>496</v>
      </c>
      <c r="S403" s="4" t="b">
        <v>0</v>
      </c>
      <c r="T403" s="60">
        <v>84</v>
      </c>
      <c r="U403" s="60">
        <v>93</v>
      </c>
      <c r="V403" s="38">
        <v>1.107</v>
      </c>
      <c r="W403" s="35">
        <v>376.08</v>
      </c>
      <c r="X403" s="42">
        <f>VLOOKUP(VW_PREMIO_IV[[#This Row],[TIPO]],$AL$5:$AM$16,2,0)</f>
        <v>12</v>
      </c>
      <c r="Y403" s="35" t="str">
        <f>IF(VW_PREMIO_IV[[#This Row],[EQUIPE]]="Gerentes",VLOOKUP(VW_PREMIO_IV[[#This Row],[COBERTURA]],VALORES_IV_GER[],VW_PREMIO_IV[[#This Row],[Col Valor]],1),"")</f>
        <v/>
      </c>
      <c r="Z403" s="35">
        <f>IF(VW_PREMIO_IV[[#This Row],[EQUIPE]]="Especialidade (ESP)",VLOOKUP(VW_PREMIO_IV[[#This Row],[COBERTURA]],VALORES_IV_ESP[],VW_PREMIO_IV[[#This Row],[Col Valor]],1),"")</f>
        <v>376.08229999999998</v>
      </c>
      <c r="AA403" s="35" t="str">
        <f>IF(VW_PREMIO_IV[[#This Row],[EQUIPE]]="Hospitalar (HSP)",VLOOKUP(VW_PREMIO_IV[[#This Row],[COBERTURA]],VALORES_IV_HSP[],VW_PREMIO_IV[[#This Row],[Col Valor]],1),"")</f>
        <v/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-2.299999999991087E-3</v>
      </c>
    </row>
    <row r="404" spans="1:29" x14ac:dyDescent="0.25">
      <c r="A404" s="6" t="s">
        <v>497</v>
      </c>
      <c r="B404" s="6" t="s">
        <v>284</v>
      </c>
      <c r="C404" s="6" t="s">
        <v>33</v>
      </c>
      <c r="D404" s="6" t="s">
        <v>405</v>
      </c>
      <c r="E404" s="4">
        <v>10</v>
      </c>
      <c r="F404" s="6" t="s">
        <v>311</v>
      </c>
      <c r="G404" s="6" t="s">
        <v>513</v>
      </c>
      <c r="H404" s="4">
        <v>2020</v>
      </c>
      <c r="I404" s="4">
        <v>4</v>
      </c>
      <c r="J404" s="6" t="s">
        <v>509</v>
      </c>
      <c r="K404" s="4">
        <v>11</v>
      </c>
      <c r="L404" s="6" t="s">
        <v>498</v>
      </c>
      <c r="M404" s="6" t="s">
        <v>514</v>
      </c>
      <c r="N404" s="6" t="s">
        <v>511</v>
      </c>
      <c r="O404" s="4">
        <v>2</v>
      </c>
      <c r="P404" s="6" t="s">
        <v>512</v>
      </c>
      <c r="Q404" s="4">
        <v>5</v>
      </c>
      <c r="R404" s="6" t="s">
        <v>499</v>
      </c>
      <c r="S404" s="4" t="b">
        <v>0</v>
      </c>
      <c r="T404" s="60">
        <v>80</v>
      </c>
      <c r="U404" s="60">
        <v>87</v>
      </c>
      <c r="V404" s="38">
        <v>1.0880000000000001</v>
      </c>
      <c r="W404" s="35">
        <v>376.08</v>
      </c>
      <c r="X404" s="42">
        <f>VLOOKUP(VW_PREMIO_IV[[#This Row],[TIPO]],$AL$5:$AM$16,2,0)</f>
        <v>12</v>
      </c>
      <c r="Y404" s="35" t="str">
        <f>IF(VW_PREMIO_IV[[#This Row],[EQUIPE]]="Gerentes",VLOOKUP(VW_PREMIO_IV[[#This Row],[COBERTURA]],VALORES_IV_GER[],VW_PREMIO_IV[[#This Row],[Col Valor]],1),"")</f>
        <v/>
      </c>
      <c r="Z404" s="35">
        <f>IF(VW_PREMIO_IV[[#This Row],[EQUIPE]]="Especialidade (ESP)",VLOOKUP(VW_PREMIO_IV[[#This Row],[COBERTURA]],VALORES_IV_ESP[],VW_PREMIO_IV[[#This Row],[Col Valor]],1),"")</f>
        <v>376.08229999999998</v>
      </c>
      <c r="AA404" s="35" t="str">
        <f>IF(VW_PREMIO_IV[[#This Row],[EQUIPE]]="Hospitalar (HSP)",VLOOKUP(VW_PREMIO_IV[[#This Row],[COBERTURA]],VALORES_IV_HSP[],VW_PREMIO_IV[[#This Row],[Col Valor]],1),"")</f>
        <v/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-2.299999999991087E-3</v>
      </c>
    </row>
    <row r="405" spans="1:29" x14ac:dyDescent="0.25">
      <c r="A405" s="6" t="s">
        <v>497</v>
      </c>
      <c r="B405" s="6" t="s">
        <v>284</v>
      </c>
      <c r="C405" s="6" t="s">
        <v>25</v>
      </c>
      <c r="D405" s="6" t="s">
        <v>406</v>
      </c>
      <c r="E405" s="4">
        <v>30</v>
      </c>
      <c r="F405" s="6" t="s">
        <v>313</v>
      </c>
      <c r="G405" s="6" t="s">
        <v>508</v>
      </c>
      <c r="H405" s="4">
        <v>2020</v>
      </c>
      <c r="I405" s="4">
        <v>4</v>
      </c>
      <c r="J405" s="6" t="s">
        <v>509</v>
      </c>
      <c r="K405" s="4">
        <v>10</v>
      </c>
      <c r="L405" s="6" t="s">
        <v>495</v>
      </c>
      <c r="M405" s="6" t="s">
        <v>510</v>
      </c>
      <c r="N405" s="6" t="s">
        <v>511</v>
      </c>
      <c r="O405" s="4">
        <v>2</v>
      </c>
      <c r="P405" s="6" t="s">
        <v>512</v>
      </c>
      <c r="Q405" s="4">
        <v>4</v>
      </c>
      <c r="R405" s="6" t="s">
        <v>496</v>
      </c>
      <c r="S405" s="4" t="b">
        <v>0</v>
      </c>
      <c r="T405" s="60">
        <v>80</v>
      </c>
      <c r="U405" s="60">
        <v>118</v>
      </c>
      <c r="V405" s="38">
        <v>1.4750000000000001</v>
      </c>
      <c r="W405" s="35">
        <v>376.08</v>
      </c>
      <c r="X405" s="42">
        <f>VLOOKUP(VW_PREMIO_IV[[#This Row],[TIPO]],$AL$5:$AM$16,2,0)</f>
        <v>12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 t="str">
        <f>IF(VW_PREMIO_IV[[#This Row],[EQUIPE]]="Hospitalar (HSP)",VLOOKUP(VW_PREMIO_IV[[#This Row],[COBERTURA]],VALORES_IV_HSP[],VW_PREMIO_IV[[#This Row],[Col Valor]],1),"")</f>
        <v/>
      </c>
      <c r="AB405" s="35">
        <f>IF(VW_PREMIO_IV[[#This Row],[EQUIPE]]="Misto (EMH)",VLOOKUP(VW_PREMIO_IV[[#This Row],[COBERTURA]],VALORES_IV_EMH[],VW_PREMIO_IV[[#This Row],[Col Valor]],1),"")</f>
        <v>376.08229999999998</v>
      </c>
      <c r="AC405" s="35">
        <f>VW_PREMIO_IV[[#This Row],[PREMIO]]-SUM(VW_PREMIO_IV[[#This Row],[Check Gerente]:[Check EMH]])</f>
        <v>-2.299999999991087E-3</v>
      </c>
    </row>
    <row r="406" spans="1:29" x14ac:dyDescent="0.25">
      <c r="A406" s="6" t="s">
        <v>497</v>
      </c>
      <c r="B406" s="6" t="s">
        <v>284</v>
      </c>
      <c r="C406" s="6" t="s">
        <v>25</v>
      </c>
      <c r="D406" s="6" t="s">
        <v>406</v>
      </c>
      <c r="E406" s="4">
        <v>30</v>
      </c>
      <c r="F406" s="6" t="s">
        <v>313</v>
      </c>
      <c r="G406" s="6" t="s">
        <v>513</v>
      </c>
      <c r="H406" s="4">
        <v>2020</v>
      </c>
      <c r="I406" s="4">
        <v>4</v>
      </c>
      <c r="J406" s="6" t="s">
        <v>509</v>
      </c>
      <c r="K406" s="4">
        <v>11</v>
      </c>
      <c r="L406" s="6" t="s">
        <v>498</v>
      </c>
      <c r="M406" s="6" t="s">
        <v>514</v>
      </c>
      <c r="N406" s="6" t="s">
        <v>511</v>
      </c>
      <c r="O406" s="4">
        <v>2</v>
      </c>
      <c r="P406" s="6" t="s">
        <v>512</v>
      </c>
      <c r="Q406" s="4">
        <v>5</v>
      </c>
      <c r="R406" s="6" t="s">
        <v>499</v>
      </c>
      <c r="S406" s="4" t="b">
        <v>0</v>
      </c>
      <c r="T406" s="60">
        <v>80</v>
      </c>
      <c r="U406" s="60">
        <v>81</v>
      </c>
      <c r="V406" s="38">
        <v>1.0129999999999999</v>
      </c>
      <c r="W406" s="35">
        <v>376.08</v>
      </c>
      <c r="X406" s="42">
        <f>VLOOKUP(VW_PREMIO_IV[[#This Row],[TIPO]],$AL$5:$AM$16,2,0)</f>
        <v>12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 t="str">
        <f>IF(VW_PREMIO_IV[[#This Row],[EQUIPE]]="Hospitalar (HSP)",VLOOKUP(VW_PREMIO_IV[[#This Row],[COBERTURA]],VALORES_IV_HSP[],VW_PREMIO_IV[[#This Row],[Col Valor]],1),"")</f>
        <v/>
      </c>
      <c r="AB406" s="35">
        <f>IF(VW_PREMIO_IV[[#This Row],[EQUIPE]]="Misto (EMH)",VLOOKUP(VW_PREMIO_IV[[#This Row],[COBERTURA]],VALORES_IV_EMH[],VW_PREMIO_IV[[#This Row],[Col Valor]],1),"")</f>
        <v>376.08229999999998</v>
      </c>
      <c r="AC406" s="35">
        <f>VW_PREMIO_IV[[#This Row],[PREMIO]]-SUM(VW_PREMIO_IV[[#This Row],[Check Gerente]:[Check EMH]])</f>
        <v>-2.299999999991087E-3</v>
      </c>
    </row>
    <row r="407" spans="1:29" x14ac:dyDescent="0.25">
      <c r="A407" s="6" t="s">
        <v>497</v>
      </c>
      <c r="B407" s="6" t="s">
        <v>288</v>
      </c>
      <c r="C407" s="6" t="s">
        <v>9</v>
      </c>
      <c r="D407" s="6" t="s">
        <v>304</v>
      </c>
      <c r="E407" s="4">
        <v>20</v>
      </c>
      <c r="F407" s="6" t="s">
        <v>306</v>
      </c>
      <c r="G407" s="6" t="s">
        <v>508</v>
      </c>
      <c r="H407" s="4">
        <v>2020</v>
      </c>
      <c r="I407" s="4">
        <v>4</v>
      </c>
      <c r="J407" s="6" t="s">
        <v>509</v>
      </c>
      <c r="K407" s="4">
        <v>10</v>
      </c>
      <c r="L407" s="6" t="s">
        <v>495</v>
      </c>
      <c r="M407" s="6" t="s">
        <v>510</v>
      </c>
      <c r="N407" s="6" t="s">
        <v>511</v>
      </c>
      <c r="O407" s="4">
        <v>2</v>
      </c>
      <c r="P407" s="6" t="s">
        <v>512</v>
      </c>
      <c r="Q407" s="4">
        <v>4</v>
      </c>
      <c r="R407" s="6" t="s">
        <v>496</v>
      </c>
      <c r="S407" s="4" t="b">
        <v>0</v>
      </c>
      <c r="T407" s="60">
        <v>1</v>
      </c>
      <c r="U407" s="60">
        <v>1</v>
      </c>
      <c r="V407" s="38">
        <v>1</v>
      </c>
      <c r="W407" s="35">
        <v>376.08</v>
      </c>
      <c r="X407" s="42">
        <f>VLOOKUP(VW_PREMIO_IV[[#This Row],[TIPO]],$AL$5:$AM$16,2,0)</f>
        <v>16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>
        <f>IF(VW_PREMIO_IV[[#This Row],[EQUIPE]]="Hospitalar (HSP)",VLOOKUP(VW_PREMIO_IV[[#This Row],[COBERTURA]],VALORES_IV_HSP[],VW_PREMIO_IV[[#This Row],[Col Valor]],1),"")</f>
        <v>376.08229999999998</v>
      </c>
      <c r="AB407" s="35" t="str">
        <f>IF(VW_PREMIO_IV[[#This Row],[EQUIPE]]="Misto (EMH)",VLOOKUP(VW_PREMIO_IV[[#This Row],[COBERTURA]],VALORES_IV_EMH[],VW_PREMIO_IV[[#This Row],[Col Valor]],1),"")</f>
        <v/>
      </c>
      <c r="AC407" s="35">
        <f>VW_PREMIO_IV[[#This Row],[PREMIO]]-SUM(VW_PREMIO_IV[[#This Row],[Check Gerente]:[Check EMH]])</f>
        <v>-2.299999999991087E-3</v>
      </c>
    </row>
    <row r="408" spans="1:29" x14ac:dyDescent="0.25">
      <c r="A408" s="6" t="s">
        <v>497</v>
      </c>
      <c r="B408" s="6" t="s">
        <v>288</v>
      </c>
      <c r="C408" s="6" t="s">
        <v>9</v>
      </c>
      <c r="D408" s="6" t="s">
        <v>304</v>
      </c>
      <c r="E408" s="4">
        <v>20</v>
      </c>
      <c r="F408" s="6" t="s">
        <v>306</v>
      </c>
      <c r="G408" s="6" t="s">
        <v>513</v>
      </c>
      <c r="H408" s="4">
        <v>2020</v>
      </c>
      <c r="I408" s="4">
        <v>4</v>
      </c>
      <c r="J408" s="6" t="s">
        <v>509</v>
      </c>
      <c r="K408" s="4">
        <v>11</v>
      </c>
      <c r="L408" s="6" t="s">
        <v>498</v>
      </c>
      <c r="M408" s="6" t="s">
        <v>514</v>
      </c>
      <c r="N408" s="6" t="s">
        <v>511</v>
      </c>
      <c r="O408" s="4">
        <v>2</v>
      </c>
      <c r="P408" s="6" t="s">
        <v>512</v>
      </c>
      <c r="Q408" s="4">
        <v>5</v>
      </c>
      <c r="R408" s="6" t="s">
        <v>499</v>
      </c>
      <c r="S408" s="4" t="b">
        <v>0</v>
      </c>
      <c r="T408" s="60">
        <v>1</v>
      </c>
      <c r="U408" s="60">
        <v>1</v>
      </c>
      <c r="V408" s="38">
        <v>1</v>
      </c>
      <c r="W408" s="35">
        <v>376.08</v>
      </c>
      <c r="X408" s="42">
        <f>VLOOKUP(VW_PREMIO_IV[[#This Row],[TIPO]],$AL$5:$AM$16,2,0)</f>
        <v>16</v>
      </c>
      <c r="Y408" s="35" t="str">
        <f>IF(VW_PREMIO_IV[[#This Row],[EQUIPE]]="Gerentes",VLOOKUP(VW_PREMIO_IV[[#This Row],[COBERTURA]],VALORES_IV_GER[],VW_PREMIO_IV[[#This Row],[Col Valor]],1),"")</f>
        <v/>
      </c>
      <c r="Z408" s="35" t="str">
        <f>IF(VW_PREMIO_IV[[#This Row],[EQUIPE]]="Especialidade (ESP)",VLOOKUP(VW_PREMIO_IV[[#This Row],[COBERTURA]],VALORES_IV_ESP[],VW_PREMIO_IV[[#This Row],[Col Valor]],1),"")</f>
        <v/>
      </c>
      <c r="AA408" s="35">
        <f>IF(VW_PREMIO_IV[[#This Row],[EQUIPE]]="Hospitalar (HSP)",VLOOKUP(VW_PREMIO_IV[[#This Row],[COBERTURA]],VALORES_IV_HSP[],VW_PREMIO_IV[[#This Row],[Col Valor]],1),"")</f>
        <v>376.08229999999998</v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-2.299999999991087E-3</v>
      </c>
    </row>
    <row r="409" spans="1:29" x14ac:dyDescent="0.25">
      <c r="A409" s="6" t="s">
        <v>497</v>
      </c>
      <c r="B409" s="6" t="s">
        <v>288</v>
      </c>
      <c r="C409" s="6" t="s">
        <v>11</v>
      </c>
      <c r="D409" s="6" t="s">
        <v>307</v>
      </c>
      <c r="E409" s="4">
        <v>20</v>
      </c>
      <c r="F409" s="6" t="s">
        <v>306</v>
      </c>
      <c r="G409" s="6" t="s">
        <v>508</v>
      </c>
      <c r="H409" s="4">
        <v>2020</v>
      </c>
      <c r="I409" s="4">
        <v>4</v>
      </c>
      <c r="J409" s="6" t="s">
        <v>509</v>
      </c>
      <c r="K409" s="4">
        <v>10</v>
      </c>
      <c r="L409" s="6" t="s">
        <v>495</v>
      </c>
      <c r="M409" s="6" t="s">
        <v>510</v>
      </c>
      <c r="N409" s="6" t="s">
        <v>511</v>
      </c>
      <c r="O409" s="4">
        <v>2</v>
      </c>
      <c r="P409" s="6" t="s">
        <v>512</v>
      </c>
      <c r="Q409" s="4">
        <v>4</v>
      </c>
      <c r="R409" s="6" t="s">
        <v>496</v>
      </c>
      <c r="S409" s="4" t="b">
        <v>0</v>
      </c>
      <c r="T409" s="60">
        <v>1</v>
      </c>
      <c r="U409" s="60">
        <v>1</v>
      </c>
      <c r="V409" s="38">
        <v>1</v>
      </c>
      <c r="W409" s="35">
        <v>376.08</v>
      </c>
      <c r="X409" s="42">
        <f>VLOOKUP(VW_PREMIO_IV[[#This Row],[TIPO]],$AL$5:$AM$16,2,0)</f>
        <v>16</v>
      </c>
      <c r="Y409" s="35" t="str">
        <f>IF(VW_PREMIO_IV[[#This Row],[EQUIPE]]="Gerentes",VLOOKUP(VW_PREMIO_IV[[#This Row],[COBERTURA]],VALORES_IV_GER[],VW_PREMIO_IV[[#This Row],[Col Valor]],1),"")</f>
        <v/>
      </c>
      <c r="Z409" s="35" t="str">
        <f>IF(VW_PREMIO_IV[[#This Row],[EQUIPE]]="Especialidade (ESP)",VLOOKUP(VW_PREMIO_IV[[#This Row],[COBERTURA]],VALORES_IV_ESP[],VW_PREMIO_IV[[#This Row],[Col Valor]],1),"")</f>
        <v/>
      </c>
      <c r="AA409" s="35">
        <f>IF(VW_PREMIO_IV[[#This Row],[EQUIPE]]="Hospitalar (HSP)",VLOOKUP(VW_PREMIO_IV[[#This Row],[COBERTURA]],VALORES_IV_HSP[],VW_PREMIO_IV[[#This Row],[Col Valor]],1),"")</f>
        <v>376.08229999999998</v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-2.299999999991087E-3</v>
      </c>
    </row>
    <row r="410" spans="1:29" x14ac:dyDescent="0.25">
      <c r="A410" s="6" t="s">
        <v>497</v>
      </c>
      <c r="B410" s="6" t="s">
        <v>288</v>
      </c>
      <c r="C410" s="6" t="s">
        <v>11</v>
      </c>
      <c r="D410" s="6" t="s">
        <v>307</v>
      </c>
      <c r="E410" s="4">
        <v>20</v>
      </c>
      <c r="F410" s="6" t="s">
        <v>306</v>
      </c>
      <c r="G410" s="6" t="s">
        <v>513</v>
      </c>
      <c r="H410" s="4">
        <v>2020</v>
      </c>
      <c r="I410" s="4">
        <v>4</v>
      </c>
      <c r="J410" s="6" t="s">
        <v>509</v>
      </c>
      <c r="K410" s="4">
        <v>11</v>
      </c>
      <c r="L410" s="6" t="s">
        <v>498</v>
      </c>
      <c r="M410" s="6" t="s">
        <v>514</v>
      </c>
      <c r="N410" s="6" t="s">
        <v>511</v>
      </c>
      <c r="O410" s="4">
        <v>2</v>
      </c>
      <c r="P410" s="6" t="s">
        <v>512</v>
      </c>
      <c r="Q410" s="4">
        <v>5</v>
      </c>
      <c r="R410" s="6" t="s">
        <v>499</v>
      </c>
      <c r="S410" s="4" t="b">
        <v>0</v>
      </c>
      <c r="T410" s="60">
        <v>1</v>
      </c>
      <c r="U410" s="60">
        <v>1</v>
      </c>
      <c r="V410" s="38">
        <v>1</v>
      </c>
      <c r="W410" s="35">
        <v>376.08</v>
      </c>
      <c r="X410" s="42">
        <f>VLOOKUP(VW_PREMIO_IV[[#This Row],[TIPO]],$AL$5:$AM$16,2,0)</f>
        <v>16</v>
      </c>
      <c r="Y410" s="35" t="str">
        <f>IF(VW_PREMIO_IV[[#This Row],[EQUIPE]]="Gerentes",VLOOKUP(VW_PREMIO_IV[[#This Row],[COBERTURA]],VALORES_IV_GER[],VW_PREMIO_IV[[#This Row],[Col Valor]],1),"")</f>
        <v/>
      </c>
      <c r="Z410" s="35" t="str">
        <f>IF(VW_PREMIO_IV[[#This Row],[EQUIPE]]="Especialidade (ESP)",VLOOKUP(VW_PREMIO_IV[[#This Row],[COBERTURA]],VALORES_IV_ESP[],VW_PREMIO_IV[[#This Row],[Col Valor]],1),"")</f>
        <v/>
      </c>
      <c r="AA410" s="35">
        <f>IF(VW_PREMIO_IV[[#This Row],[EQUIPE]]="Hospitalar (HSP)",VLOOKUP(VW_PREMIO_IV[[#This Row],[COBERTURA]],VALORES_IV_HSP[],VW_PREMIO_IV[[#This Row],[Col Valor]],1),"")</f>
        <v>376.08229999999998</v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-2.299999999991087E-3</v>
      </c>
    </row>
    <row r="411" spans="1:29" x14ac:dyDescent="0.25">
      <c r="A411" s="6" t="s">
        <v>497</v>
      </c>
      <c r="B411" s="6" t="s">
        <v>288</v>
      </c>
      <c r="C411" s="6" t="s">
        <v>13</v>
      </c>
      <c r="D411" s="6" t="s">
        <v>309</v>
      </c>
      <c r="E411" s="4">
        <v>20</v>
      </c>
      <c r="F411" s="6" t="s">
        <v>306</v>
      </c>
      <c r="G411" s="6" t="s">
        <v>508</v>
      </c>
      <c r="H411" s="4">
        <v>2020</v>
      </c>
      <c r="I411" s="4">
        <v>4</v>
      </c>
      <c r="J411" s="6" t="s">
        <v>509</v>
      </c>
      <c r="K411" s="4">
        <v>10</v>
      </c>
      <c r="L411" s="6" t="s">
        <v>495</v>
      </c>
      <c r="M411" s="6" t="s">
        <v>510</v>
      </c>
      <c r="N411" s="6" t="s">
        <v>511</v>
      </c>
      <c r="O411" s="4">
        <v>2</v>
      </c>
      <c r="P411" s="6" t="s">
        <v>512</v>
      </c>
      <c r="Q411" s="4">
        <v>4</v>
      </c>
      <c r="R411" s="6" t="s">
        <v>496</v>
      </c>
      <c r="S411" s="4" t="b">
        <v>0</v>
      </c>
      <c r="T411" s="60">
        <v>1</v>
      </c>
      <c r="U411" s="60">
        <v>1</v>
      </c>
      <c r="V411" s="38">
        <v>1</v>
      </c>
      <c r="W411" s="35">
        <v>376.08</v>
      </c>
      <c r="X411" s="42">
        <f>VLOOKUP(VW_PREMIO_IV[[#This Row],[TIPO]],$AL$5:$AM$16,2,0)</f>
        <v>16</v>
      </c>
      <c r="Y411" s="35" t="str">
        <f>IF(VW_PREMIO_IV[[#This Row],[EQUIPE]]="Gerentes",VLOOKUP(VW_PREMIO_IV[[#This Row],[COBERTURA]],VALORES_IV_GER[],VW_PREMIO_IV[[#This Row],[Col Valor]],1),"")</f>
        <v/>
      </c>
      <c r="Z411" s="35" t="str">
        <f>IF(VW_PREMIO_IV[[#This Row],[EQUIPE]]="Especialidade (ESP)",VLOOKUP(VW_PREMIO_IV[[#This Row],[COBERTURA]],VALORES_IV_ESP[],VW_PREMIO_IV[[#This Row],[Col Valor]],1),"")</f>
        <v/>
      </c>
      <c r="AA411" s="35">
        <f>IF(VW_PREMIO_IV[[#This Row],[EQUIPE]]="Hospitalar (HSP)",VLOOKUP(VW_PREMIO_IV[[#This Row],[COBERTURA]],VALORES_IV_HSP[],VW_PREMIO_IV[[#This Row],[Col Valor]],1),"")</f>
        <v>376.08229999999998</v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-2.299999999991087E-3</v>
      </c>
    </row>
    <row r="412" spans="1:29" x14ac:dyDescent="0.25">
      <c r="A412" s="6" t="s">
        <v>497</v>
      </c>
      <c r="B412" s="6" t="s">
        <v>288</v>
      </c>
      <c r="C412" s="6" t="s">
        <v>13</v>
      </c>
      <c r="D412" s="6" t="s">
        <v>309</v>
      </c>
      <c r="E412" s="4">
        <v>20</v>
      </c>
      <c r="F412" s="6" t="s">
        <v>306</v>
      </c>
      <c r="G412" s="6" t="s">
        <v>513</v>
      </c>
      <c r="H412" s="4">
        <v>2020</v>
      </c>
      <c r="I412" s="4">
        <v>4</v>
      </c>
      <c r="J412" s="6" t="s">
        <v>509</v>
      </c>
      <c r="K412" s="4">
        <v>11</v>
      </c>
      <c r="L412" s="6" t="s">
        <v>498</v>
      </c>
      <c r="M412" s="6" t="s">
        <v>514</v>
      </c>
      <c r="N412" s="6" t="s">
        <v>511</v>
      </c>
      <c r="O412" s="4">
        <v>2</v>
      </c>
      <c r="P412" s="6" t="s">
        <v>512</v>
      </c>
      <c r="Q412" s="4">
        <v>5</v>
      </c>
      <c r="R412" s="6" t="s">
        <v>499</v>
      </c>
      <c r="S412" s="4" t="b">
        <v>0</v>
      </c>
      <c r="T412" s="60">
        <v>1</v>
      </c>
      <c r="U412" s="60">
        <v>1</v>
      </c>
      <c r="V412" s="38">
        <v>1</v>
      </c>
      <c r="W412" s="35">
        <v>376.08</v>
      </c>
      <c r="X412" s="42">
        <f>VLOOKUP(VW_PREMIO_IV[[#This Row],[TIPO]],$AL$5:$AM$16,2,0)</f>
        <v>16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>
        <f>IF(VW_PREMIO_IV[[#This Row],[EQUIPE]]="Hospitalar (HSP)",VLOOKUP(VW_PREMIO_IV[[#This Row],[COBERTURA]],VALORES_IV_HSP[],VW_PREMIO_IV[[#This Row],[Col Valor]],1),"")</f>
        <v>376.08229999999998</v>
      </c>
      <c r="AB412" s="35" t="str">
        <f>IF(VW_PREMIO_IV[[#This Row],[EQUIPE]]="Misto (EMH)",VLOOKUP(VW_PREMIO_IV[[#This Row],[COBERTURA]],VALORES_IV_EMH[],VW_PREMIO_IV[[#This Row],[Col Valor]],1),"")</f>
        <v/>
      </c>
      <c r="AC412" s="35">
        <f>VW_PREMIO_IV[[#This Row],[PREMIO]]-SUM(VW_PREMIO_IV[[#This Row],[Check Gerente]:[Check EMH]])</f>
        <v>-2.299999999991087E-3</v>
      </c>
    </row>
    <row r="413" spans="1:29" x14ac:dyDescent="0.25">
      <c r="A413" s="6" t="s">
        <v>497</v>
      </c>
      <c r="B413" s="6" t="s">
        <v>288</v>
      </c>
      <c r="C413" s="6" t="s">
        <v>28</v>
      </c>
      <c r="D413" s="6" t="s">
        <v>310</v>
      </c>
      <c r="E413" s="4">
        <v>10</v>
      </c>
      <c r="F413" s="6" t="s">
        <v>311</v>
      </c>
      <c r="G413" s="6" t="s">
        <v>508</v>
      </c>
      <c r="H413" s="4">
        <v>2020</v>
      </c>
      <c r="I413" s="4">
        <v>4</v>
      </c>
      <c r="J413" s="6" t="s">
        <v>509</v>
      </c>
      <c r="K413" s="4">
        <v>10</v>
      </c>
      <c r="L413" s="6" t="s">
        <v>495</v>
      </c>
      <c r="M413" s="6" t="s">
        <v>510</v>
      </c>
      <c r="N413" s="6" t="s">
        <v>511</v>
      </c>
      <c r="O413" s="4">
        <v>2</v>
      </c>
      <c r="P413" s="6" t="s">
        <v>512</v>
      </c>
      <c r="Q413" s="4">
        <v>4</v>
      </c>
      <c r="R413" s="6" t="s">
        <v>496</v>
      </c>
      <c r="S413" s="4" t="b">
        <v>0</v>
      </c>
      <c r="T413" s="60">
        <v>1</v>
      </c>
      <c r="U413" s="60">
        <v>1</v>
      </c>
      <c r="V413" s="38">
        <v>1</v>
      </c>
      <c r="W413" s="35">
        <v>376.08</v>
      </c>
      <c r="X413" s="42">
        <f>VLOOKUP(VW_PREMIO_IV[[#This Row],[TIPO]],$AL$5:$AM$16,2,0)</f>
        <v>16</v>
      </c>
      <c r="Y413" s="35" t="str">
        <f>IF(VW_PREMIO_IV[[#This Row],[EQUIPE]]="Gerentes",VLOOKUP(VW_PREMIO_IV[[#This Row],[COBERTURA]],VALORES_IV_GER[],VW_PREMIO_IV[[#This Row],[Col Valor]],1),"")</f>
        <v/>
      </c>
      <c r="Z413" s="35">
        <f>IF(VW_PREMIO_IV[[#This Row],[EQUIPE]]="Especialidade (ESP)",VLOOKUP(VW_PREMIO_IV[[#This Row],[COBERTURA]],VALORES_IV_ESP[],VW_PREMIO_IV[[#This Row],[Col Valor]],1),"")</f>
        <v>376.08229999999998</v>
      </c>
      <c r="AA413" s="35" t="str">
        <f>IF(VW_PREMIO_IV[[#This Row],[EQUIPE]]="Hospitalar (HSP)",VLOOKUP(VW_PREMIO_IV[[#This Row],[COBERTURA]],VALORES_IV_HSP[],VW_PREMIO_IV[[#This Row],[Col Valor]],1),"")</f>
        <v/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-2.299999999991087E-3</v>
      </c>
    </row>
    <row r="414" spans="1:29" x14ac:dyDescent="0.25">
      <c r="A414" s="6" t="s">
        <v>497</v>
      </c>
      <c r="B414" s="6" t="s">
        <v>288</v>
      </c>
      <c r="C414" s="6" t="s">
        <v>28</v>
      </c>
      <c r="D414" s="6" t="s">
        <v>310</v>
      </c>
      <c r="E414" s="4">
        <v>10</v>
      </c>
      <c r="F414" s="6" t="s">
        <v>311</v>
      </c>
      <c r="G414" s="6" t="s">
        <v>513</v>
      </c>
      <c r="H414" s="4">
        <v>2020</v>
      </c>
      <c r="I414" s="4">
        <v>4</v>
      </c>
      <c r="J414" s="6" t="s">
        <v>509</v>
      </c>
      <c r="K414" s="4">
        <v>11</v>
      </c>
      <c r="L414" s="6" t="s">
        <v>498</v>
      </c>
      <c r="M414" s="6" t="s">
        <v>514</v>
      </c>
      <c r="N414" s="6" t="s">
        <v>511</v>
      </c>
      <c r="O414" s="4">
        <v>2</v>
      </c>
      <c r="P414" s="6" t="s">
        <v>512</v>
      </c>
      <c r="Q414" s="4">
        <v>5</v>
      </c>
      <c r="R414" s="6" t="s">
        <v>499</v>
      </c>
      <c r="S414" s="4" t="b">
        <v>0</v>
      </c>
      <c r="T414" s="60">
        <v>1</v>
      </c>
      <c r="U414" s="60">
        <v>1</v>
      </c>
      <c r="V414" s="38">
        <v>1</v>
      </c>
      <c r="W414" s="35">
        <v>376.08</v>
      </c>
      <c r="X414" s="42">
        <f>VLOOKUP(VW_PREMIO_IV[[#This Row],[TIPO]],$AL$5:$AM$16,2,0)</f>
        <v>16</v>
      </c>
      <c r="Y414" s="35" t="str">
        <f>IF(VW_PREMIO_IV[[#This Row],[EQUIPE]]="Gerentes",VLOOKUP(VW_PREMIO_IV[[#This Row],[COBERTURA]],VALORES_IV_GER[],VW_PREMIO_IV[[#This Row],[Col Valor]],1),"")</f>
        <v/>
      </c>
      <c r="Z414" s="35">
        <f>IF(VW_PREMIO_IV[[#This Row],[EQUIPE]]="Especialidade (ESP)",VLOOKUP(VW_PREMIO_IV[[#This Row],[COBERTURA]],VALORES_IV_ESP[],VW_PREMIO_IV[[#This Row],[Col Valor]],1),"")</f>
        <v>376.08229999999998</v>
      </c>
      <c r="AA414" s="35" t="str">
        <f>IF(VW_PREMIO_IV[[#This Row],[EQUIPE]]="Hospitalar (HSP)",VLOOKUP(VW_PREMIO_IV[[#This Row],[COBERTURA]],VALORES_IV_HSP[],VW_PREMIO_IV[[#This Row],[Col Valor]],1),"")</f>
        <v/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-2.299999999991087E-3</v>
      </c>
    </row>
    <row r="415" spans="1:29" x14ac:dyDescent="0.25">
      <c r="A415" s="6" t="s">
        <v>497</v>
      </c>
      <c r="B415" s="6" t="s">
        <v>288</v>
      </c>
      <c r="C415" s="6" t="s">
        <v>29</v>
      </c>
      <c r="D415" s="6" t="s">
        <v>312</v>
      </c>
      <c r="E415" s="4">
        <v>30</v>
      </c>
      <c r="F415" s="6" t="s">
        <v>313</v>
      </c>
      <c r="G415" s="6" t="s">
        <v>508</v>
      </c>
      <c r="H415" s="4">
        <v>2020</v>
      </c>
      <c r="I415" s="4">
        <v>4</v>
      </c>
      <c r="J415" s="6" t="s">
        <v>509</v>
      </c>
      <c r="K415" s="4">
        <v>10</v>
      </c>
      <c r="L415" s="6" t="s">
        <v>495</v>
      </c>
      <c r="M415" s="6" t="s">
        <v>510</v>
      </c>
      <c r="N415" s="6" t="s">
        <v>511</v>
      </c>
      <c r="O415" s="4">
        <v>2</v>
      </c>
      <c r="P415" s="6" t="s">
        <v>512</v>
      </c>
      <c r="Q415" s="4">
        <v>4</v>
      </c>
      <c r="R415" s="6" t="s">
        <v>496</v>
      </c>
      <c r="S415" s="4" t="b">
        <v>0</v>
      </c>
      <c r="T415" s="60">
        <v>1</v>
      </c>
      <c r="U415" s="60">
        <v>1</v>
      </c>
      <c r="V415" s="38">
        <v>1</v>
      </c>
      <c r="W415" s="35">
        <v>376.08</v>
      </c>
      <c r="X415" s="42">
        <f>VLOOKUP(VW_PREMIO_IV[[#This Row],[TIPO]],$AL$5:$AM$16,2,0)</f>
        <v>16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 t="str">
        <f>IF(VW_PREMIO_IV[[#This Row],[EQUIPE]]="Hospitalar (HSP)",VLOOKUP(VW_PREMIO_IV[[#This Row],[COBERTURA]],VALORES_IV_HSP[],VW_PREMIO_IV[[#This Row],[Col Valor]],1),"")</f>
        <v/>
      </c>
      <c r="AB415" s="35">
        <f>IF(VW_PREMIO_IV[[#This Row],[EQUIPE]]="Misto (EMH)",VLOOKUP(VW_PREMIO_IV[[#This Row],[COBERTURA]],VALORES_IV_EMH[],VW_PREMIO_IV[[#This Row],[Col Valor]],1),"")</f>
        <v>376.08229999999998</v>
      </c>
      <c r="AC415" s="35">
        <f>VW_PREMIO_IV[[#This Row],[PREMIO]]-SUM(VW_PREMIO_IV[[#This Row],[Check Gerente]:[Check EMH]])</f>
        <v>-2.299999999991087E-3</v>
      </c>
    </row>
    <row r="416" spans="1:29" x14ac:dyDescent="0.25">
      <c r="A416" s="6" t="s">
        <v>497</v>
      </c>
      <c r="B416" s="6" t="s">
        <v>288</v>
      </c>
      <c r="C416" s="6" t="s">
        <v>29</v>
      </c>
      <c r="D416" s="6" t="s">
        <v>312</v>
      </c>
      <c r="E416" s="4">
        <v>30</v>
      </c>
      <c r="F416" s="6" t="s">
        <v>313</v>
      </c>
      <c r="G416" s="6" t="s">
        <v>513</v>
      </c>
      <c r="H416" s="4">
        <v>2020</v>
      </c>
      <c r="I416" s="4">
        <v>4</v>
      </c>
      <c r="J416" s="6" t="s">
        <v>509</v>
      </c>
      <c r="K416" s="4">
        <v>11</v>
      </c>
      <c r="L416" s="6" t="s">
        <v>498</v>
      </c>
      <c r="M416" s="6" t="s">
        <v>514</v>
      </c>
      <c r="N416" s="6" t="s">
        <v>511</v>
      </c>
      <c r="O416" s="4">
        <v>2</v>
      </c>
      <c r="P416" s="6" t="s">
        <v>512</v>
      </c>
      <c r="Q416" s="4">
        <v>5</v>
      </c>
      <c r="R416" s="6" t="s">
        <v>499</v>
      </c>
      <c r="S416" s="4" t="b">
        <v>0</v>
      </c>
      <c r="T416" s="60">
        <v>1</v>
      </c>
      <c r="U416" s="60">
        <v>1</v>
      </c>
      <c r="V416" s="38">
        <v>1</v>
      </c>
      <c r="W416" s="35">
        <v>376.08</v>
      </c>
      <c r="X416" s="42">
        <f>VLOOKUP(VW_PREMIO_IV[[#This Row],[TIPO]],$AL$5:$AM$16,2,0)</f>
        <v>16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 t="str">
        <f>IF(VW_PREMIO_IV[[#This Row],[EQUIPE]]="Hospitalar (HSP)",VLOOKUP(VW_PREMIO_IV[[#This Row],[COBERTURA]],VALORES_IV_HSP[],VW_PREMIO_IV[[#This Row],[Col Valor]],1),"")</f>
        <v/>
      </c>
      <c r="AB416" s="35">
        <f>IF(VW_PREMIO_IV[[#This Row],[EQUIPE]]="Misto (EMH)",VLOOKUP(VW_PREMIO_IV[[#This Row],[COBERTURA]],VALORES_IV_EMH[],VW_PREMIO_IV[[#This Row],[Col Valor]],1),"")</f>
        <v>376.08229999999998</v>
      </c>
      <c r="AC416" s="35">
        <f>VW_PREMIO_IV[[#This Row],[PREMIO]]-SUM(VW_PREMIO_IV[[#This Row],[Check Gerente]:[Check EMH]])</f>
        <v>-2.299999999991087E-3</v>
      </c>
    </row>
    <row r="417" spans="1:29" x14ac:dyDescent="0.25">
      <c r="A417" s="6" t="s">
        <v>497</v>
      </c>
      <c r="B417" s="6" t="s">
        <v>288</v>
      </c>
      <c r="C417" s="6" t="s">
        <v>30</v>
      </c>
      <c r="D417" s="6" t="s">
        <v>318</v>
      </c>
      <c r="E417" s="4">
        <v>10</v>
      </c>
      <c r="F417" s="6" t="s">
        <v>311</v>
      </c>
      <c r="G417" s="6" t="s">
        <v>508</v>
      </c>
      <c r="H417" s="4">
        <v>2020</v>
      </c>
      <c r="I417" s="4">
        <v>4</v>
      </c>
      <c r="J417" s="6" t="s">
        <v>509</v>
      </c>
      <c r="K417" s="4">
        <v>10</v>
      </c>
      <c r="L417" s="6" t="s">
        <v>495</v>
      </c>
      <c r="M417" s="6" t="s">
        <v>510</v>
      </c>
      <c r="N417" s="6" t="s">
        <v>511</v>
      </c>
      <c r="O417" s="4">
        <v>2</v>
      </c>
      <c r="P417" s="6" t="s">
        <v>512</v>
      </c>
      <c r="Q417" s="4">
        <v>4</v>
      </c>
      <c r="R417" s="6" t="s">
        <v>496</v>
      </c>
      <c r="S417" s="4" t="b">
        <v>0</v>
      </c>
      <c r="T417" s="60">
        <v>1</v>
      </c>
      <c r="U417" s="60">
        <v>1</v>
      </c>
      <c r="V417" s="38">
        <v>1</v>
      </c>
      <c r="W417" s="35">
        <v>376.08</v>
      </c>
      <c r="X417" s="42">
        <f>VLOOKUP(VW_PREMIO_IV[[#This Row],[TIPO]],$AL$5:$AM$16,2,0)</f>
        <v>16</v>
      </c>
      <c r="Y417" s="35" t="str">
        <f>IF(VW_PREMIO_IV[[#This Row],[EQUIPE]]="Gerentes",VLOOKUP(VW_PREMIO_IV[[#This Row],[COBERTURA]],VALORES_IV_GER[],VW_PREMIO_IV[[#This Row],[Col Valor]],1),"")</f>
        <v/>
      </c>
      <c r="Z417" s="35">
        <f>IF(VW_PREMIO_IV[[#This Row],[EQUIPE]]="Especialidade (ESP)",VLOOKUP(VW_PREMIO_IV[[#This Row],[COBERTURA]],VALORES_IV_ESP[],VW_PREMIO_IV[[#This Row],[Col Valor]],1),"")</f>
        <v>376.08229999999998</v>
      </c>
      <c r="AA417" s="35" t="str">
        <f>IF(VW_PREMIO_IV[[#This Row],[EQUIPE]]="Hospitalar (HSP)",VLOOKUP(VW_PREMIO_IV[[#This Row],[COBERTURA]],VALORES_IV_HSP[],VW_PREMIO_IV[[#This Row],[Col Valor]],1),"")</f>
        <v/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-2.299999999991087E-3</v>
      </c>
    </row>
    <row r="418" spans="1:29" x14ac:dyDescent="0.25">
      <c r="A418" s="6" t="s">
        <v>497</v>
      </c>
      <c r="B418" s="6" t="s">
        <v>288</v>
      </c>
      <c r="C418" s="6" t="s">
        <v>30</v>
      </c>
      <c r="D418" s="6" t="s">
        <v>318</v>
      </c>
      <c r="E418" s="4">
        <v>10</v>
      </c>
      <c r="F418" s="6" t="s">
        <v>311</v>
      </c>
      <c r="G418" s="6" t="s">
        <v>513</v>
      </c>
      <c r="H418" s="4">
        <v>2020</v>
      </c>
      <c r="I418" s="4">
        <v>4</v>
      </c>
      <c r="J418" s="6" t="s">
        <v>509</v>
      </c>
      <c r="K418" s="4">
        <v>11</v>
      </c>
      <c r="L418" s="6" t="s">
        <v>498</v>
      </c>
      <c r="M418" s="6" t="s">
        <v>514</v>
      </c>
      <c r="N418" s="6" t="s">
        <v>511</v>
      </c>
      <c r="O418" s="4">
        <v>2</v>
      </c>
      <c r="P418" s="6" t="s">
        <v>512</v>
      </c>
      <c r="Q418" s="4">
        <v>5</v>
      </c>
      <c r="R418" s="6" t="s">
        <v>499</v>
      </c>
      <c r="S418" s="4" t="b">
        <v>0</v>
      </c>
      <c r="T418" s="60">
        <v>1</v>
      </c>
      <c r="U418" s="60">
        <v>1</v>
      </c>
      <c r="V418" s="38">
        <v>1</v>
      </c>
      <c r="W418" s="35">
        <v>376.08</v>
      </c>
      <c r="X418" s="42">
        <f>VLOOKUP(VW_PREMIO_IV[[#This Row],[TIPO]],$AL$5:$AM$16,2,0)</f>
        <v>16</v>
      </c>
      <c r="Y418" s="35" t="str">
        <f>IF(VW_PREMIO_IV[[#This Row],[EQUIPE]]="Gerentes",VLOOKUP(VW_PREMIO_IV[[#This Row],[COBERTURA]],VALORES_IV_GER[],VW_PREMIO_IV[[#This Row],[Col Valor]],1),"")</f>
        <v/>
      </c>
      <c r="Z418" s="35">
        <f>IF(VW_PREMIO_IV[[#This Row],[EQUIPE]]="Especialidade (ESP)",VLOOKUP(VW_PREMIO_IV[[#This Row],[COBERTURA]],VALORES_IV_ESP[],VW_PREMIO_IV[[#This Row],[Col Valor]],1),"")</f>
        <v>376.08229999999998</v>
      </c>
      <c r="AA418" s="35" t="str">
        <f>IF(VW_PREMIO_IV[[#This Row],[EQUIPE]]="Hospitalar (HSP)",VLOOKUP(VW_PREMIO_IV[[#This Row],[COBERTURA]],VALORES_IV_HSP[],VW_PREMIO_IV[[#This Row],[Col Valor]],1),"")</f>
        <v/>
      </c>
      <c r="AB418" s="35" t="str">
        <f>IF(VW_PREMIO_IV[[#This Row],[EQUIPE]]="Misto (EMH)",VLOOKUP(VW_PREMIO_IV[[#This Row],[COBERTURA]],VALORES_IV_EMH[],VW_PREMIO_IV[[#This Row],[Col Valor]],1),"")</f>
        <v/>
      </c>
      <c r="AC418" s="35">
        <f>VW_PREMIO_IV[[#This Row],[PREMIO]]-SUM(VW_PREMIO_IV[[#This Row],[Check Gerente]:[Check EMH]])</f>
        <v>-2.299999999991087E-3</v>
      </c>
    </row>
    <row r="419" spans="1:29" x14ac:dyDescent="0.25">
      <c r="A419" s="6" t="s">
        <v>497</v>
      </c>
      <c r="B419" s="6" t="s">
        <v>288</v>
      </c>
      <c r="C419" s="6" t="s">
        <v>14</v>
      </c>
      <c r="D419" s="6" t="s">
        <v>319</v>
      </c>
      <c r="E419" s="4">
        <v>20</v>
      </c>
      <c r="F419" s="6" t="s">
        <v>306</v>
      </c>
      <c r="G419" s="6" t="s">
        <v>508</v>
      </c>
      <c r="H419" s="4">
        <v>2020</v>
      </c>
      <c r="I419" s="4">
        <v>4</v>
      </c>
      <c r="J419" s="6" t="s">
        <v>509</v>
      </c>
      <c r="K419" s="4">
        <v>10</v>
      </c>
      <c r="L419" s="6" t="s">
        <v>495</v>
      </c>
      <c r="M419" s="6" t="s">
        <v>510</v>
      </c>
      <c r="N419" s="6" t="s">
        <v>511</v>
      </c>
      <c r="O419" s="4">
        <v>2</v>
      </c>
      <c r="P419" s="6" t="s">
        <v>512</v>
      </c>
      <c r="Q419" s="4">
        <v>4</v>
      </c>
      <c r="R419" s="6" t="s">
        <v>496</v>
      </c>
      <c r="S419" s="4" t="b">
        <v>0</v>
      </c>
      <c r="T419" s="60">
        <v>1</v>
      </c>
      <c r="U419" s="60">
        <v>1</v>
      </c>
      <c r="V419" s="38">
        <v>1</v>
      </c>
      <c r="W419" s="35">
        <v>376.08</v>
      </c>
      <c r="X419" s="42">
        <f>VLOOKUP(VW_PREMIO_IV[[#This Row],[TIPO]],$AL$5:$AM$16,2,0)</f>
        <v>16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376.08229999999998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-2.299999999991087E-3</v>
      </c>
    </row>
    <row r="420" spans="1:29" x14ac:dyDescent="0.25">
      <c r="A420" s="6" t="s">
        <v>497</v>
      </c>
      <c r="B420" s="6" t="s">
        <v>288</v>
      </c>
      <c r="C420" s="6" t="s">
        <v>14</v>
      </c>
      <c r="D420" s="6" t="s">
        <v>319</v>
      </c>
      <c r="E420" s="4">
        <v>20</v>
      </c>
      <c r="F420" s="6" t="s">
        <v>306</v>
      </c>
      <c r="G420" s="6" t="s">
        <v>513</v>
      </c>
      <c r="H420" s="4">
        <v>2020</v>
      </c>
      <c r="I420" s="4">
        <v>4</v>
      </c>
      <c r="J420" s="6" t="s">
        <v>509</v>
      </c>
      <c r="K420" s="4">
        <v>11</v>
      </c>
      <c r="L420" s="6" t="s">
        <v>498</v>
      </c>
      <c r="M420" s="6" t="s">
        <v>514</v>
      </c>
      <c r="N420" s="6" t="s">
        <v>511</v>
      </c>
      <c r="O420" s="4">
        <v>2</v>
      </c>
      <c r="P420" s="6" t="s">
        <v>512</v>
      </c>
      <c r="Q420" s="4">
        <v>5</v>
      </c>
      <c r="R420" s="6" t="s">
        <v>499</v>
      </c>
      <c r="S420" s="4" t="b">
        <v>0</v>
      </c>
      <c r="T420" s="60">
        <v>1</v>
      </c>
      <c r="U420" s="60">
        <v>1</v>
      </c>
      <c r="V420" s="38">
        <v>1</v>
      </c>
      <c r="W420" s="35">
        <v>376.08</v>
      </c>
      <c r="X420" s="42">
        <f>VLOOKUP(VW_PREMIO_IV[[#This Row],[TIPO]],$AL$5:$AM$16,2,0)</f>
        <v>16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376.08229999999998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-2.299999999991087E-3</v>
      </c>
    </row>
    <row r="421" spans="1:29" x14ac:dyDescent="0.25">
      <c r="A421" s="6" t="s">
        <v>497</v>
      </c>
      <c r="B421" s="6" t="s">
        <v>288</v>
      </c>
      <c r="C421" s="6" t="s">
        <v>15</v>
      </c>
      <c r="D421" s="6" t="s">
        <v>320</v>
      </c>
      <c r="E421" s="4">
        <v>30</v>
      </c>
      <c r="F421" s="6" t="s">
        <v>313</v>
      </c>
      <c r="G421" s="6" t="s">
        <v>508</v>
      </c>
      <c r="H421" s="4">
        <v>2020</v>
      </c>
      <c r="I421" s="4">
        <v>4</v>
      </c>
      <c r="J421" s="6" t="s">
        <v>509</v>
      </c>
      <c r="K421" s="4">
        <v>10</v>
      </c>
      <c r="L421" s="6" t="s">
        <v>495</v>
      </c>
      <c r="M421" s="6" t="s">
        <v>510</v>
      </c>
      <c r="N421" s="6" t="s">
        <v>511</v>
      </c>
      <c r="O421" s="4">
        <v>2</v>
      </c>
      <c r="P421" s="6" t="s">
        <v>512</v>
      </c>
      <c r="Q421" s="4">
        <v>4</v>
      </c>
      <c r="R421" s="6" t="s">
        <v>496</v>
      </c>
      <c r="S421" s="4" t="b">
        <v>0</v>
      </c>
      <c r="T421" s="60">
        <v>1</v>
      </c>
      <c r="U421" s="60">
        <v>1</v>
      </c>
      <c r="V421" s="38">
        <v>1</v>
      </c>
      <c r="W421" s="35">
        <v>376.08</v>
      </c>
      <c r="X421" s="42">
        <f>VLOOKUP(VW_PREMIO_IV[[#This Row],[TIPO]],$AL$5:$AM$16,2,0)</f>
        <v>16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 t="str">
        <f>IF(VW_PREMIO_IV[[#This Row],[EQUIPE]]="Hospitalar (HSP)",VLOOKUP(VW_PREMIO_IV[[#This Row],[COBERTURA]],VALORES_IV_HSP[],VW_PREMIO_IV[[#This Row],[Col Valor]],1),"")</f>
        <v/>
      </c>
      <c r="AB421" s="35">
        <f>IF(VW_PREMIO_IV[[#This Row],[EQUIPE]]="Misto (EMH)",VLOOKUP(VW_PREMIO_IV[[#This Row],[COBERTURA]],VALORES_IV_EMH[],VW_PREMIO_IV[[#This Row],[Col Valor]],1),"")</f>
        <v>376.08229999999998</v>
      </c>
      <c r="AC421" s="35">
        <f>VW_PREMIO_IV[[#This Row],[PREMIO]]-SUM(VW_PREMIO_IV[[#This Row],[Check Gerente]:[Check EMH]])</f>
        <v>-2.299999999991087E-3</v>
      </c>
    </row>
    <row r="422" spans="1:29" x14ac:dyDescent="0.25">
      <c r="A422" s="6" t="s">
        <v>497</v>
      </c>
      <c r="B422" s="6" t="s">
        <v>288</v>
      </c>
      <c r="C422" s="6" t="s">
        <v>15</v>
      </c>
      <c r="D422" s="6" t="s">
        <v>320</v>
      </c>
      <c r="E422" s="4">
        <v>30</v>
      </c>
      <c r="F422" s="6" t="s">
        <v>313</v>
      </c>
      <c r="G422" s="6" t="s">
        <v>513</v>
      </c>
      <c r="H422" s="4">
        <v>2020</v>
      </c>
      <c r="I422" s="4">
        <v>4</v>
      </c>
      <c r="J422" s="6" t="s">
        <v>509</v>
      </c>
      <c r="K422" s="4">
        <v>11</v>
      </c>
      <c r="L422" s="6" t="s">
        <v>498</v>
      </c>
      <c r="M422" s="6" t="s">
        <v>514</v>
      </c>
      <c r="N422" s="6" t="s">
        <v>511</v>
      </c>
      <c r="O422" s="4">
        <v>2</v>
      </c>
      <c r="P422" s="6" t="s">
        <v>512</v>
      </c>
      <c r="Q422" s="4">
        <v>5</v>
      </c>
      <c r="R422" s="6" t="s">
        <v>499</v>
      </c>
      <c r="S422" s="4" t="b">
        <v>0</v>
      </c>
      <c r="T422" s="60">
        <v>1</v>
      </c>
      <c r="U422" s="60">
        <v>1</v>
      </c>
      <c r="V422" s="38">
        <v>1</v>
      </c>
      <c r="W422" s="35">
        <v>376.08</v>
      </c>
      <c r="X422" s="42">
        <f>VLOOKUP(VW_PREMIO_IV[[#This Row],[TIPO]],$AL$5:$AM$16,2,0)</f>
        <v>16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 t="str">
        <f>IF(VW_PREMIO_IV[[#This Row],[EQUIPE]]="Hospitalar (HSP)",VLOOKUP(VW_PREMIO_IV[[#This Row],[COBERTURA]],VALORES_IV_HSP[],VW_PREMIO_IV[[#This Row],[Col Valor]],1),"")</f>
        <v/>
      </c>
      <c r="AB422" s="35">
        <f>IF(VW_PREMIO_IV[[#This Row],[EQUIPE]]="Misto (EMH)",VLOOKUP(VW_PREMIO_IV[[#This Row],[COBERTURA]],VALORES_IV_EMH[],VW_PREMIO_IV[[#This Row],[Col Valor]],1),"")</f>
        <v>376.08229999999998</v>
      </c>
      <c r="AC422" s="35">
        <f>VW_PREMIO_IV[[#This Row],[PREMIO]]-SUM(VW_PREMIO_IV[[#This Row],[Check Gerente]:[Check EMH]])</f>
        <v>-2.299999999991087E-3</v>
      </c>
    </row>
    <row r="423" spans="1:29" x14ac:dyDescent="0.25">
      <c r="A423" s="6" t="s">
        <v>497</v>
      </c>
      <c r="B423" s="6" t="s">
        <v>288</v>
      </c>
      <c r="C423" s="6" t="s">
        <v>31</v>
      </c>
      <c r="D423" s="6" t="s">
        <v>321</v>
      </c>
      <c r="E423" s="4">
        <v>10</v>
      </c>
      <c r="F423" s="6" t="s">
        <v>311</v>
      </c>
      <c r="G423" s="6" t="s">
        <v>508</v>
      </c>
      <c r="H423" s="4">
        <v>2020</v>
      </c>
      <c r="I423" s="4">
        <v>4</v>
      </c>
      <c r="J423" s="6" t="s">
        <v>509</v>
      </c>
      <c r="K423" s="4">
        <v>10</v>
      </c>
      <c r="L423" s="6" t="s">
        <v>495</v>
      </c>
      <c r="M423" s="6" t="s">
        <v>510</v>
      </c>
      <c r="N423" s="6" t="s">
        <v>511</v>
      </c>
      <c r="O423" s="4">
        <v>2</v>
      </c>
      <c r="P423" s="6" t="s">
        <v>512</v>
      </c>
      <c r="Q423" s="4">
        <v>4</v>
      </c>
      <c r="R423" s="6" t="s">
        <v>496</v>
      </c>
      <c r="S423" s="4" t="b">
        <v>0</v>
      </c>
      <c r="T423" s="60">
        <v>1</v>
      </c>
      <c r="U423" s="60">
        <v>1</v>
      </c>
      <c r="V423" s="38">
        <v>1</v>
      </c>
      <c r="W423" s="35">
        <v>376.08</v>
      </c>
      <c r="X423" s="42">
        <f>VLOOKUP(VW_PREMIO_IV[[#This Row],[TIPO]],$AL$5:$AM$16,2,0)</f>
        <v>16</v>
      </c>
      <c r="Y423" s="35" t="str">
        <f>IF(VW_PREMIO_IV[[#This Row],[EQUIPE]]="Gerentes",VLOOKUP(VW_PREMIO_IV[[#This Row],[COBERTURA]],VALORES_IV_GER[],VW_PREMIO_IV[[#This Row],[Col Valor]],1),"")</f>
        <v/>
      </c>
      <c r="Z423" s="35">
        <f>IF(VW_PREMIO_IV[[#This Row],[EQUIPE]]="Especialidade (ESP)",VLOOKUP(VW_PREMIO_IV[[#This Row],[COBERTURA]],VALORES_IV_ESP[],VW_PREMIO_IV[[#This Row],[Col Valor]],1),"")</f>
        <v>376.08229999999998</v>
      </c>
      <c r="AA423" s="35" t="str">
        <f>IF(VW_PREMIO_IV[[#This Row],[EQUIPE]]="Hospitalar (HSP)",VLOOKUP(VW_PREMIO_IV[[#This Row],[COBERTURA]],VALORES_IV_HSP[],VW_PREMIO_IV[[#This Row],[Col Valor]],1),"")</f>
        <v/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-2.299999999991087E-3</v>
      </c>
    </row>
    <row r="424" spans="1:29" x14ac:dyDescent="0.25">
      <c r="A424" s="6" t="s">
        <v>497</v>
      </c>
      <c r="B424" s="6" t="s">
        <v>288</v>
      </c>
      <c r="C424" s="6" t="s">
        <v>31</v>
      </c>
      <c r="D424" s="6" t="s">
        <v>321</v>
      </c>
      <c r="E424" s="4">
        <v>10</v>
      </c>
      <c r="F424" s="6" t="s">
        <v>311</v>
      </c>
      <c r="G424" s="6" t="s">
        <v>513</v>
      </c>
      <c r="H424" s="4">
        <v>2020</v>
      </c>
      <c r="I424" s="4">
        <v>4</v>
      </c>
      <c r="J424" s="6" t="s">
        <v>509</v>
      </c>
      <c r="K424" s="4">
        <v>11</v>
      </c>
      <c r="L424" s="6" t="s">
        <v>498</v>
      </c>
      <c r="M424" s="6" t="s">
        <v>514</v>
      </c>
      <c r="N424" s="6" t="s">
        <v>511</v>
      </c>
      <c r="O424" s="4">
        <v>2</v>
      </c>
      <c r="P424" s="6" t="s">
        <v>512</v>
      </c>
      <c r="Q424" s="4">
        <v>5</v>
      </c>
      <c r="R424" s="6" t="s">
        <v>499</v>
      </c>
      <c r="S424" s="4" t="b">
        <v>0</v>
      </c>
      <c r="T424" s="60">
        <v>1</v>
      </c>
      <c r="U424" s="60">
        <v>1</v>
      </c>
      <c r="V424" s="38">
        <v>1</v>
      </c>
      <c r="W424" s="35">
        <v>376.08</v>
      </c>
      <c r="X424" s="42">
        <f>VLOOKUP(VW_PREMIO_IV[[#This Row],[TIPO]],$AL$5:$AM$16,2,0)</f>
        <v>16</v>
      </c>
      <c r="Y424" s="35" t="str">
        <f>IF(VW_PREMIO_IV[[#This Row],[EQUIPE]]="Gerentes",VLOOKUP(VW_PREMIO_IV[[#This Row],[COBERTURA]],VALORES_IV_GER[],VW_PREMIO_IV[[#This Row],[Col Valor]],1),"")</f>
        <v/>
      </c>
      <c r="Z424" s="35">
        <f>IF(VW_PREMIO_IV[[#This Row],[EQUIPE]]="Especialidade (ESP)",VLOOKUP(VW_PREMIO_IV[[#This Row],[COBERTURA]],VALORES_IV_ESP[],VW_PREMIO_IV[[#This Row],[Col Valor]],1),"")</f>
        <v>376.08229999999998</v>
      </c>
      <c r="AA424" s="35" t="str">
        <f>IF(VW_PREMIO_IV[[#This Row],[EQUIPE]]="Hospitalar (HSP)",VLOOKUP(VW_PREMIO_IV[[#This Row],[COBERTURA]],VALORES_IV_HSP[],VW_PREMIO_IV[[#This Row],[Col Valor]],1),"")</f>
        <v/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-2.299999999991087E-3</v>
      </c>
    </row>
    <row r="425" spans="1:29" x14ac:dyDescent="0.25">
      <c r="A425" s="6" t="s">
        <v>497</v>
      </c>
      <c r="B425" s="6" t="s">
        <v>288</v>
      </c>
      <c r="C425" s="6" t="s">
        <v>16</v>
      </c>
      <c r="D425" s="6" t="s">
        <v>322</v>
      </c>
      <c r="E425" s="4">
        <v>20</v>
      </c>
      <c r="F425" s="6" t="s">
        <v>306</v>
      </c>
      <c r="G425" s="6" t="s">
        <v>508</v>
      </c>
      <c r="H425" s="4">
        <v>2020</v>
      </c>
      <c r="I425" s="4">
        <v>4</v>
      </c>
      <c r="J425" s="6" t="s">
        <v>509</v>
      </c>
      <c r="K425" s="4">
        <v>10</v>
      </c>
      <c r="L425" s="6" t="s">
        <v>495</v>
      </c>
      <c r="M425" s="6" t="s">
        <v>510</v>
      </c>
      <c r="N425" s="6" t="s">
        <v>511</v>
      </c>
      <c r="O425" s="4">
        <v>2</v>
      </c>
      <c r="P425" s="6" t="s">
        <v>512</v>
      </c>
      <c r="Q425" s="4">
        <v>4</v>
      </c>
      <c r="R425" s="6" t="s">
        <v>496</v>
      </c>
      <c r="S425" s="4" t="b">
        <v>0</v>
      </c>
      <c r="T425" s="60">
        <v>1</v>
      </c>
      <c r="U425" s="60">
        <v>1</v>
      </c>
      <c r="V425" s="38">
        <v>1</v>
      </c>
      <c r="W425" s="35">
        <v>376.08</v>
      </c>
      <c r="X425" s="42">
        <f>VLOOKUP(VW_PREMIO_IV[[#This Row],[TIPO]],$AL$5:$AM$16,2,0)</f>
        <v>16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376.08229999999998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-2.299999999991087E-3</v>
      </c>
    </row>
    <row r="426" spans="1:29" x14ac:dyDescent="0.25">
      <c r="A426" s="6" t="s">
        <v>497</v>
      </c>
      <c r="B426" s="6" t="s">
        <v>288</v>
      </c>
      <c r="C426" s="6" t="s">
        <v>16</v>
      </c>
      <c r="D426" s="6" t="s">
        <v>322</v>
      </c>
      <c r="E426" s="4">
        <v>20</v>
      </c>
      <c r="F426" s="6" t="s">
        <v>306</v>
      </c>
      <c r="G426" s="6" t="s">
        <v>513</v>
      </c>
      <c r="H426" s="4">
        <v>2020</v>
      </c>
      <c r="I426" s="4">
        <v>4</v>
      </c>
      <c r="J426" s="6" t="s">
        <v>509</v>
      </c>
      <c r="K426" s="4">
        <v>11</v>
      </c>
      <c r="L426" s="6" t="s">
        <v>498</v>
      </c>
      <c r="M426" s="6" t="s">
        <v>514</v>
      </c>
      <c r="N426" s="6" t="s">
        <v>511</v>
      </c>
      <c r="O426" s="4">
        <v>2</v>
      </c>
      <c r="P426" s="6" t="s">
        <v>512</v>
      </c>
      <c r="Q426" s="4">
        <v>5</v>
      </c>
      <c r="R426" s="6" t="s">
        <v>499</v>
      </c>
      <c r="S426" s="4" t="b">
        <v>0</v>
      </c>
      <c r="T426" s="60">
        <v>1</v>
      </c>
      <c r="U426" s="60">
        <v>1</v>
      </c>
      <c r="V426" s="38">
        <v>1</v>
      </c>
      <c r="W426" s="35">
        <v>376.08</v>
      </c>
      <c r="X426" s="42">
        <f>VLOOKUP(VW_PREMIO_IV[[#This Row],[TIPO]],$AL$5:$AM$16,2,0)</f>
        <v>16</v>
      </c>
      <c r="Y426" s="35" t="str">
        <f>IF(VW_PREMIO_IV[[#This Row],[EQUIPE]]="Gerentes",VLOOKUP(VW_PREMIO_IV[[#This Row],[COBERTURA]],VALORES_IV_GER[],VW_PREMIO_IV[[#This Row],[Col Valor]],1),"")</f>
        <v/>
      </c>
      <c r="Z426" s="35" t="str">
        <f>IF(VW_PREMIO_IV[[#This Row],[EQUIPE]]="Especialidade (ESP)",VLOOKUP(VW_PREMIO_IV[[#This Row],[COBERTURA]],VALORES_IV_ESP[],VW_PREMIO_IV[[#This Row],[Col Valor]],1),"")</f>
        <v/>
      </c>
      <c r="AA426" s="35">
        <f>IF(VW_PREMIO_IV[[#This Row],[EQUIPE]]="Hospitalar (HSP)",VLOOKUP(VW_PREMIO_IV[[#This Row],[COBERTURA]],VALORES_IV_HSP[],VW_PREMIO_IV[[#This Row],[Col Valor]],1),"")</f>
        <v>376.08229999999998</v>
      </c>
      <c r="AB426" s="35" t="str">
        <f>IF(VW_PREMIO_IV[[#This Row],[EQUIPE]]="Misto (EMH)",VLOOKUP(VW_PREMIO_IV[[#This Row],[COBERTURA]],VALORES_IV_EMH[],VW_PREMIO_IV[[#This Row],[Col Valor]],1),"")</f>
        <v/>
      </c>
      <c r="AC426" s="35">
        <f>VW_PREMIO_IV[[#This Row],[PREMIO]]-SUM(VW_PREMIO_IV[[#This Row],[Check Gerente]:[Check EMH]])</f>
        <v>-2.299999999991087E-3</v>
      </c>
    </row>
    <row r="427" spans="1:29" x14ac:dyDescent="0.25">
      <c r="A427" s="6" t="s">
        <v>497</v>
      </c>
      <c r="B427" s="6" t="s">
        <v>288</v>
      </c>
      <c r="C427" s="6" t="s">
        <v>18</v>
      </c>
      <c r="D427" s="6" t="s">
        <v>324</v>
      </c>
      <c r="E427" s="4">
        <v>20</v>
      </c>
      <c r="F427" s="6" t="s">
        <v>306</v>
      </c>
      <c r="G427" s="6" t="s">
        <v>508</v>
      </c>
      <c r="H427" s="4">
        <v>2020</v>
      </c>
      <c r="I427" s="4">
        <v>4</v>
      </c>
      <c r="J427" s="6" t="s">
        <v>509</v>
      </c>
      <c r="K427" s="4">
        <v>10</v>
      </c>
      <c r="L427" s="6" t="s">
        <v>495</v>
      </c>
      <c r="M427" s="6" t="s">
        <v>510</v>
      </c>
      <c r="N427" s="6" t="s">
        <v>511</v>
      </c>
      <c r="O427" s="4">
        <v>2</v>
      </c>
      <c r="P427" s="6" t="s">
        <v>512</v>
      </c>
      <c r="Q427" s="4">
        <v>4</v>
      </c>
      <c r="R427" s="6" t="s">
        <v>496</v>
      </c>
      <c r="S427" s="4" t="b">
        <v>0</v>
      </c>
      <c r="T427" s="60">
        <v>1</v>
      </c>
      <c r="U427" s="60">
        <v>1</v>
      </c>
      <c r="V427" s="38">
        <v>1</v>
      </c>
      <c r="W427" s="35">
        <v>376.08</v>
      </c>
      <c r="X427" s="42">
        <f>VLOOKUP(VW_PREMIO_IV[[#This Row],[TIPO]],$AL$5:$AM$16,2,0)</f>
        <v>16</v>
      </c>
      <c r="Y427" s="35" t="str">
        <f>IF(VW_PREMIO_IV[[#This Row],[EQUIPE]]="Gerentes",VLOOKUP(VW_PREMIO_IV[[#This Row],[COBERTURA]],VALORES_IV_GER[],VW_PREMIO_IV[[#This Row],[Col Valor]],1),"")</f>
        <v/>
      </c>
      <c r="Z427" s="35" t="str">
        <f>IF(VW_PREMIO_IV[[#This Row],[EQUIPE]]="Especialidade (ESP)",VLOOKUP(VW_PREMIO_IV[[#This Row],[COBERTURA]],VALORES_IV_ESP[],VW_PREMIO_IV[[#This Row],[Col Valor]],1),"")</f>
        <v/>
      </c>
      <c r="AA427" s="35">
        <f>IF(VW_PREMIO_IV[[#This Row],[EQUIPE]]="Hospitalar (HSP)",VLOOKUP(VW_PREMIO_IV[[#This Row],[COBERTURA]],VALORES_IV_HSP[],VW_PREMIO_IV[[#This Row],[Col Valor]],1),"")</f>
        <v>376.08229999999998</v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-2.299999999991087E-3</v>
      </c>
    </row>
    <row r="428" spans="1:29" x14ac:dyDescent="0.25">
      <c r="A428" s="6" t="s">
        <v>497</v>
      </c>
      <c r="B428" s="6" t="s">
        <v>288</v>
      </c>
      <c r="C428" s="6" t="s">
        <v>18</v>
      </c>
      <c r="D428" s="6" t="s">
        <v>324</v>
      </c>
      <c r="E428" s="4">
        <v>20</v>
      </c>
      <c r="F428" s="6" t="s">
        <v>306</v>
      </c>
      <c r="G428" s="6" t="s">
        <v>513</v>
      </c>
      <c r="H428" s="4">
        <v>2020</v>
      </c>
      <c r="I428" s="4">
        <v>4</v>
      </c>
      <c r="J428" s="6" t="s">
        <v>509</v>
      </c>
      <c r="K428" s="4">
        <v>11</v>
      </c>
      <c r="L428" s="6" t="s">
        <v>498</v>
      </c>
      <c r="M428" s="6" t="s">
        <v>514</v>
      </c>
      <c r="N428" s="6" t="s">
        <v>511</v>
      </c>
      <c r="O428" s="4">
        <v>2</v>
      </c>
      <c r="P428" s="6" t="s">
        <v>512</v>
      </c>
      <c r="Q428" s="4">
        <v>5</v>
      </c>
      <c r="R428" s="6" t="s">
        <v>499</v>
      </c>
      <c r="S428" s="4" t="b">
        <v>0</v>
      </c>
      <c r="T428" s="60">
        <v>1</v>
      </c>
      <c r="U428" s="60">
        <v>1</v>
      </c>
      <c r="V428" s="38">
        <v>1</v>
      </c>
      <c r="W428" s="35">
        <v>376.08</v>
      </c>
      <c r="X428" s="42">
        <f>VLOOKUP(VW_PREMIO_IV[[#This Row],[TIPO]],$AL$5:$AM$16,2,0)</f>
        <v>16</v>
      </c>
      <c r="Y428" s="35" t="str">
        <f>IF(VW_PREMIO_IV[[#This Row],[EQUIPE]]="Gerentes",VLOOKUP(VW_PREMIO_IV[[#This Row],[COBERTURA]],VALORES_IV_GER[],VW_PREMIO_IV[[#This Row],[Col Valor]],1),"")</f>
        <v/>
      </c>
      <c r="Z428" s="35" t="str">
        <f>IF(VW_PREMIO_IV[[#This Row],[EQUIPE]]="Especialidade (ESP)",VLOOKUP(VW_PREMIO_IV[[#This Row],[COBERTURA]],VALORES_IV_ESP[],VW_PREMIO_IV[[#This Row],[Col Valor]],1),"")</f>
        <v/>
      </c>
      <c r="AA428" s="35">
        <f>IF(VW_PREMIO_IV[[#This Row],[EQUIPE]]="Hospitalar (HSP)",VLOOKUP(VW_PREMIO_IV[[#This Row],[COBERTURA]],VALORES_IV_HSP[],VW_PREMIO_IV[[#This Row],[Col Valor]],1),"")</f>
        <v>376.08229999999998</v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-2.299999999991087E-3</v>
      </c>
    </row>
    <row r="429" spans="1:29" x14ac:dyDescent="0.25">
      <c r="A429" s="6" t="s">
        <v>497</v>
      </c>
      <c r="B429" s="6" t="s">
        <v>288</v>
      </c>
      <c r="C429" s="6" t="s">
        <v>19</v>
      </c>
      <c r="D429" s="6" t="s">
        <v>325</v>
      </c>
      <c r="E429" s="4">
        <v>20</v>
      </c>
      <c r="F429" s="6" t="s">
        <v>306</v>
      </c>
      <c r="G429" s="6" t="s">
        <v>508</v>
      </c>
      <c r="H429" s="4">
        <v>2020</v>
      </c>
      <c r="I429" s="4">
        <v>4</v>
      </c>
      <c r="J429" s="6" t="s">
        <v>509</v>
      </c>
      <c r="K429" s="4">
        <v>10</v>
      </c>
      <c r="L429" s="6" t="s">
        <v>495</v>
      </c>
      <c r="M429" s="6" t="s">
        <v>510</v>
      </c>
      <c r="N429" s="6" t="s">
        <v>511</v>
      </c>
      <c r="O429" s="4">
        <v>2</v>
      </c>
      <c r="P429" s="6" t="s">
        <v>512</v>
      </c>
      <c r="Q429" s="4">
        <v>4</v>
      </c>
      <c r="R429" s="6" t="s">
        <v>496</v>
      </c>
      <c r="S429" s="4" t="b">
        <v>0</v>
      </c>
      <c r="T429" s="60">
        <v>1</v>
      </c>
      <c r="U429" s="60">
        <v>1</v>
      </c>
      <c r="V429" s="38">
        <v>1</v>
      </c>
      <c r="W429" s="35">
        <v>376.08</v>
      </c>
      <c r="X429" s="42">
        <f>VLOOKUP(VW_PREMIO_IV[[#This Row],[TIPO]],$AL$5:$AM$16,2,0)</f>
        <v>16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376.08229999999998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-2.299999999991087E-3</v>
      </c>
    </row>
    <row r="430" spans="1:29" x14ac:dyDescent="0.25">
      <c r="A430" s="6" t="s">
        <v>497</v>
      </c>
      <c r="B430" s="6" t="s">
        <v>288</v>
      </c>
      <c r="C430" s="6" t="s">
        <v>19</v>
      </c>
      <c r="D430" s="6" t="s">
        <v>325</v>
      </c>
      <c r="E430" s="4">
        <v>20</v>
      </c>
      <c r="F430" s="6" t="s">
        <v>306</v>
      </c>
      <c r="G430" s="6" t="s">
        <v>513</v>
      </c>
      <c r="H430" s="4">
        <v>2020</v>
      </c>
      <c r="I430" s="4">
        <v>4</v>
      </c>
      <c r="J430" s="6" t="s">
        <v>509</v>
      </c>
      <c r="K430" s="4">
        <v>11</v>
      </c>
      <c r="L430" s="6" t="s">
        <v>498</v>
      </c>
      <c r="M430" s="6" t="s">
        <v>514</v>
      </c>
      <c r="N430" s="6" t="s">
        <v>511</v>
      </c>
      <c r="O430" s="4">
        <v>2</v>
      </c>
      <c r="P430" s="6" t="s">
        <v>512</v>
      </c>
      <c r="Q430" s="4">
        <v>5</v>
      </c>
      <c r="R430" s="6" t="s">
        <v>499</v>
      </c>
      <c r="S430" s="4" t="b">
        <v>0</v>
      </c>
      <c r="T430" s="60">
        <v>1</v>
      </c>
      <c r="U430" s="60">
        <v>1</v>
      </c>
      <c r="V430" s="38">
        <v>1</v>
      </c>
      <c r="W430" s="35">
        <v>376.08</v>
      </c>
      <c r="X430" s="42">
        <f>VLOOKUP(VW_PREMIO_IV[[#This Row],[TIPO]],$AL$5:$AM$16,2,0)</f>
        <v>16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>
        <f>IF(VW_PREMIO_IV[[#This Row],[EQUIPE]]="Hospitalar (HSP)",VLOOKUP(VW_PREMIO_IV[[#This Row],[COBERTURA]],VALORES_IV_HSP[],VW_PREMIO_IV[[#This Row],[Col Valor]],1),"")</f>
        <v>376.08229999999998</v>
      </c>
      <c r="AB430" s="35" t="str">
        <f>IF(VW_PREMIO_IV[[#This Row],[EQUIPE]]="Misto (EMH)",VLOOKUP(VW_PREMIO_IV[[#This Row],[COBERTURA]],VALORES_IV_EMH[],VW_PREMIO_IV[[#This Row],[Col Valor]],1),"")</f>
        <v/>
      </c>
      <c r="AC430" s="35">
        <f>VW_PREMIO_IV[[#This Row],[PREMIO]]-SUM(VW_PREMIO_IV[[#This Row],[Check Gerente]:[Check EMH]])</f>
        <v>-2.299999999991087E-3</v>
      </c>
    </row>
    <row r="431" spans="1:29" x14ac:dyDescent="0.25">
      <c r="A431" s="6" t="s">
        <v>497</v>
      </c>
      <c r="B431" s="6" t="s">
        <v>288</v>
      </c>
      <c r="C431" s="6" t="s">
        <v>20</v>
      </c>
      <c r="D431" s="6" t="s">
        <v>326</v>
      </c>
      <c r="E431" s="4">
        <v>20</v>
      </c>
      <c r="F431" s="6" t="s">
        <v>306</v>
      </c>
      <c r="G431" s="6" t="s">
        <v>508</v>
      </c>
      <c r="H431" s="4">
        <v>2020</v>
      </c>
      <c r="I431" s="4">
        <v>4</v>
      </c>
      <c r="J431" s="6" t="s">
        <v>509</v>
      </c>
      <c r="K431" s="4">
        <v>10</v>
      </c>
      <c r="L431" s="6" t="s">
        <v>495</v>
      </c>
      <c r="M431" s="6" t="s">
        <v>510</v>
      </c>
      <c r="N431" s="6" t="s">
        <v>511</v>
      </c>
      <c r="O431" s="4">
        <v>2</v>
      </c>
      <c r="P431" s="6" t="s">
        <v>512</v>
      </c>
      <c r="Q431" s="4">
        <v>4</v>
      </c>
      <c r="R431" s="6" t="s">
        <v>496</v>
      </c>
      <c r="S431" s="4" t="b">
        <v>0</v>
      </c>
      <c r="T431" s="60">
        <v>1</v>
      </c>
      <c r="U431" s="60">
        <v>1</v>
      </c>
      <c r="V431" s="38">
        <v>1</v>
      </c>
      <c r="W431" s="35">
        <v>376.08</v>
      </c>
      <c r="X431" s="42">
        <f>VLOOKUP(VW_PREMIO_IV[[#This Row],[TIPO]],$AL$5:$AM$16,2,0)</f>
        <v>16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376.08229999999998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-2.299999999991087E-3</v>
      </c>
    </row>
    <row r="432" spans="1:29" x14ac:dyDescent="0.25">
      <c r="A432" s="6" t="s">
        <v>497</v>
      </c>
      <c r="B432" s="6" t="s">
        <v>288</v>
      </c>
      <c r="C432" s="6" t="s">
        <v>20</v>
      </c>
      <c r="D432" s="6" t="s">
        <v>326</v>
      </c>
      <c r="E432" s="4">
        <v>20</v>
      </c>
      <c r="F432" s="6" t="s">
        <v>306</v>
      </c>
      <c r="G432" s="6" t="s">
        <v>513</v>
      </c>
      <c r="H432" s="4">
        <v>2020</v>
      </c>
      <c r="I432" s="4">
        <v>4</v>
      </c>
      <c r="J432" s="6" t="s">
        <v>509</v>
      </c>
      <c r="K432" s="4">
        <v>11</v>
      </c>
      <c r="L432" s="6" t="s">
        <v>498</v>
      </c>
      <c r="M432" s="6" t="s">
        <v>514</v>
      </c>
      <c r="N432" s="6" t="s">
        <v>511</v>
      </c>
      <c r="O432" s="4">
        <v>2</v>
      </c>
      <c r="P432" s="6" t="s">
        <v>512</v>
      </c>
      <c r="Q432" s="4">
        <v>5</v>
      </c>
      <c r="R432" s="6" t="s">
        <v>499</v>
      </c>
      <c r="S432" s="4" t="b">
        <v>0</v>
      </c>
      <c r="T432" s="60">
        <v>1</v>
      </c>
      <c r="U432" s="60">
        <v>1</v>
      </c>
      <c r="V432" s="38">
        <v>1</v>
      </c>
      <c r="W432" s="35">
        <v>376.08</v>
      </c>
      <c r="X432" s="42">
        <f>VLOOKUP(VW_PREMIO_IV[[#This Row],[TIPO]],$AL$5:$AM$16,2,0)</f>
        <v>16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>
        <f>IF(VW_PREMIO_IV[[#This Row],[EQUIPE]]="Hospitalar (HSP)",VLOOKUP(VW_PREMIO_IV[[#This Row],[COBERTURA]],VALORES_IV_HSP[],VW_PREMIO_IV[[#This Row],[Col Valor]],1),"")</f>
        <v>376.08229999999998</v>
      </c>
      <c r="AB432" s="35" t="str">
        <f>IF(VW_PREMIO_IV[[#This Row],[EQUIPE]]="Misto (EMH)",VLOOKUP(VW_PREMIO_IV[[#This Row],[COBERTURA]],VALORES_IV_EMH[],VW_PREMIO_IV[[#This Row],[Col Valor]],1),"")</f>
        <v/>
      </c>
      <c r="AC432" s="35">
        <f>VW_PREMIO_IV[[#This Row],[PREMIO]]-SUM(VW_PREMIO_IV[[#This Row],[Check Gerente]:[Check EMH]])</f>
        <v>-2.299999999991087E-3</v>
      </c>
    </row>
    <row r="433" spans="1:29" x14ac:dyDescent="0.25">
      <c r="A433" s="6" t="s">
        <v>497</v>
      </c>
      <c r="B433" s="6" t="s">
        <v>288</v>
      </c>
      <c r="C433" s="6" t="s">
        <v>21</v>
      </c>
      <c r="D433" s="6" t="s">
        <v>329</v>
      </c>
      <c r="E433" s="4">
        <v>20</v>
      </c>
      <c r="F433" s="6" t="s">
        <v>306</v>
      </c>
      <c r="G433" s="6" t="s">
        <v>508</v>
      </c>
      <c r="H433" s="4">
        <v>2020</v>
      </c>
      <c r="I433" s="4">
        <v>4</v>
      </c>
      <c r="J433" s="6" t="s">
        <v>509</v>
      </c>
      <c r="K433" s="4">
        <v>10</v>
      </c>
      <c r="L433" s="6" t="s">
        <v>495</v>
      </c>
      <c r="M433" s="6" t="s">
        <v>510</v>
      </c>
      <c r="N433" s="6" t="s">
        <v>511</v>
      </c>
      <c r="O433" s="4">
        <v>2</v>
      </c>
      <c r="P433" s="6" t="s">
        <v>512</v>
      </c>
      <c r="Q433" s="4">
        <v>4</v>
      </c>
      <c r="R433" s="6" t="s">
        <v>496</v>
      </c>
      <c r="S433" s="4" t="b">
        <v>0</v>
      </c>
      <c r="T433" s="60">
        <v>1</v>
      </c>
      <c r="U433" s="60">
        <v>1</v>
      </c>
      <c r="V433" s="38">
        <v>1</v>
      </c>
      <c r="W433" s="35">
        <v>376.08</v>
      </c>
      <c r="X433" s="42">
        <f>VLOOKUP(VW_PREMIO_IV[[#This Row],[TIPO]],$AL$5:$AM$16,2,0)</f>
        <v>16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376.08229999999998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-2.299999999991087E-3</v>
      </c>
    </row>
    <row r="434" spans="1:29" x14ac:dyDescent="0.25">
      <c r="A434" s="6" t="s">
        <v>497</v>
      </c>
      <c r="B434" s="6" t="s">
        <v>288</v>
      </c>
      <c r="C434" s="6" t="s">
        <v>21</v>
      </c>
      <c r="D434" s="6" t="s">
        <v>329</v>
      </c>
      <c r="E434" s="4">
        <v>20</v>
      </c>
      <c r="F434" s="6" t="s">
        <v>306</v>
      </c>
      <c r="G434" s="6" t="s">
        <v>513</v>
      </c>
      <c r="H434" s="4">
        <v>2020</v>
      </c>
      <c r="I434" s="4">
        <v>4</v>
      </c>
      <c r="J434" s="6" t="s">
        <v>509</v>
      </c>
      <c r="K434" s="4">
        <v>11</v>
      </c>
      <c r="L434" s="6" t="s">
        <v>498</v>
      </c>
      <c r="M434" s="6" t="s">
        <v>514</v>
      </c>
      <c r="N434" s="6" t="s">
        <v>511</v>
      </c>
      <c r="O434" s="4">
        <v>2</v>
      </c>
      <c r="P434" s="6" t="s">
        <v>512</v>
      </c>
      <c r="Q434" s="4">
        <v>5</v>
      </c>
      <c r="R434" s="6" t="s">
        <v>499</v>
      </c>
      <c r="S434" s="4" t="b">
        <v>0</v>
      </c>
      <c r="T434" s="60">
        <v>1</v>
      </c>
      <c r="U434" s="60">
        <v>1</v>
      </c>
      <c r="V434" s="38">
        <v>1</v>
      </c>
      <c r="W434" s="35">
        <v>376.08</v>
      </c>
      <c r="X434" s="42">
        <f>VLOOKUP(VW_PREMIO_IV[[#This Row],[TIPO]],$AL$5:$AM$16,2,0)</f>
        <v>16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376.08229999999998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-2.299999999991087E-3</v>
      </c>
    </row>
    <row r="435" spans="1:29" x14ac:dyDescent="0.25">
      <c r="A435" s="6" t="s">
        <v>497</v>
      </c>
      <c r="B435" s="6" t="s">
        <v>288</v>
      </c>
      <c r="C435" s="6" t="s">
        <v>32</v>
      </c>
      <c r="D435" s="6" t="s">
        <v>330</v>
      </c>
      <c r="E435" s="4">
        <v>10</v>
      </c>
      <c r="F435" s="6" t="s">
        <v>311</v>
      </c>
      <c r="G435" s="6" t="s">
        <v>508</v>
      </c>
      <c r="H435" s="4">
        <v>2020</v>
      </c>
      <c r="I435" s="4">
        <v>4</v>
      </c>
      <c r="J435" s="6" t="s">
        <v>509</v>
      </c>
      <c r="K435" s="4">
        <v>10</v>
      </c>
      <c r="L435" s="6" t="s">
        <v>495</v>
      </c>
      <c r="M435" s="6" t="s">
        <v>510</v>
      </c>
      <c r="N435" s="6" t="s">
        <v>511</v>
      </c>
      <c r="O435" s="4">
        <v>2</v>
      </c>
      <c r="P435" s="6" t="s">
        <v>512</v>
      </c>
      <c r="Q435" s="4">
        <v>4</v>
      </c>
      <c r="R435" s="6" t="s">
        <v>496</v>
      </c>
      <c r="S435" s="4" t="b">
        <v>0</v>
      </c>
      <c r="T435" s="60">
        <v>1</v>
      </c>
      <c r="U435" s="60">
        <v>1</v>
      </c>
      <c r="V435" s="38">
        <v>1</v>
      </c>
      <c r="W435" s="35">
        <v>376.08</v>
      </c>
      <c r="X435" s="42">
        <f>VLOOKUP(VW_PREMIO_IV[[#This Row],[TIPO]],$AL$5:$AM$16,2,0)</f>
        <v>16</v>
      </c>
      <c r="Y435" s="35" t="str">
        <f>IF(VW_PREMIO_IV[[#This Row],[EQUIPE]]="Gerentes",VLOOKUP(VW_PREMIO_IV[[#This Row],[COBERTURA]],VALORES_IV_GER[],VW_PREMIO_IV[[#This Row],[Col Valor]],1),"")</f>
        <v/>
      </c>
      <c r="Z435" s="35">
        <f>IF(VW_PREMIO_IV[[#This Row],[EQUIPE]]="Especialidade (ESP)",VLOOKUP(VW_PREMIO_IV[[#This Row],[COBERTURA]],VALORES_IV_ESP[],VW_PREMIO_IV[[#This Row],[Col Valor]],1),"")</f>
        <v>376.08229999999998</v>
      </c>
      <c r="AA435" s="35" t="str">
        <f>IF(VW_PREMIO_IV[[#This Row],[EQUIPE]]="Hospitalar (HSP)",VLOOKUP(VW_PREMIO_IV[[#This Row],[COBERTURA]],VALORES_IV_HSP[],VW_PREMIO_IV[[#This Row],[Col Valor]],1),"")</f>
        <v/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-2.299999999991087E-3</v>
      </c>
    </row>
    <row r="436" spans="1:29" x14ac:dyDescent="0.25">
      <c r="A436" s="6" t="s">
        <v>497</v>
      </c>
      <c r="B436" s="6" t="s">
        <v>288</v>
      </c>
      <c r="C436" s="6" t="s">
        <v>32</v>
      </c>
      <c r="D436" s="6" t="s">
        <v>330</v>
      </c>
      <c r="E436" s="4">
        <v>10</v>
      </c>
      <c r="F436" s="6" t="s">
        <v>311</v>
      </c>
      <c r="G436" s="6" t="s">
        <v>513</v>
      </c>
      <c r="H436" s="4">
        <v>2020</v>
      </c>
      <c r="I436" s="4">
        <v>4</v>
      </c>
      <c r="J436" s="6" t="s">
        <v>509</v>
      </c>
      <c r="K436" s="4">
        <v>11</v>
      </c>
      <c r="L436" s="6" t="s">
        <v>498</v>
      </c>
      <c r="M436" s="6" t="s">
        <v>514</v>
      </c>
      <c r="N436" s="6" t="s">
        <v>511</v>
      </c>
      <c r="O436" s="4">
        <v>2</v>
      </c>
      <c r="P436" s="6" t="s">
        <v>512</v>
      </c>
      <c r="Q436" s="4">
        <v>5</v>
      </c>
      <c r="R436" s="6" t="s">
        <v>499</v>
      </c>
      <c r="S436" s="4" t="b">
        <v>0</v>
      </c>
      <c r="T436" s="60">
        <v>1</v>
      </c>
      <c r="U436" s="60">
        <v>1</v>
      </c>
      <c r="V436" s="38">
        <v>1</v>
      </c>
      <c r="W436" s="35">
        <v>376.08</v>
      </c>
      <c r="X436" s="42">
        <f>VLOOKUP(VW_PREMIO_IV[[#This Row],[TIPO]],$AL$5:$AM$16,2,0)</f>
        <v>16</v>
      </c>
      <c r="Y436" s="35" t="str">
        <f>IF(VW_PREMIO_IV[[#This Row],[EQUIPE]]="Gerentes",VLOOKUP(VW_PREMIO_IV[[#This Row],[COBERTURA]],VALORES_IV_GER[],VW_PREMIO_IV[[#This Row],[Col Valor]],1),"")</f>
        <v/>
      </c>
      <c r="Z436" s="35">
        <f>IF(VW_PREMIO_IV[[#This Row],[EQUIPE]]="Especialidade (ESP)",VLOOKUP(VW_PREMIO_IV[[#This Row],[COBERTURA]],VALORES_IV_ESP[],VW_PREMIO_IV[[#This Row],[Col Valor]],1),"")</f>
        <v>376.08229999999998</v>
      </c>
      <c r="AA436" s="35" t="str">
        <f>IF(VW_PREMIO_IV[[#This Row],[EQUIPE]]="Hospitalar (HSP)",VLOOKUP(VW_PREMIO_IV[[#This Row],[COBERTURA]],VALORES_IV_HSP[],VW_PREMIO_IV[[#This Row],[Col Valor]],1),"")</f>
        <v/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-2.299999999991087E-3</v>
      </c>
    </row>
    <row r="437" spans="1:29" x14ac:dyDescent="0.25">
      <c r="A437" s="6" t="s">
        <v>497</v>
      </c>
      <c r="B437" s="6" t="s">
        <v>288</v>
      </c>
      <c r="C437" s="6" t="s">
        <v>22</v>
      </c>
      <c r="D437" s="6" t="s">
        <v>365</v>
      </c>
      <c r="E437" s="4">
        <v>20</v>
      </c>
      <c r="F437" s="6" t="s">
        <v>306</v>
      </c>
      <c r="G437" s="6" t="s">
        <v>508</v>
      </c>
      <c r="H437" s="4">
        <v>2020</v>
      </c>
      <c r="I437" s="4">
        <v>4</v>
      </c>
      <c r="J437" s="6" t="s">
        <v>509</v>
      </c>
      <c r="K437" s="4">
        <v>10</v>
      </c>
      <c r="L437" s="6" t="s">
        <v>495</v>
      </c>
      <c r="M437" s="6" t="s">
        <v>510</v>
      </c>
      <c r="N437" s="6" t="s">
        <v>511</v>
      </c>
      <c r="O437" s="4">
        <v>2</v>
      </c>
      <c r="P437" s="6" t="s">
        <v>512</v>
      </c>
      <c r="Q437" s="4">
        <v>4</v>
      </c>
      <c r="R437" s="6" t="s">
        <v>496</v>
      </c>
      <c r="S437" s="4" t="b">
        <v>0</v>
      </c>
      <c r="T437" s="60">
        <v>1</v>
      </c>
      <c r="U437" s="60">
        <v>1</v>
      </c>
      <c r="V437" s="38">
        <v>1</v>
      </c>
      <c r="W437" s="35">
        <v>376.08</v>
      </c>
      <c r="X437" s="42">
        <f>VLOOKUP(VW_PREMIO_IV[[#This Row],[TIPO]],$AL$5:$AM$16,2,0)</f>
        <v>16</v>
      </c>
      <c r="Y437" s="35" t="str">
        <f>IF(VW_PREMIO_IV[[#This Row],[EQUIPE]]="Gerentes",VLOOKUP(VW_PREMIO_IV[[#This Row],[COBERTURA]],VALORES_IV_GER[],VW_PREMIO_IV[[#This Row],[Col Valor]],1),"")</f>
        <v/>
      </c>
      <c r="Z437" s="35" t="str">
        <f>IF(VW_PREMIO_IV[[#This Row],[EQUIPE]]="Especialidade (ESP)",VLOOKUP(VW_PREMIO_IV[[#This Row],[COBERTURA]],VALORES_IV_ESP[],VW_PREMIO_IV[[#This Row],[Col Valor]],1),"")</f>
        <v/>
      </c>
      <c r="AA437" s="35">
        <f>IF(VW_PREMIO_IV[[#This Row],[EQUIPE]]="Hospitalar (HSP)",VLOOKUP(VW_PREMIO_IV[[#This Row],[COBERTURA]],VALORES_IV_HSP[],VW_PREMIO_IV[[#This Row],[Col Valor]],1),"")</f>
        <v>376.08229999999998</v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-2.299999999991087E-3</v>
      </c>
    </row>
    <row r="438" spans="1:29" x14ac:dyDescent="0.25">
      <c r="A438" s="6" t="s">
        <v>497</v>
      </c>
      <c r="B438" s="6" t="s">
        <v>288</v>
      </c>
      <c r="C438" s="6" t="s">
        <v>22</v>
      </c>
      <c r="D438" s="6" t="s">
        <v>365</v>
      </c>
      <c r="E438" s="4">
        <v>20</v>
      </c>
      <c r="F438" s="6" t="s">
        <v>306</v>
      </c>
      <c r="G438" s="6" t="s">
        <v>513</v>
      </c>
      <c r="H438" s="4">
        <v>2020</v>
      </c>
      <c r="I438" s="4">
        <v>4</v>
      </c>
      <c r="J438" s="6" t="s">
        <v>509</v>
      </c>
      <c r="K438" s="4">
        <v>11</v>
      </c>
      <c r="L438" s="6" t="s">
        <v>498</v>
      </c>
      <c r="M438" s="6" t="s">
        <v>514</v>
      </c>
      <c r="N438" s="6" t="s">
        <v>511</v>
      </c>
      <c r="O438" s="4">
        <v>2</v>
      </c>
      <c r="P438" s="6" t="s">
        <v>512</v>
      </c>
      <c r="Q438" s="4">
        <v>5</v>
      </c>
      <c r="R438" s="6" t="s">
        <v>499</v>
      </c>
      <c r="S438" s="4" t="b">
        <v>0</v>
      </c>
      <c r="T438" s="60">
        <v>1</v>
      </c>
      <c r="U438" s="60">
        <v>1</v>
      </c>
      <c r="V438" s="38">
        <v>1</v>
      </c>
      <c r="W438" s="35">
        <v>376.08</v>
      </c>
      <c r="X438" s="42">
        <f>VLOOKUP(VW_PREMIO_IV[[#This Row],[TIPO]],$AL$5:$AM$16,2,0)</f>
        <v>16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>
        <f>IF(VW_PREMIO_IV[[#This Row],[EQUIPE]]="Hospitalar (HSP)",VLOOKUP(VW_PREMIO_IV[[#This Row],[COBERTURA]],VALORES_IV_HSP[],VW_PREMIO_IV[[#This Row],[Col Valor]],1),"")</f>
        <v>376.08229999999998</v>
      </c>
      <c r="AB438" s="35" t="str">
        <f>IF(VW_PREMIO_IV[[#This Row],[EQUIPE]]="Misto (EMH)",VLOOKUP(VW_PREMIO_IV[[#This Row],[COBERTURA]],VALORES_IV_EMH[],VW_PREMIO_IV[[#This Row],[Col Valor]],1),"")</f>
        <v/>
      </c>
      <c r="AC438" s="35">
        <f>VW_PREMIO_IV[[#This Row],[PREMIO]]-SUM(VW_PREMIO_IV[[#This Row],[Check Gerente]:[Check EMH]])</f>
        <v>-2.299999999991087E-3</v>
      </c>
    </row>
    <row r="439" spans="1:29" x14ac:dyDescent="0.25">
      <c r="A439" s="6" t="s">
        <v>497</v>
      </c>
      <c r="B439" s="6" t="s">
        <v>288</v>
      </c>
      <c r="C439" s="6" t="s">
        <v>23</v>
      </c>
      <c r="D439" s="6" t="s">
        <v>369</v>
      </c>
      <c r="E439" s="4">
        <v>20</v>
      </c>
      <c r="F439" s="6" t="s">
        <v>306</v>
      </c>
      <c r="G439" s="6" t="s">
        <v>508</v>
      </c>
      <c r="H439" s="4">
        <v>2020</v>
      </c>
      <c r="I439" s="4">
        <v>4</v>
      </c>
      <c r="J439" s="6" t="s">
        <v>509</v>
      </c>
      <c r="K439" s="4">
        <v>10</v>
      </c>
      <c r="L439" s="6" t="s">
        <v>495</v>
      </c>
      <c r="M439" s="6" t="s">
        <v>510</v>
      </c>
      <c r="N439" s="6" t="s">
        <v>511</v>
      </c>
      <c r="O439" s="4">
        <v>2</v>
      </c>
      <c r="P439" s="6" t="s">
        <v>512</v>
      </c>
      <c r="Q439" s="4">
        <v>4</v>
      </c>
      <c r="R439" s="6" t="s">
        <v>496</v>
      </c>
      <c r="S439" s="4" t="b">
        <v>0</v>
      </c>
      <c r="T439" s="60">
        <v>1</v>
      </c>
      <c r="U439" s="60">
        <v>1</v>
      </c>
      <c r="V439" s="38">
        <v>1</v>
      </c>
      <c r="W439" s="35">
        <v>376.08</v>
      </c>
      <c r="X439" s="42">
        <f>VLOOKUP(VW_PREMIO_IV[[#This Row],[TIPO]],$AL$5:$AM$16,2,0)</f>
        <v>16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>
        <f>IF(VW_PREMIO_IV[[#This Row],[EQUIPE]]="Hospitalar (HSP)",VLOOKUP(VW_PREMIO_IV[[#This Row],[COBERTURA]],VALORES_IV_HSP[],VW_PREMIO_IV[[#This Row],[Col Valor]],1),"")</f>
        <v>376.08229999999998</v>
      </c>
      <c r="AB439" s="35" t="str">
        <f>IF(VW_PREMIO_IV[[#This Row],[EQUIPE]]="Misto (EMH)",VLOOKUP(VW_PREMIO_IV[[#This Row],[COBERTURA]],VALORES_IV_EMH[],VW_PREMIO_IV[[#This Row],[Col Valor]],1),"")</f>
        <v/>
      </c>
      <c r="AC439" s="35">
        <f>VW_PREMIO_IV[[#This Row],[PREMIO]]-SUM(VW_PREMIO_IV[[#This Row],[Check Gerente]:[Check EMH]])</f>
        <v>-2.299999999991087E-3</v>
      </c>
    </row>
    <row r="440" spans="1:29" x14ac:dyDescent="0.25">
      <c r="A440" s="6" t="s">
        <v>497</v>
      </c>
      <c r="B440" s="6" t="s">
        <v>288</v>
      </c>
      <c r="C440" s="6" t="s">
        <v>23</v>
      </c>
      <c r="D440" s="6" t="s">
        <v>369</v>
      </c>
      <c r="E440" s="4">
        <v>20</v>
      </c>
      <c r="F440" s="6" t="s">
        <v>306</v>
      </c>
      <c r="G440" s="6" t="s">
        <v>513</v>
      </c>
      <c r="H440" s="4">
        <v>2020</v>
      </c>
      <c r="I440" s="4">
        <v>4</v>
      </c>
      <c r="J440" s="6" t="s">
        <v>509</v>
      </c>
      <c r="K440" s="4">
        <v>11</v>
      </c>
      <c r="L440" s="6" t="s">
        <v>498</v>
      </c>
      <c r="M440" s="6" t="s">
        <v>514</v>
      </c>
      <c r="N440" s="6" t="s">
        <v>511</v>
      </c>
      <c r="O440" s="4">
        <v>2</v>
      </c>
      <c r="P440" s="6" t="s">
        <v>512</v>
      </c>
      <c r="Q440" s="4">
        <v>5</v>
      </c>
      <c r="R440" s="6" t="s">
        <v>499</v>
      </c>
      <c r="S440" s="4" t="b">
        <v>0</v>
      </c>
      <c r="T440" s="60">
        <v>1</v>
      </c>
      <c r="U440" s="60">
        <v>1</v>
      </c>
      <c r="V440" s="38">
        <v>1</v>
      </c>
      <c r="W440" s="35">
        <v>376.08</v>
      </c>
      <c r="X440" s="42">
        <f>VLOOKUP(VW_PREMIO_IV[[#This Row],[TIPO]],$AL$5:$AM$16,2,0)</f>
        <v>16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>
        <f>IF(VW_PREMIO_IV[[#This Row],[EQUIPE]]="Hospitalar (HSP)",VLOOKUP(VW_PREMIO_IV[[#This Row],[COBERTURA]],VALORES_IV_HSP[],VW_PREMIO_IV[[#This Row],[Col Valor]],1),"")</f>
        <v>376.08229999999998</v>
      </c>
      <c r="AB440" s="35" t="str">
        <f>IF(VW_PREMIO_IV[[#This Row],[EQUIPE]]="Misto (EMH)",VLOOKUP(VW_PREMIO_IV[[#This Row],[COBERTURA]],VALORES_IV_EMH[],VW_PREMIO_IV[[#This Row],[Col Valor]],1),"")</f>
        <v/>
      </c>
      <c r="AC440" s="35">
        <f>VW_PREMIO_IV[[#This Row],[PREMIO]]-SUM(VW_PREMIO_IV[[#This Row],[Check Gerente]:[Check EMH]])</f>
        <v>-2.299999999991087E-3</v>
      </c>
    </row>
    <row r="441" spans="1:29" x14ac:dyDescent="0.25">
      <c r="A441" s="6" t="s">
        <v>497</v>
      </c>
      <c r="B441" s="6" t="s">
        <v>288</v>
      </c>
      <c r="C441" s="6" t="s">
        <v>33</v>
      </c>
      <c r="D441" s="6" t="s">
        <v>405</v>
      </c>
      <c r="E441" s="4">
        <v>10</v>
      </c>
      <c r="F441" s="6" t="s">
        <v>311</v>
      </c>
      <c r="G441" s="6" t="s">
        <v>508</v>
      </c>
      <c r="H441" s="4">
        <v>2020</v>
      </c>
      <c r="I441" s="4">
        <v>4</v>
      </c>
      <c r="J441" s="6" t="s">
        <v>509</v>
      </c>
      <c r="K441" s="4">
        <v>10</v>
      </c>
      <c r="L441" s="6" t="s">
        <v>495</v>
      </c>
      <c r="M441" s="6" t="s">
        <v>510</v>
      </c>
      <c r="N441" s="6" t="s">
        <v>511</v>
      </c>
      <c r="O441" s="4">
        <v>2</v>
      </c>
      <c r="P441" s="6" t="s">
        <v>512</v>
      </c>
      <c r="Q441" s="4">
        <v>4</v>
      </c>
      <c r="R441" s="6" t="s">
        <v>496</v>
      </c>
      <c r="S441" s="4" t="b">
        <v>0</v>
      </c>
      <c r="T441" s="60">
        <v>1</v>
      </c>
      <c r="U441" s="60">
        <v>1</v>
      </c>
      <c r="V441" s="38">
        <v>1</v>
      </c>
      <c r="W441" s="35">
        <v>376.08</v>
      </c>
      <c r="X441" s="42">
        <f>VLOOKUP(VW_PREMIO_IV[[#This Row],[TIPO]],$AL$5:$AM$16,2,0)</f>
        <v>16</v>
      </c>
      <c r="Y441" s="35" t="str">
        <f>IF(VW_PREMIO_IV[[#This Row],[EQUIPE]]="Gerentes",VLOOKUP(VW_PREMIO_IV[[#This Row],[COBERTURA]],VALORES_IV_GER[],VW_PREMIO_IV[[#This Row],[Col Valor]],1),"")</f>
        <v/>
      </c>
      <c r="Z441" s="35">
        <f>IF(VW_PREMIO_IV[[#This Row],[EQUIPE]]="Especialidade (ESP)",VLOOKUP(VW_PREMIO_IV[[#This Row],[COBERTURA]],VALORES_IV_ESP[],VW_PREMIO_IV[[#This Row],[Col Valor]],1),"")</f>
        <v>376.08229999999998</v>
      </c>
      <c r="AA441" s="35" t="str">
        <f>IF(VW_PREMIO_IV[[#This Row],[EQUIPE]]="Hospitalar (HSP)",VLOOKUP(VW_PREMIO_IV[[#This Row],[COBERTURA]],VALORES_IV_HSP[],VW_PREMIO_IV[[#This Row],[Col Valor]],1),"")</f>
        <v/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-2.299999999991087E-3</v>
      </c>
    </row>
    <row r="442" spans="1:29" x14ac:dyDescent="0.25">
      <c r="A442" s="6" t="s">
        <v>497</v>
      </c>
      <c r="B442" s="6" t="s">
        <v>288</v>
      </c>
      <c r="C442" s="6" t="s">
        <v>33</v>
      </c>
      <c r="D442" s="6" t="s">
        <v>405</v>
      </c>
      <c r="E442" s="4">
        <v>10</v>
      </c>
      <c r="F442" s="6" t="s">
        <v>311</v>
      </c>
      <c r="G442" s="6" t="s">
        <v>513</v>
      </c>
      <c r="H442" s="4">
        <v>2020</v>
      </c>
      <c r="I442" s="4">
        <v>4</v>
      </c>
      <c r="J442" s="6" t="s">
        <v>509</v>
      </c>
      <c r="K442" s="4">
        <v>11</v>
      </c>
      <c r="L442" s="6" t="s">
        <v>498</v>
      </c>
      <c r="M442" s="6" t="s">
        <v>514</v>
      </c>
      <c r="N442" s="6" t="s">
        <v>511</v>
      </c>
      <c r="O442" s="4">
        <v>2</v>
      </c>
      <c r="P442" s="6" t="s">
        <v>512</v>
      </c>
      <c r="Q442" s="4">
        <v>5</v>
      </c>
      <c r="R442" s="6" t="s">
        <v>499</v>
      </c>
      <c r="S442" s="4" t="b">
        <v>0</v>
      </c>
      <c r="T442" s="60">
        <v>1</v>
      </c>
      <c r="U442" s="60">
        <v>1</v>
      </c>
      <c r="V442" s="38">
        <v>1</v>
      </c>
      <c r="W442" s="35">
        <v>376.08</v>
      </c>
      <c r="X442" s="42">
        <f>VLOOKUP(VW_PREMIO_IV[[#This Row],[TIPO]],$AL$5:$AM$16,2,0)</f>
        <v>16</v>
      </c>
      <c r="Y442" s="35" t="str">
        <f>IF(VW_PREMIO_IV[[#This Row],[EQUIPE]]="Gerentes",VLOOKUP(VW_PREMIO_IV[[#This Row],[COBERTURA]],VALORES_IV_GER[],VW_PREMIO_IV[[#This Row],[Col Valor]],1),"")</f>
        <v/>
      </c>
      <c r="Z442" s="35">
        <f>IF(VW_PREMIO_IV[[#This Row],[EQUIPE]]="Especialidade (ESP)",VLOOKUP(VW_PREMIO_IV[[#This Row],[COBERTURA]],VALORES_IV_ESP[],VW_PREMIO_IV[[#This Row],[Col Valor]],1),"")</f>
        <v>376.08229999999998</v>
      </c>
      <c r="AA442" s="35" t="str">
        <f>IF(VW_PREMIO_IV[[#This Row],[EQUIPE]]="Hospitalar (HSP)",VLOOKUP(VW_PREMIO_IV[[#This Row],[COBERTURA]],VALORES_IV_HSP[],VW_PREMIO_IV[[#This Row],[Col Valor]],1),"")</f>
        <v/>
      </c>
      <c r="AB442" s="35" t="str">
        <f>IF(VW_PREMIO_IV[[#This Row],[EQUIPE]]="Misto (EMH)",VLOOKUP(VW_PREMIO_IV[[#This Row],[COBERTURA]],VALORES_IV_EMH[],VW_PREMIO_IV[[#This Row],[Col Valor]],1),"")</f>
        <v/>
      </c>
      <c r="AC442" s="35">
        <f>VW_PREMIO_IV[[#This Row],[PREMIO]]-SUM(VW_PREMIO_IV[[#This Row],[Check Gerente]:[Check EMH]])</f>
        <v>-2.299999999991087E-3</v>
      </c>
    </row>
    <row r="443" spans="1:29" x14ac:dyDescent="0.25">
      <c r="A443" s="6" t="s">
        <v>497</v>
      </c>
      <c r="B443" s="6" t="s">
        <v>288</v>
      </c>
      <c r="C443" s="6" t="s">
        <v>25</v>
      </c>
      <c r="D443" s="6" t="s">
        <v>406</v>
      </c>
      <c r="E443" s="4">
        <v>30</v>
      </c>
      <c r="F443" s="6" t="s">
        <v>313</v>
      </c>
      <c r="G443" s="6" t="s">
        <v>508</v>
      </c>
      <c r="H443" s="4">
        <v>2020</v>
      </c>
      <c r="I443" s="4">
        <v>4</v>
      </c>
      <c r="J443" s="6" t="s">
        <v>509</v>
      </c>
      <c r="K443" s="4">
        <v>10</v>
      </c>
      <c r="L443" s="6" t="s">
        <v>495</v>
      </c>
      <c r="M443" s="6" t="s">
        <v>510</v>
      </c>
      <c r="N443" s="6" t="s">
        <v>511</v>
      </c>
      <c r="O443" s="4">
        <v>2</v>
      </c>
      <c r="P443" s="6" t="s">
        <v>512</v>
      </c>
      <c r="Q443" s="4">
        <v>4</v>
      </c>
      <c r="R443" s="6" t="s">
        <v>496</v>
      </c>
      <c r="S443" s="4" t="b">
        <v>0</v>
      </c>
      <c r="T443" s="60">
        <v>1</v>
      </c>
      <c r="U443" s="60">
        <v>1</v>
      </c>
      <c r="V443" s="38">
        <v>1</v>
      </c>
      <c r="W443" s="35">
        <v>376.08</v>
      </c>
      <c r="X443" s="42">
        <f>VLOOKUP(VW_PREMIO_IV[[#This Row],[TIPO]],$AL$5:$AM$16,2,0)</f>
        <v>16</v>
      </c>
      <c r="Y443" s="35" t="str">
        <f>IF(VW_PREMIO_IV[[#This Row],[EQUIPE]]="Gerentes",VLOOKUP(VW_PREMIO_IV[[#This Row],[COBERTURA]],VALORES_IV_GER[],VW_PREMIO_IV[[#This Row],[Col Valor]],1),"")</f>
        <v/>
      </c>
      <c r="Z443" s="35" t="str">
        <f>IF(VW_PREMIO_IV[[#This Row],[EQUIPE]]="Especialidade (ESP)",VLOOKUP(VW_PREMIO_IV[[#This Row],[COBERTURA]],VALORES_IV_ESP[],VW_PREMIO_IV[[#This Row],[Col Valor]],1),"")</f>
        <v/>
      </c>
      <c r="AA443" s="35" t="str">
        <f>IF(VW_PREMIO_IV[[#This Row],[EQUIPE]]="Hospitalar (HSP)",VLOOKUP(VW_PREMIO_IV[[#This Row],[COBERTURA]],VALORES_IV_HSP[],VW_PREMIO_IV[[#This Row],[Col Valor]],1),"")</f>
        <v/>
      </c>
      <c r="AB443" s="35">
        <f>IF(VW_PREMIO_IV[[#This Row],[EQUIPE]]="Misto (EMH)",VLOOKUP(VW_PREMIO_IV[[#This Row],[COBERTURA]],VALORES_IV_EMH[],VW_PREMIO_IV[[#This Row],[Col Valor]],1),"")</f>
        <v>376.08229999999998</v>
      </c>
      <c r="AC443" s="35">
        <f>VW_PREMIO_IV[[#This Row],[PREMIO]]-SUM(VW_PREMIO_IV[[#This Row],[Check Gerente]:[Check EMH]])</f>
        <v>-2.299999999991087E-3</v>
      </c>
    </row>
    <row r="444" spans="1:29" x14ac:dyDescent="0.25">
      <c r="A444" s="6" t="s">
        <v>497</v>
      </c>
      <c r="B444" s="6" t="s">
        <v>288</v>
      </c>
      <c r="C444" s="6" t="s">
        <v>25</v>
      </c>
      <c r="D444" s="6" t="s">
        <v>406</v>
      </c>
      <c r="E444" s="4">
        <v>30</v>
      </c>
      <c r="F444" s="6" t="s">
        <v>313</v>
      </c>
      <c r="G444" s="6" t="s">
        <v>513</v>
      </c>
      <c r="H444" s="4">
        <v>2020</v>
      </c>
      <c r="I444" s="4">
        <v>4</v>
      </c>
      <c r="J444" s="6" t="s">
        <v>509</v>
      </c>
      <c r="K444" s="4">
        <v>11</v>
      </c>
      <c r="L444" s="6" t="s">
        <v>498</v>
      </c>
      <c r="M444" s="6" t="s">
        <v>514</v>
      </c>
      <c r="N444" s="6" t="s">
        <v>511</v>
      </c>
      <c r="O444" s="4">
        <v>2</v>
      </c>
      <c r="P444" s="6" t="s">
        <v>512</v>
      </c>
      <c r="Q444" s="4">
        <v>5</v>
      </c>
      <c r="R444" s="6" t="s">
        <v>499</v>
      </c>
      <c r="S444" s="4" t="b">
        <v>0</v>
      </c>
      <c r="T444" s="60">
        <v>1</v>
      </c>
      <c r="U444" s="60">
        <v>1</v>
      </c>
      <c r="V444" s="38">
        <v>1</v>
      </c>
      <c r="W444" s="35">
        <v>376.08</v>
      </c>
      <c r="X444" s="42">
        <f>VLOOKUP(VW_PREMIO_IV[[#This Row],[TIPO]],$AL$5:$AM$16,2,0)</f>
        <v>16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 t="str">
        <f>IF(VW_PREMIO_IV[[#This Row],[EQUIPE]]="Hospitalar (HSP)",VLOOKUP(VW_PREMIO_IV[[#This Row],[COBERTURA]],VALORES_IV_HSP[],VW_PREMIO_IV[[#This Row],[Col Valor]],1),"")</f>
        <v/>
      </c>
      <c r="AB444" s="35">
        <f>IF(VW_PREMIO_IV[[#This Row],[EQUIPE]]="Misto (EMH)",VLOOKUP(VW_PREMIO_IV[[#This Row],[COBERTURA]],VALORES_IV_EMH[],VW_PREMIO_IV[[#This Row],[Col Valor]],1),"")</f>
        <v>376.08229999999998</v>
      </c>
      <c r="AC444" s="35">
        <f>VW_PREMIO_IV[[#This Row],[PREMIO]]-SUM(VW_PREMIO_IV[[#This Row],[Check Gerente]:[Check EMH]])</f>
        <v>-2.299999999991087E-3</v>
      </c>
    </row>
    <row r="445" spans="1:29" x14ac:dyDescent="0.25">
      <c r="A445" s="6" t="s">
        <v>497</v>
      </c>
      <c r="B445" s="6" t="s">
        <v>483</v>
      </c>
      <c r="C445" s="6" t="s">
        <v>9</v>
      </c>
      <c r="D445" s="6" t="s">
        <v>304</v>
      </c>
      <c r="E445" s="4">
        <v>20</v>
      </c>
      <c r="F445" s="6" t="s">
        <v>306</v>
      </c>
      <c r="G445" s="6" t="s">
        <v>508</v>
      </c>
      <c r="H445" s="4">
        <v>2020</v>
      </c>
      <c r="I445" s="4">
        <v>4</v>
      </c>
      <c r="J445" s="6" t="s">
        <v>509</v>
      </c>
      <c r="K445" s="4">
        <v>10</v>
      </c>
      <c r="L445" s="6" t="s">
        <v>495</v>
      </c>
      <c r="M445" s="6" t="s">
        <v>510</v>
      </c>
      <c r="N445" s="6" t="s">
        <v>511</v>
      </c>
      <c r="O445" s="4">
        <v>2</v>
      </c>
      <c r="P445" s="6" t="s">
        <v>512</v>
      </c>
      <c r="Q445" s="4">
        <v>4</v>
      </c>
      <c r="R445" s="6" t="s">
        <v>496</v>
      </c>
      <c r="S445" s="4" t="b">
        <v>0</v>
      </c>
      <c r="T445" s="60">
        <v>1</v>
      </c>
      <c r="U445" s="60">
        <v>0.93</v>
      </c>
      <c r="V445" s="38">
        <v>0.93</v>
      </c>
      <c r="W445" s="35">
        <v>131.16</v>
      </c>
      <c r="X445" s="42">
        <f>VLOOKUP(VW_PREMIO_IV[[#This Row],[TIPO]],$AL$5:$AM$16,2,0)</f>
        <v>13</v>
      </c>
      <c r="Y445" s="35" t="str">
        <f>IF(VW_PREMIO_IV[[#This Row],[EQUIPE]]="Gerentes",VLOOKUP(VW_PREMIO_IV[[#This Row],[COBERTURA]],VALORES_IV_GER[],VW_PREMIO_IV[[#This Row],[Col Valor]],1),"")</f>
        <v/>
      </c>
      <c r="Z445" s="35" t="str">
        <f>IF(VW_PREMIO_IV[[#This Row],[EQUIPE]]="Especialidade (ESP)",VLOOKUP(VW_PREMIO_IV[[#This Row],[COBERTURA]],VALORES_IV_ESP[],VW_PREMIO_IV[[#This Row],[Col Valor]],1),"")</f>
        <v/>
      </c>
      <c r="AA445" s="35">
        <f>IF(VW_PREMIO_IV[[#This Row],[EQUIPE]]="Hospitalar (HSP)",VLOOKUP(VW_PREMIO_IV[[#This Row],[COBERTURA]],VALORES_IV_HSP[],VW_PREMIO_IV[[#This Row],[Col Valor]],1),"")</f>
        <v>131.15870000000001</v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1.2999999999863121E-3</v>
      </c>
    </row>
    <row r="446" spans="1:29" x14ac:dyDescent="0.25">
      <c r="A446" s="6" t="s">
        <v>497</v>
      </c>
      <c r="B446" s="6" t="s">
        <v>483</v>
      </c>
      <c r="C446" s="6" t="s">
        <v>9</v>
      </c>
      <c r="D446" s="6" t="s">
        <v>304</v>
      </c>
      <c r="E446" s="4">
        <v>20</v>
      </c>
      <c r="F446" s="6" t="s">
        <v>306</v>
      </c>
      <c r="G446" s="6" t="s">
        <v>513</v>
      </c>
      <c r="H446" s="4">
        <v>2020</v>
      </c>
      <c r="I446" s="4">
        <v>4</v>
      </c>
      <c r="J446" s="6" t="s">
        <v>509</v>
      </c>
      <c r="K446" s="4">
        <v>11</v>
      </c>
      <c r="L446" s="6" t="s">
        <v>498</v>
      </c>
      <c r="M446" s="6" t="s">
        <v>514</v>
      </c>
      <c r="N446" s="6" t="s">
        <v>511</v>
      </c>
      <c r="O446" s="4">
        <v>2</v>
      </c>
      <c r="P446" s="6" t="s">
        <v>512</v>
      </c>
      <c r="Q446" s="4">
        <v>5</v>
      </c>
      <c r="R446" s="6" t="s">
        <v>499</v>
      </c>
      <c r="S446" s="4" t="b">
        <v>0</v>
      </c>
      <c r="T446" s="60">
        <v>1</v>
      </c>
      <c r="U446" s="60">
        <v>1</v>
      </c>
      <c r="V446" s="38">
        <v>1</v>
      </c>
      <c r="W446" s="35">
        <v>188.04</v>
      </c>
      <c r="X446" s="42">
        <f>VLOOKUP(VW_PREMIO_IV[[#This Row],[TIPO]],$AL$5:$AM$16,2,0)</f>
        <v>13</v>
      </c>
      <c r="Y446" s="35" t="str">
        <f>IF(VW_PREMIO_IV[[#This Row],[EQUIPE]]="Gerentes",VLOOKUP(VW_PREMIO_IV[[#This Row],[COBERTURA]],VALORES_IV_GER[],VW_PREMIO_IV[[#This Row],[Col Valor]],1),"")</f>
        <v/>
      </c>
      <c r="Z446" s="35" t="str">
        <f>IF(VW_PREMIO_IV[[#This Row],[EQUIPE]]="Especialidade (ESP)",VLOOKUP(VW_PREMIO_IV[[#This Row],[COBERTURA]],VALORES_IV_ESP[],VW_PREMIO_IV[[#This Row],[Col Valor]],1),"")</f>
        <v/>
      </c>
      <c r="AA446" s="35">
        <f>IF(VW_PREMIO_IV[[#This Row],[EQUIPE]]="Hospitalar (HSP)",VLOOKUP(VW_PREMIO_IV[[#This Row],[COBERTURA]],VALORES_IV_HSP[],VW_PREMIO_IV[[#This Row],[Col Valor]],1),"")</f>
        <v>188.0412</v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-1.2000000000114142E-3</v>
      </c>
    </row>
    <row r="447" spans="1:29" x14ac:dyDescent="0.25">
      <c r="A447" s="6" t="s">
        <v>497</v>
      </c>
      <c r="B447" s="6" t="s">
        <v>483</v>
      </c>
      <c r="C447" s="6" t="s">
        <v>11</v>
      </c>
      <c r="D447" s="6" t="s">
        <v>307</v>
      </c>
      <c r="E447" s="4">
        <v>20</v>
      </c>
      <c r="F447" s="6" t="s">
        <v>306</v>
      </c>
      <c r="G447" s="6" t="s">
        <v>508</v>
      </c>
      <c r="H447" s="4">
        <v>2020</v>
      </c>
      <c r="I447" s="4">
        <v>4</v>
      </c>
      <c r="J447" s="6" t="s">
        <v>509</v>
      </c>
      <c r="K447" s="4">
        <v>10</v>
      </c>
      <c r="L447" s="6" t="s">
        <v>495</v>
      </c>
      <c r="M447" s="6" t="s">
        <v>510</v>
      </c>
      <c r="N447" s="6" t="s">
        <v>511</v>
      </c>
      <c r="O447" s="4">
        <v>2</v>
      </c>
      <c r="P447" s="6" t="s">
        <v>512</v>
      </c>
      <c r="Q447" s="4">
        <v>4</v>
      </c>
      <c r="R447" s="6" t="s">
        <v>496</v>
      </c>
      <c r="S447" s="4" t="b">
        <v>0</v>
      </c>
      <c r="T447" s="60">
        <v>1</v>
      </c>
      <c r="U447" s="60">
        <v>0.87</v>
      </c>
      <c r="V447" s="38">
        <v>0.87</v>
      </c>
      <c r="W447" s="35">
        <v>81.8</v>
      </c>
      <c r="X447" s="42">
        <f>VLOOKUP(VW_PREMIO_IV[[#This Row],[TIPO]],$AL$5:$AM$16,2,0)</f>
        <v>13</v>
      </c>
      <c r="Y447" s="35" t="str">
        <f>IF(VW_PREMIO_IV[[#This Row],[EQUIPE]]="Gerentes",VLOOKUP(VW_PREMIO_IV[[#This Row],[COBERTURA]],VALORES_IV_GER[],VW_PREMIO_IV[[#This Row],[Col Valor]],1),"")</f>
        <v/>
      </c>
      <c r="Z447" s="35" t="str">
        <f>IF(VW_PREMIO_IV[[#This Row],[EQUIPE]]="Especialidade (ESP)",VLOOKUP(VW_PREMIO_IV[[#This Row],[COBERTURA]],VALORES_IV_ESP[],VW_PREMIO_IV[[#This Row],[Col Valor]],1),"")</f>
        <v/>
      </c>
      <c r="AA447" s="35">
        <f>IF(VW_PREMIO_IV[[#This Row],[EQUIPE]]="Hospitalar (HSP)",VLOOKUP(VW_PREMIO_IV[[#This Row],[COBERTURA]],VALORES_IV_HSP[],VW_PREMIO_IV[[#This Row],[Col Valor]],1),"")</f>
        <v>81.797899999999998</v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2.0999999999986585E-3</v>
      </c>
    </row>
    <row r="448" spans="1:29" x14ac:dyDescent="0.25">
      <c r="A448" s="6" t="s">
        <v>497</v>
      </c>
      <c r="B448" s="6" t="s">
        <v>483</v>
      </c>
      <c r="C448" s="6" t="s">
        <v>11</v>
      </c>
      <c r="D448" s="6" t="s">
        <v>307</v>
      </c>
      <c r="E448" s="4">
        <v>20</v>
      </c>
      <c r="F448" s="6" t="s">
        <v>306</v>
      </c>
      <c r="G448" s="6" t="s">
        <v>513</v>
      </c>
      <c r="H448" s="4">
        <v>2020</v>
      </c>
      <c r="I448" s="4">
        <v>4</v>
      </c>
      <c r="J448" s="6" t="s">
        <v>509</v>
      </c>
      <c r="K448" s="4">
        <v>11</v>
      </c>
      <c r="L448" s="6" t="s">
        <v>498</v>
      </c>
      <c r="M448" s="6" t="s">
        <v>514</v>
      </c>
      <c r="N448" s="6" t="s">
        <v>511</v>
      </c>
      <c r="O448" s="4">
        <v>2</v>
      </c>
      <c r="P448" s="6" t="s">
        <v>512</v>
      </c>
      <c r="Q448" s="4">
        <v>5</v>
      </c>
      <c r="R448" s="6" t="s">
        <v>499</v>
      </c>
      <c r="S448" s="4" t="b">
        <v>0</v>
      </c>
      <c r="T448" s="60">
        <v>1</v>
      </c>
      <c r="U448" s="60">
        <v>1</v>
      </c>
      <c r="V448" s="38">
        <v>1</v>
      </c>
      <c r="W448" s="35">
        <v>188.04</v>
      </c>
      <c r="X448" s="42">
        <f>VLOOKUP(VW_PREMIO_IV[[#This Row],[TIPO]],$AL$5:$AM$16,2,0)</f>
        <v>13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>
        <f>IF(VW_PREMIO_IV[[#This Row],[EQUIPE]]="Hospitalar (HSP)",VLOOKUP(VW_PREMIO_IV[[#This Row],[COBERTURA]],VALORES_IV_HSP[],VW_PREMIO_IV[[#This Row],[Col Valor]],1),"")</f>
        <v>188.0412</v>
      </c>
      <c r="AB448" s="35" t="str">
        <f>IF(VW_PREMIO_IV[[#This Row],[EQUIPE]]="Misto (EMH)",VLOOKUP(VW_PREMIO_IV[[#This Row],[COBERTURA]],VALORES_IV_EMH[],VW_PREMIO_IV[[#This Row],[Col Valor]],1),"")</f>
        <v/>
      </c>
      <c r="AC448" s="35">
        <f>VW_PREMIO_IV[[#This Row],[PREMIO]]-SUM(VW_PREMIO_IV[[#This Row],[Check Gerente]:[Check EMH]])</f>
        <v>-1.2000000000114142E-3</v>
      </c>
    </row>
    <row r="449" spans="1:29" x14ac:dyDescent="0.25">
      <c r="A449" s="6" t="s">
        <v>497</v>
      </c>
      <c r="B449" s="6" t="s">
        <v>483</v>
      </c>
      <c r="C449" s="6" t="s">
        <v>13</v>
      </c>
      <c r="D449" s="6" t="s">
        <v>309</v>
      </c>
      <c r="E449" s="4">
        <v>20</v>
      </c>
      <c r="F449" s="6" t="s">
        <v>306</v>
      </c>
      <c r="G449" s="6" t="s">
        <v>508</v>
      </c>
      <c r="H449" s="4">
        <v>2020</v>
      </c>
      <c r="I449" s="4">
        <v>4</v>
      </c>
      <c r="J449" s="6" t="s">
        <v>509</v>
      </c>
      <c r="K449" s="4">
        <v>10</v>
      </c>
      <c r="L449" s="6" t="s">
        <v>495</v>
      </c>
      <c r="M449" s="6" t="s">
        <v>510</v>
      </c>
      <c r="N449" s="6" t="s">
        <v>511</v>
      </c>
      <c r="O449" s="4">
        <v>2</v>
      </c>
      <c r="P449" s="6" t="s">
        <v>512</v>
      </c>
      <c r="Q449" s="4">
        <v>4</v>
      </c>
      <c r="R449" s="6" t="s">
        <v>496</v>
      </c>
      <c r="S449" s="4" t="b">
        <v>0</v>
      </c>
      <c r="T449" s="60">
        <v>1</v>
      </c>
      <c r="U449" s="60">
        <v>0.97</v>
      </c>
      <c r="V449" s="38">
        <v>0.97</v>
      </c>
      <c r="W449" s="35">
        <v>136.80000000000001</v>
      </c>
      <c r="X449" s="42">
        <f>VLOOKUP(VW_PREMIO_IV[[#This Row],[TIPO]],$AL$5:$AM$16,2,0)</f>
        <v>13</v>
      </c>
      <c r="Y449" s="35" t="str">
        <f>IF(VW_PREMIO_IV[[#This Row],[EQUIPE]]="Gerentes",VLOOKUP(VW_PREMIO_IV[[#This Row],[COBERTURA]],VALORES_IV_GER[],VW_PREMIO_IV[[#This Row],[Col Valor]],1),"")</f>
        <v/>
      </c>
      <c r="Z449" s="35" t="str">
        <f>IF(VW_PREMIO_IV[[#This Row],[EQUIPE]]="Especialidade (ESP)",VLOOKUP(VW_PREMIO_IV[[#This Row],[COBERTURA]],VALORES_IV_ESP[],VW_PREMIO_IV[[#This Row],[Col Valor]],1),"")</f>
        <v/>
      </c>
      <c r="AA449" s="35">
        <f>IF(VW_PREMIO_IV[[#This Row],[EQUIPE]]="Hospitalar (HSP)",VLOOKUP(VW_PREMIO_IV[[#This Row],[COBERTURA]],VALORES_IV_HSP[],VW_PREMIO_IV[[#This Row],[Col Valor]],1),"")</f>
        <v>136.79990000000001</v>
      </c>
      <c r="AB449" s="35" t="str">
        <f>IF(VW_PREMIO_IV[[#This Row],[EQUIPE]]="Misto (EMH)",VLOOKUP(VW_PREMIO_IV[[#This Row],[COBERTURA]],VALORES_IV_EMH[],VW_PREMIO_IV[[#This Row],[Col Valor]],1),"")</f>
        <v/>
      </c>
      <c r="AC449" s="35">
        <f>VW_PREMIO_IV[[#This Row],[PREMIO]]-SUM(VW_PREMIO_IV[[#This Row],[Check Gerente]:[Check EMH]])</f>
        <v>1.0000000000331966E-4</v>
      </c>
    </row>
    <row r="450" spans="1:29" x14ac:dyDescent="0.25">
      <c r="A450" s="6" t="s">
        <v>497</v>
      </c>
      <c r="B450" s="6" t="s">
        <v>483</v>
      </c>
      <c r="C450" s="6" t="s">
        <v>13</v>
      </c>
      <c r="D450" s="6" t="s">
        <v>309</v>
      </c>
      <c r="E450" s="4">
        <v>20</v>
      </c>
      <c r="F450" s="6" t="s">
        <v>306</v>
      </c>
      <c r="G450" s="6" t="s">
        <v>513</v>
      </c>
      <c r="H450" s="4">
        <v>2020</v>
      </c>
      <c r="I450" s="4">
        <v>4</v>
      </c>
      <c r="J450" s="6" t="s">
        <v>509</v>
      </c>
      <c r="K450" s="4">
        <v>11</v>
      </c>
      <c r="L450" s="6" t="s">
        <v>498</v>
      </c>
      <c r="M450" s="6" t="s">
        <v>514</v>
      </c>
      <c r="N450" s="6" t="s">
        <v>511</v>
      </c>
      <c r="O450" s="4">
        <v>2</v>
      </c>
      <c r="P450" s="6" t="s">
        <v>512</v>
      </c>
      <c r="Q450" s="4">
        <v>5</v>
      </c>
      <c r="R450" s="6" t="s">
        <v>499</v>
      </c>
      <c r="S450" s="4" t="b">
        <v>0</v>
      </c>
      <c r="T450" s="60">
        <v>1</v>
      </c>
      <c r="U450" s="60">
        <v>0.95</v>
      </c>
      <c r="V450" s="38">
        <v>0.95</v>
      </c>
      <c r="W450" s="35">
        <v>133.97999999999999</v>
      </c>
      <c r="X450" s="42">
        <f>VLOOKUP(VW_PREMIO_IV[[#This Row],[TIPO]],$AL$5:$AM$16,2,0)</f>
        <v>13</v>
      </c>
      <c r="Y450" s="35" t="str">
        <f>IF(VW_PREMIO_IV[[#This Row],[EQUIPE]]="Gerentes",VLOOKUP(VW_PREMIO_IV[[#This Row],[COBERTURA]],VALORES_IV_GER[],VW_PREMIO_IV[[#This Row],[Col Valor]],1),"")</f>
        <v/>
      </c>
      <c r="Z450" s="35" t="str">
        <f>IF(VW_PREMIO_IV[[#This Row],[EQUIPE]]="Especialidade (ESP)",VLOOKUP(VW_PREMIO_IV[[#This Row],[COBERTURA]],VALORES_IV_ESP[],VW_PREMIO_IV[[#This Row],[Col Valor]],1),"")</f>
        <v/>
      </c>
      <c r="AA450" s="35">
        <f>IF(VW_PREMIO_IV[[#This Row],[EQUIPE]]="Hospitalar (HSP)",VLOOKUP(VW_PREMIO_IV[[#This Row],[COBERTURA]],VALORES_IV_HSP[],VW_PREMIO_IV[[#This Row],[Col Valor]],1),"")</f>
        <v>133.97929999999999</v>
      </c>
      <c r="AB450" s="35" t="str">
        <f>IF(VW_PREMIO_IV[[#This Row],[EQUIPE]]="Misto (EMH)",VLOOKUP(VW_PREMIO_IV[[#This Row],[COBERTURA]],VALORES_IV_EMH[],VW_PREMIO_IV[[#This Row],[Col Valor]],1),"")</f>
        <v/>
      </c>
      <c r="AC450" s="35">
        <f>VW_PREMIO_IV[[#This Row],[PREMIO]]-SUM(VW_PREMIO_IV[[#This Row],[Check Gerente]:[Check EMH]])</f>
        <v>6.9999999999481588E-4</v>
      </c>
    </row>
    <row r="451" spans="1:29" x14ac:dyDescent="0.25">
      <c r="A451" s="6" t="s">
        <v>497</v>
      </c>
      <c r="B451" s="6" t="s">
        <v>483</v>
      </c>
      <c r="C451" s="6" t="s">
        <v>28</v>
      </c>
      <c r="D451" s="6" t="s">
        <v>310</v>
      </c>
      <c r="E451" s="4">
        <v>10</v>
      </c>
      <c r="F451" s="6" t="s">
        <v>311</v>
      </c>
      <c r="G451" s="6" t="s">
        <v>508</v>
      </c>
      <c r="H451" s="4">
        <v>2020</v>
      </c>
      <c r="I451" s="4">
        <v>4</v>
      </c>
      <c r="J451" s="6" t="s">
        <v>509</v>
      </c>
      <c r="K451" s="4">
        <v>10</v>
      </c>
      <c r="L451" s="6" t="s">
        <v>495</v>
      </c>
      <c r="M451" s="6" t="s">
        <v>510</v>
      </c>
      <c r="N451" s="6" t="s">
        <v>511</v>
      </c>
      <c r="O451" s="4">
        <v>2</v>
      </c>
      <c r="P451" s="6" t="s">
        <v>512</v>
      </c>
      <c r="Q451" s="4">
        <v>4</v>
      </c>
      <c r="R451" s="6" t="s">
        <v>496</v>
      </c>
      <c r="S451" s="4" t="b">
        <v>0</v>
      </c>
      <c r="T451" s="60">
        <v>1</v>
      </c>
      <c r="U451" s="60">
        <v>1</v>
      </c>
      <c r="V451" s="38">
        <v>1</v>
      </c>
      <c r="W451" s="35">
        <v>188.04</v>
      </c>
      <c r="X451" s="42">
        <f>VLOOKUP(VW_PREMIO_IV[[#This Row],[TIPO]],$AL$5:$AM$16,2,0)</f>
        <v>13</v>
      </c>
      <c r="Y451" s="35" t="str">
        <f>IF(VW_PREMIO_IV[[#This Row],[EQUIPE]]="Gerentes",VLOOKUP(VW_PREMIO_IV[[#This Row],[COBERTURA]],VALORES_IV_GER[],VW_PREMIO_IV[[#This Row],[Col Valor]],1),"")</f>
        <v/>
      </c>
      <c r="Z451" s="35">
        <f>IF(VW_PREMIO_IV[[#This Row],[EQUIPE]]="Especialidade (ESP)",VLOOKUP(VW_PREMIO_IV[[#This Row],[COBERTURA]],VALORES_IV_ESP[],VW_PREMIO_IV[[#This Row],[Col Valor]],1),"")</f>
        <v>188.0412</v>
      </c>
      <c r="AA451" s="35" t="str">
        <f>IF(VW_PREMIO_IV[[#This Row],[EQUIPE]]="Hospitalar (HSP)",VLOOKUP(VW_PREMIO_IV[[#This Row],[COBERTURA]],VALORES_IV_HSP[],VW_PREMIO_IV[[#This Row],[Col Valor]],1),"")</f>
        <v/>
      </c>
      <c r="AB451" s="35" t="str">
        <f>IF(VW_PREMIO_IV[[#This Row],[EQUIPE]]="Misto (EMH)",VLOOKUP(VW_PREMIO_IV[[#This Row],[COBERTURA]],VALORES_IV_EMH[],VW_PREMIO_IV[[#This Row],[Col Valor]],1),"")</f>
        <v/>
      </c>
      <c r="AC451" s="35">
        <f>VW_PREMIO_IV[[#This Row],[PREMIO]]-SUM(VW_PREMIO_IV[[#This Row],[Check Gerente]:[Check EMH]])</f>
        <v>-1.2000000000114142E-3</v>
      </c>
    </row>
    <row r="452" spans="1:29" x14ac:dyDescent="0.25">
      <c r="A452" s="6" t="s">
        <v>497</v>
      </c>
      <c r="B452" s="6" t="s">
        <v>483</v>
      </c>
      <c r="C452" s="6" t="s">
        <v>28</v>
      </c>
      <c r="D452" s="6" t="s">
        <v>310</v>
      </c>
      <c r="E452" s="4">
        <v>10</v>
      </c>
      <c r="F452" s="6" t="s">
        <v>311</v>
      </c>
      <c r="G452" s="6" t="s">
        <v>513</v>
      </c>
      <c r="H452" s="4">
        <v>2020</v>
      </c>
      <c r="I452" s="4">
        <v>4</v>
      </c>
      <c r="J452" s="6" t="s">
        <v>509</v>
      </c>
      <c r="K452" s="4">
        <v>11</v>
      </c>
      <c r="L452" s="6" t="s">
        <v>498</v>
      </c>
      <c r="M452" s="6" t="s">
        <v>514</v>
      </c>
      <c r="N452" s="6" t="s">
        <v>511</v>
      </c>
      <c r="O452" s="4">
        <v>2</v>
      </c>
      <c r="P452" s="6" t="s">
        <v>512</v>
      </c>
      <c r="Q452" s="4">
        <v>5</v>
      </c>
      <c r="R452" s="6" t="s">
        <v>499</v>
      </c>
      <c r="S452" s="4" t="b">
        <v>0</v>
      </c>
      <c r="T452" s="60">
        <v>1</v>
      </c>
      <c r="U452" s="60">
        <v>0.95</v>
      </c>
      <c r="V452" s="38">
        <v>0.95</v>
      </c>
      <c r="W452" s="35">
        <v>133.97999999999999</v>
      </c>
      <c r="X452" s="42">
        <f>VLOOKUP(VW_PREMIO_IV[[#This Row],[TIPO]],$AL$5:$AM$16,2,0)</f>
        <v>13</v>
      </c>
      <c r="Y452" s="35" t="str">
        <f>IF(VW_PREMIO_IV[[#This Row],[EQUIPE]]="Gerentes",VLOOKUP(VW_PREMIO_IV[[#This Row],[COBERTURA]],VALORES_IV_GER[],VW_PREMIO_IV[[#This Row],[Col Valor]],1),"")</f>
        <v/>
      </c>
      <c r="Z452" s="35">
        <f>IF(VW_PREMIO_IV[[#This Row],[EQUIPE]]="Especialidade (ESP)",VLOOKUP(VW_PREMIO_IV[[#This Row],[COBERTURA]],VALORES_IV_ESP[],VW_PREMIO_IV[[#This Row],[Col Valor]],1),"")</f>
        <v>133.97929999999999</v>
      </c>
      <c r="AA452" s="35" t="str">
        <f>IF(VW_PREMIO_IV[[#This Row],[EQUIPE]]="Hospitalar (HSP)",VLOOKUP(VW_PREMIO_IV[[#This Row],[COBERTURA]],VALORES_IV_HSP[],VW_PREMIO_IV[[#This Row],[Col Valor]],1),"")</f>
        <v/>
      </c>
      <c r="AB452" s="35" t="str">
        <f>IF(VW_PREMIO_IV[[#This Row],[EQUIPE]]="Misto (EMH)",VLOOKUP(VW_PREMIO_IV[[#This Row],[COBERTURA]],VALORES_IV_EMH[],VW_PREMIO_IV[[#This Row],[Col Valor]],1),"")</f>
        <v/>
      </c>
      <c r="AC452" s="35">
        <f>VW_PREMIO_IV[[#This Row],[PREMIO]]-SUM(VW_PREMIO_IV[[#This Row],[Check Gerente]:[Check EMH]])</f>
        <v>6.9999999999481588E-4</v>
      </c>
    </row>
    <row r="453" spans="1:29" x14ac:dyDescent="0.25">
      <c r="A453" s="6" t="s">
        <v>497</v>
      </c>
      <c r="B453" s="6" t="s">
        <v>483</v>
      </c>
      <c r="C453" s="6" t="s">
        <v>29</v>
      </c>
      <c r="D453" s="6" t="s">
        <v>312</v>
      </c>
      <c r="E453" s="4">
        <v>30</v>
      </c>
      <c r="F453" s="6" t="s">
        <v>313</v>
      </c>
      <c r="G453" s="6" t="s">
        <v>508</v>
      </c>
      <c r="H453" s="4">
        <v>2020</v>
      </c>
      <c r="I453" s="4">
        <v>4</v>
      </c>
      <c r="J453" s="6" t="s">
        <v>509</v>
      </c>
      <c r="K453" s="4">
        <v>10</v>
      </c>
      <c r="L453" s="6" t="s">
        <v>495</v>
      </c>
      <c r="M453" s="6" t="s">
        <v>510</v>
      </c>
      <c r="N453" s="6" t="s">
        <v>511</v>
      </c>
      <c r="O453" s="4">
        <v>2</v>
      </c>
      <c r="P453" s="6" t="s">
        <v>512</v>
      </c>
      <c r="Q453" s="4">
        <v>4</v>
      </c>
      <c r="R453" s="6" t="s">
        <v>496</v>
      </c>
      <c r="S453" s="4" t="b">
        <v>0</v>
      </c>
      <c r="T453" s="60">
        <v>1</v>
      </c>
      <c r="U453" s="60">
        <v>0.93</v>
      </c>
      <c r="V453" s="38">
        <v>0.93</v>
      </c>
      <c r="W453" s="35">
        <v>131.16</v>
      </c>
      <c r="X453" s="42">
        <f>VLOOKUP(VW_PREMIO_IV[[#This Row],[TIPO]],$AL$5:$AM$16,2,0)</f>
        <v>13</v>
      </c>
      <c r="Y453" s="35" t="str">
        <f>IF(VW_PREMIO_IV[[#This Row],[EQUIPE]]="Gerentes",VLOOKUP(VW_PREMIO_IV[[#This Row],[COBERTURA]],VALORES_IV_GER[],VW_PREMIO_IV[[#This Row],[Col Valor]],1),"")</f>
        <v/>
      </c>
      <c r="Z453" s="35" t="str">
        <f>IF(VW_PREMIO_IV[[#This Row],[EQUIPE]]="Especialidade (ESP)",VLOOKUP(VW_PREMIO_IV[[#This Row],[COBERTURA]],VALORES_IV_ESP[],VW_PREMIO_IV[[#This Row],[Col Valor]],1),"")</f>
        <v/>
      </c>
      <c r="AA453" s="35" t="str">
        <f>IF(VW_PREMIO_IV[[#This Row],[EQUIPE]]="Hospitalar (HSP)",VLOOKUP(VW_PREMIO_IV[[#This Row],[COBERTURA]],VALORES_IV_HSP[],VW_PREMIO_IV[[#This Row],[Col Valor]],1),"")</f>
        <v/>
      </c>
      <c r="AB453" s="35">
        <f>IF(VW_PREMIO_IV[[#This Row],[EQUIPE]]="Misto (EMH)",VLOOKUP(VW_PREMIO_IV[[#This Row],[COBERTURA]],VALORES_IV_EMH[],VW_PREMIO_IV[[#This Row],[Col Valor]],1),"")</f>
        <v>131.15870000000001</v>
      </c>
      <c r="AC453" s="35">
        <f>VW_PREMIO_IV[[#This Row],[PREMIO]]-SUM(VW_PREMIO_IV[[#This Row],[Check Gerente]:[Check EMH]])</f>
        <v>1.2999999999863121E-3</v>
      </c>
    </row>
    <row r="454" spans="1:29" x14ac:dyDescent="0.25">
      <c r="A454" s="6" t="s">
        <v>497</v>
      </c>
      <c r="B454" s="6" t="s">
        <v>483</v>
      </c>
      <c r="C454" s="6" t="s">
        <v>29</v>
      </c>
      <c r="D454" s="6" t="s">
        <v>312</v>
      </c>
      <c r="E454" s="4">
        <v>30</v>
      </c>
      <c r="F454" s="6" t="s">
        <v>313</v>
      </c>
      <c r="G454" s="6" t="s">
        <v>513</v>
      </c>
      <c r="H454" s="4">
        <v>2020</v>
      </c>
      <c r="I454" s="4">
        <v>4</v>
      </c>
      <c r="J454" s="6" t="s">
        <v>509</v>
      </c>
      <c r="K454" s="4">
        <v>11</v>
      </c>
      <c r="L454" s="6" t="s">
        <v>498</v>
      </c>
      <c r="M454" s="6" t="s">
        <v>514</v>
      </c>
      <c r="N454" s="6" t="s">
        <v>511</v>
      </c>
      <c r="O454" s="4">
        <v>2</v>
      </c>
      <c r="P454" s="6" t="s">
        <v>512</v>
      </c>
      <c r="Q454" s="4">
        <v>5</v>
      </c>
      <c r="R454" s="6" t="s">
        <v>499</v>
      </c>
      <c r="S454" s="4" t="b">
        <v>0</v>
      </c>
      <c r="T454" s="60">
        <v>1</v>
      </c>
      <c r="U454" s="60">
        <v>0.95</v>
      </c>
      <c r="V454" s="38">
        <v>0.95</v>
      </c>
      <c r="W454" s="35">
        <v>133.97999999999999</v>
      </c>
      <c r="X454" s="42">
        <f>VLOOKUP(VW_PREMIO_IV[[#This Row],[TIPO]],$AL$5:$AM$16,2,0)</f>
        <v>13</v>
      </c>
      <c r="Y454" s="35" t="str">
        <f>IF(VW_PREMIO_IV[[#This Row],[EQUIPE]]="Gerentes",VLOOKUP(VW_PREMIO_IV[[#This Row],[COBERTURA]],VALORES_IV_GER[],VW_PREMIO_IV[[#This Row],[Col Valor]],1),"")</f>
        <v/>
      </c>
      <c r="Z454" s="35" t="str">
        <f>IF(VW_PREMIO_IV[[#This Row],[EQUIPE]]="Especialidade (ESP)",VLOOKUP(VW_PREMIO_IV[[#This Row],[COBERTURA]],VALORES_IV_ESP[],VW_PREMIO_IV[[#This Row],[Col Valor]],1),"")</f>
        <v/>
      </c>
      <c r="AA454" s="35" t="str">
        <f>IF(VW_PREMIO_IV[[#This Row],[EQUIPE]]="Hospitalar (HSP)",VLOOKUP(VW_PREMIO_IV[[#This Row],[COBERTURA]],VALORES_IV_HSP[],VW_PREMIO_IV[[#This Row],[Col Valor]],1),"")</f>
        <v/>
      </c>
      <c r="AB454" s="35">
        <f>IF(VW_PREMIO_IV[[#This Row],[EQUIPE]]="Misto (EMH)",VLOOKUP(VW_PREMIO_IV[[#This Row],[COBERTURA]],VALORES_IV_EMH[],VW_PREMIO_IV[[#This Row],[Col Valor]],1),"")</f>
        <v>133.97929999999999</v>
      </c>
      <c r="AC454" s="35">
        <f>VW_PREMIO_IV[[#This Row],[PREMIO]]-SUM(VW_PREMIO_IV[[#This Row],[Check Gerente]:[Check EMH]])</f>
        <v>6.9999999999481588E-4</v>
      </c>
    </row>
    <row r="455" spans="1:29" x14ac:dyDescent="0.25">
      <c r="A455" s="6" t="s">
        <v>497</v>
      </c>
      <c r="B455" s="6" t="s">
        <v>483</v>
      </c>
      <c r="C455" s="6" t="s">
        <v>30</v>
      </c>
      <c r="D455" s="6" t="s">
        <v>318</v>
      </c>
      <c r="E455" s="4">
        <v>10</v>
      </c>
      <c r="F455" s="6" t="s">
        <v>311</v>
      </c>
      <c r="G455" s="6" t="s">
        <v>508</v>
      </c>
      <c r="H455" s="4">
        <v>2020</v>
      </c>
      <c r="I455" s="4">
        <v>4</v>
      </c>
      <c r="J455" s="6" t="s">
        <v>509</v>
      </c>
      <c r="K455" s="4">
        <v>10</v>
      </c>
      <c r="L455" s="6" t="s">
        <v>495</v>
      </c>
      <c r="M455" s="6" t="s">
        <v>510</v>
      </c>
      <c r="N455" s="6" t="s">
        <v>511</v>
      </c>
      <c r="O455" s="4">
        <v>2</v>
      </c>
      <c r="P455" s="6" t="s">
        <v>512</v>
      </c>
      <c r="Q455" s="4">
        <v>4</v>
      </c>
      <c r="R455" s="6" t="s">
        <v>496</v>
      </c>
      <c r="S455" s="4" t="b">
        <v>0</v>
      </c>
      <c r="T455" s="60">
        <v>1</v>
      </c>
      <c r="U455" s="60">
        <v>0.97</v>
      </c>
      <c r="V455" s="38">
        <v>0.97</v>
      </c>
      <c r="W455" s="35">
        <v>136.80000000000001</v>
      </c>
      <c r="X455" s="42">
        <f>VLOOKUP(VW_PREMIO_IV[[#This Row],[TIPO]],$AL$5:$AM$16,2,0)</f>
        <v>13</v>
      </c>
      <c r="Y455" s="35" t="str">
        <f>IF(VW_PREMIO_IV[[#This Row],[EQUIPE]]="Gerentes",VLOOKUP(VW_PREMIO_IV[[#This Row],[COBERTURA]],VALORES_IV_GER[],VW_PREMIO_IV[[#This Row],[Col Valor]],1),"")</f>
        <v/>
      </c>
      <c r="Z455" s="35">
        <f>IF(VW_PREMIO_IV[[#This Row],[EQUIPE]]="Especialidade (ESP)",VLOOKUP(VW_PREMIO_IV[[#This Row],[COBERTURA]],VALORES_IV_ESP[],VW_PREMIO_IV[[#This Row],[Col Valor]],1),"")</f>
        <v>136.79990000000001</v>
      </c>
      <c r="AA455" s="35" t="str">
        <f>IF(VW_PREMIO_IV[[#This Row],[EQUIPE]]="Hospitalar (HSP)",VLOOKUP(VW_PREMIO_IV[[#This Row],[COBERTURA]],VALORES_IV_HSP[],VW_PREMIO_IV[[#This Row],[Col Valor]],1),"")</f>
        <v/>
      </c>
      <c r="AB455" s="35" t="str">
        <f>IF(VW_PREMIO_IV[[#This Row],[EQUIPE]]="Misto (EMH)",VLOOKUP(VW_PREMIO_IV[[#This Row],[COBERTURA]],VALORES_IV_EMH[],VW_PREMIO_IV[[#This Row],[Col Valor]],1),"")</f>
        <v/>
      </c>
      <c r="AC455" s="35">
        <f>VW_PREMIO_IV[[#This Row],[PREMIO]]-SUM(VW_PREMIO_IV[[#This Row],[Check Gerente]:[Check EMH]])</f>
        <v>1.0000000000331966E-4</v>
      </c>
    </row>
    <row r="456" spans="1:29" x14ac:dyDescent="0.25">
      <c r="A456" s="6" t="s">
        <v>497</v>
      </c>
      <c r="B456" s="6" t="s">
        <v>483</v>
      </c>
      <c r="C456" s="6" t="s">
        <v>30</v>
      </c>
      <c r="D456" s="6" t="s">
        <v>318</v>
      </c>
      <c r="E456" s="4">
        <v>10</v>
      </c>
      <c r="F456" s="6" t="s">
        <v>311</v>
      </c>
      <c r="G456" s="6" t="s">
        <v>513</v>
      </c>
      <c r="H456" s="4">
        <v>2020</v>
      </c>
      <c r="I456" s="4">
        <v>4</v>
      </c>
      <c r="J456" s="6" t="s">
        <v>509</v>
      </c>
      <c r="K456" s="4">
        <v>11</v>
      </c>
      <c r="L456" s="6" t="s">
        <v>498</v>
      </c>
      <c r="M456" s="6" t="s">
        <v>514</v>
      </c>
      <c r="N456" s="6" t="s">
        <v>511</v>
      </c>
      <c r="O456" s="4">
        <v>2</v>
      </c>
      <c r="P456" s="6" t="s">
        <v>512</v>
      </c>
      <c r="Q456" s="4">
        <v>5</v>
      </c>
      <c r="R456" s="6" t="s">
        <v>499</v>
      </c>
      <c r="S456" s="4" t="b">
        <v>0</v>
      </c>
      <c r="T456" s="60">
        <v>1</v>
      </c>
      <c r="U456" s="60">
        <v>1</v>
      </c>
      <c r="V456" s="38">
        <v>1</v>
      </c>
      <c r="W456" s="35">
        <v>188.04</v>
      </c>
      <c r="X456" s="42">
        <f>VLOOKUP(VW_PREMIO_IV[[#This Row],[TIPO]],$AL$5:$AM$16,2,0)</f>
        <v>13</v>
      </c>
      <c r="Y456" s="35" t="str">
        <f>IF(VW_PREMIO_IV[[#This Row],[EQUIPE]]="Gerentes",VLOOKUP(VW_PREMIO_IV[[#This Row],[COBERTURA]],VALORES_IV_GER[],VW_PREMIO_IV[[#This Row],[Col Valor]],1),"")</f>
        <v/>
      </c>
      <c r="Z456" s="35">
        <f>IF(VW_PREMIO_IV[[#This Row],[EQUIPE]]="Especialidade (ESP)",VLOOKUP(VW_PREMIO_IV[[#This Row],[COBERTURA]],VALORES_IV_ESP[],VW_PREMIO_IV[[#This Row],[Col Valor]],1),"")</f>
        <v>188.0412</v>
      </c>
      <c r="AA456" s="35" t="str">
        <f>IF(VW_PREMIO_IV[[#This Row],[EQUIPE]]="Hospitalar (HSP)",VLOOKUP(VW_PREMIO_IV[[#This Row],[COBERTURA]],VALORES_IV_HSP[],VW_PREMIO_IV[[#This Row],[Col Valor]],1),"")</f>
        <v/>
      </c>
      <c r="AB456" s="35" t="str">
        <f>IF(VW_PREMIO_IV[[#This Row],[EQUIPE]]="Misto (EMH)",VLOOKUP(VW_PREMIO_IV[[#This Row],[COBERTURA]],VALORES_IV_EMH[],VW_PREMIO_IV[[#This Row],[Col Valor]],1),"")</f>
        <v/>
      </c>
      <c r="AC456" s="35">
        <f>VW_PREMIO_IV[[#This Row],[PREMIO]]-SUM(VW_PREMIO_IV[[#This Row],[Check Gerente]:[Check EMH]])</f>
        <v>-1.2000000000114142E-3</v>
      </c>
    </row>
    <row r="457" spans="1:29" x14ac:dyDescent="0.25">
      <c r="A457" s="6" t="s">
        <v>497</v>
      </c>
      <c r="B457" s="6" t="s">
        <v>483</v>
      </c>
      <c r="C457" s="6" t="s">
        <v>14</v>
      </c>
      <c r="D457" s="6" t="s">
        <v>319</v>
      </c>
      <c r="E457" s="4">
        <v>20</v>
      </c>
      <c r="F457" s="6" t="s">
        <v>306</v>
      </c>
      <c r="G457" s="6" t="s">
        <v>508</v>
      </c>
      <c r="H457" s="4">
        <v>2020</v>
      </c>
      <c r="I457" s="4">
        <v>4</v>
      </c>
      <c r="J457" s="6" t="s">
        <v>509</v>
      </c>
      <c r="K457" s="4">
        <v>10</v>
      </c>
      <c r="L457" s="6" t="s">
        <v>495</v>
      </c>
      <c r="M457" s="6" t="s">
        <v>510</v>
      </c>
      <c r="N457" s="6" t="s">
        <v>511</v>
      </c>
      <c r="O457" s="4">
        <v>2</v>
      </c>
      <c r="P457" s="6" t="s">
        <v>512</v>
      </c>
      <c r="Q457" s="4">
        <v>4</v>
      </c>
      <c r="R457" s="6" t="s">
        <v>496</v>
      </c>
      <c r="S457" s="4" t="b">
        <v>0</v>
      </c>
      <c r="T457" s="60">
        <v>1</v>
      </c>
      <c r="U457" s="60">
        <v>0.97</v>
      </c>
      <c r="V457" s="38">
        <v>0.97</v>
      </c>
      <c r="W457" s="35">
        <v>136.80000000000001</v>
      </c>
      <c r="X457" s="42">
        <f>VLOOKUP(VW_PREMIO_IV[[#This Row],[TIPO]],$AL$5:$AM$16,2,0)</f>
        <v>13</v>
      </c>
      <c r="Y457" s="35" t="str">
        <f>IF(VW_PREMIO_IV[[#This Row],[EQUIPE]]="Gerentes",VLOOKUP(VW_PREMIO_IV[[#This Row],[COBERTURA]],VALORES_IV_GER[],VW_PREMIO_IV[[#This Row],[Col Valor]],1),"")</f>
        <v/>
      </c>
      <c r="Z457" s="35" t="str">
        <f>IF(VW_PREMIO_IV[[#This Row],[EQUIPE]]="Especialidade (ESP)",VLOOKUP(VW_PREMIO_IV[[#This Row],[COBERTURA]],VALORES_IV_ESP[],VW_PREMIO_IV[[#This Row],[Col Valor]],1),"")</f>
        <v/>
      </c>
      <c r="AA457" s="35">
        <f>IF(VW_PREMIO_IV[[#This Row],[EQUIPE]]="Hospitalar (HSP)",VLOOKUP(VW_PREMIO_IV[[#This Row],[COBERTURA]],VALORES_IV_HSP[],VW_PREMIO_IV[[#This Row],[Col Valor]],1),"")</f>
        <v>136.79990000000001</v>
      </c>
      <c r="AB457" s="35" t="str">
        <f>IF(VW_PREMIO_IV[[#This Row],[EQUIPE]]="Misto (EMH)",VLOOKUP(VW_PREMIO_IV[[#This Row],[COBERTURA]],VALORES_IV_EMH[],VW_PREMIO_IV[[#This Row],[Col Valor]],1),"")</f>
        <v/>
      </c>
      <c r="AC457" s="35">
        <f>VW_PREMIO_IV[[#This Row],[PREMIO]]-SUM(VW_PREMIO_IV[[#This Row],[Check Gerente]:[Check EMH]])</f>
        <v>1.0000000000331966E-4</v>
      </c>
    </row>
    <row r="458" spans="1:29" x14ac:dyDescent="0.25">
      <c r="A458" s="6" t="s">
        <v>497</v>
      </c>
      <c r="B458" s="6" t="s">
        <v>483</v>
      </c>
      <c r="C458" s="6" t="s">
        <v>14</v>
      </c>
      <c r="D458" s="6" t="s">
        <v>319</v>
      </c>
      <c r="E458" s="4">
        <v>20</v>
      </c>
      <c r="F458" s="6" t="s">
        <v>306</v>
      </c>
      <c r="G458" s="6" t="s">
        <v>513</v>
      </c>
      <c r="H458" s="4">
        <v>2020</v>
      </c>
      <c r="I458" s="4">
        <v>4</v>
      </c>
      <c r="J458" s="6" t="s">
        <v>509</v>
      </c>
      <c r="K458" s="4">
        <v>11</v>
      </c>
      <c r="L458" s="6" t="s">
        <v>498</v>
      </c>
      <c r="M458" s="6" t="s">
        <v>514</v>
      </c>
      <c r="N458" s="6" t="s">
        <v>511</v>
      </c>
      <c r="O458" s="4">
        <v>2</v>
      </c>
      <c r="P458" s="6" t="s">
        <v>512</v>
      </c>
      <c r="Q458" s="4">
        <v>5</v>
      </c>
      <c r="R458" s="6" t="s">
        <v>499</v>
      </c>
      <c r="S458" s="4" t="b">
        <v>0</v>
      </c>
      <c r="T458" s="60">
        <v>1</v>
      </c>
      <c r="U458" s="60">
        <v>1</v>
      </c>
      <c r="V458" s="38">
        <v>1</v>
      </c>
      <c r="W458" s="35">
        <v>188.04</v>
      </c>
      <c r="X458" s="42">
        <f>VLOOKUP(VW_PREMIO_IV[[#This Row],[TIPO]],$AL$5:$AM$16,2,0)</f>
        <v>13</v>
      </c>
      <c r="Y458" s="35" t="str">
        <f>IF(VW_PREMIO_IV[[#This Row],[EQUIPE]]="Gerentes",VLOOKUP(VW_PREMIO_IV[[#This Row],[COBERTURA]],VALORES_IV_GER[],VW_PREMIO_IV[[#This Row],[Col Valor]],1),"")</f>
        <v/>
      </c>
      <c r="Z458" s="35" t="str">
        <f>IF(VW_PREMIO_IV[[#This Row],[EQUIPE]]="Especialidade (ESP)",VLOOKUP(VW_PREMIO_IV[[#This Row],[COBERTURA]],VALORES_IV_ESP[],VW_PREMIO_IV[[#This Row],[Col Valor]],1),"")</f>
        <v/>
      </c>
      <c r="AA458" s="35">
        <f>IF(VW_PREMIO_IV[[#This Row],[EQUIPE]]="Hospitalar (HSP)",VLOOKUP(VW_PREMIO_IV[[#This Row],[COBERTURA]],VALORES_IV_HSP[],VW_PREMIO_IV[[#This Row],[Col Valor]],1),"")</f>
        <v>188.0412</v>
      </c>
      <c r="AB458" s="35" t="str">
        <f>IF(VW_PREMIO_IV[[#This Row],[EQUIPE]]="Misto (EMH)",VLOOKUP(VW_PREMIO_IV[[#This Row],[COBERTURA]],VALORES_IV_EMH[],VW_PREMIO_IV[[#This Row],[Col Valor]],1),"")</f>
        <v/>
      </c>
      <c r="AC458" s="35">
        <f>VW_PREMIO_IV[[#This Row],[PREMIO]]-SUM(VW_PREMIO_IV[[#This Row],[Check Gerente]:[Check EMH]])</f>
        <v>-1.2000000000114142E-3</v>
      </c>
    </row>
    <row r="459" spans="1:29" x14ac:dyDescent="0.25">
      <c r="A459" s="6" t="s">
        <v>497</v>
      </c>
      <c r="B459" s="6" t="s">
        <v>483</v>
      </c>
      <c r="C459" s="6" t="s">
        <v>15</v>
      </c>
      <c r="D459" s="6" t="s">
        <v>320</v>
      </c>
      <c r="E459" s="4">
        <v>30</v>
      </c>
      <c r="F459" s="6" t="s">
        <v>313</v>
      </c>
      <c r="G459" s="6" t="s">
        <v>508</v>
      </c>
      <c r="H459" s="4">
        <v>2020</v>
      </c>
      <c r="I459" s="4">
        <v>4</v>
      </c>
      <c r="J459" s="6" t="s">
        <v>509</v>
      </c>
      <c r="K459" s="4">
        <v>10</v>
      </c>
      <c r="L459" s="6" t="s">
        <v>495</v>
      </c>
      <c r="M459" s="6" t="s">
        <v>510</v>
      </c>
      <c r="N459" s="6" t="s">
        <v>511</v>
      </c>
      <c r="O459" s="4">
        <v>2</v>
      </c>
      <c r="P459" s="6" t="s">
        <v>512</v>
      </c>
      <c r="Q459" s="4">
        <v>4</v>
      </c>
      <c r="R459" s="6" t="s">
        <v>496</v>
      </c>
      <c r="S459" s="4" t="b">
        <v>0</v>
      </c>
      <c r="T459" s="60">
        <v>1</v>
      </c>
      <c r="U459" s="60">
        <v>0.98</v>
      </c>
      <c r="V459" s="38">
        <v>0.98</v>
      </c>
      <c r="W459" s="35">
        <v>138.21</v>
      </c>
      <c r="X459" s="42">
        <f>VLOOKUP(VW_PREMIO_IV[[#This Row],[TIPO]],$AL$5:$AM$16,2,0)</f>
        <v>13</v>
      </c>
      <c r="Y459" s="35" t="str">
        <f>IF(VW_PREMIO_IV[[#This Row],[EQUIPE]]="Gerentes",VLOOKUP(VW_PREMIO_IV[[#This Row],[COBERTURA]],VALORES_IV_GER[],VW_PREMIO_IV[[#This Row],[Col Valor]],1),"")</f>
        <v/>
      </c>
      <c r="Z459" s="35" t="str">
        <f>IF(VW_PREMIO_IV[[#This Row],[EQUIPE]]="Especialidade (ESP)",VLOOKUP(VW_PREMIO_IV[[#This Row],[COBERTURA]],VALORES_IV_ESP[],VW_PREMIO_IV[[#This Row],[Col Valor]],1),"")</f>
        <v/>
      </c>
      <c r="AA459" s="35" t="str">
        <f>IF(VW_PREMIO_IV[[#This Row],[EQUIPE]]="Hospitalar (HSP)",VLOOKUP(VW_PREMIO_IV[[#This Row],[COBERTURA]],VALORES_IV_HSP[],VW_PREMIO_IV[[#This Row],[Col Valor]],1),"")</f>
        <v/>
      </c>
      <c r="AB459" s="35">
        <f>IF(VW_PREMIO_IV[[#This Row],[EQUIPE]]="Misto (EMH)",VLOOKUP(VW_PREMIO_IV[[#This Row],[COBERTURA]],VALORES_IV_EMH[],VW_PREMIO_IV[[#This Row],[Col Valor]],1),"")</f>
        <v>138.21029999999999</v>
      </c>
      <c r="AC459" s="35">
        <f>VW_PREMIO_IV[[#This Row],[PREMIO]]-SUM(VW_PREMIO_IV[[#This Row],[Check Gerente]:[Check EMH]])</f>
        <v>-2.9999999998153726E-4</v>
      </c>
    </row>
    <row r="460" spans="1:29" x14ac:dyDescent="0.25">
      <c r="A460" s="6" t="s">
        <v>497</v>
      </c>
      <c r="B460" s="6" t="s">
        <v>483</v>
      </c>
      <c r="C460" s="6" t="s">
        <v>15</v>
      </c>
      <c r="D460" s="6" t="s">
        <v>320</v>
      </c>
      <c r="E460" s="4">
        <v>30</v>
      </c>
      <c r="F460" s="6" t="s">
        <v>313</v>
      </c>
      <c r="G460" s="6" t="s">
        <v>513</v>
      </c>
      <c r="H460" s="4">
        <v>2020</v>
      </c>
      <c r="I460" s="4">
        <v>4</v>
      </c>
      <c r="J460" s="6" t="s">
        <v>509</v>
      </c>
      <c r="K460" s="4">
        <v>11</v>
      </c>
      <c r="L460" s="6" t="s">
        <v>498</v>
      </c>
      <c r="M460" s="6" t="s">
        <v>514</v>
      </c>
      <c r="N460" s="6" t="s">
        <v>511</v>
      </c>
      <c r="O460" s="4">
        <v>2</v>
      </c>
      <c r="P460" s="6" t="s">
        <v>512</v>
      </c>
      <c r="Q460" s="4">
        <v>5</v>
      </c>
      <c r="R460" s="6" t="s">
        <v>499</v>
      </c>
      <c r="S460" s="4" t="b">
        <v>0</v>
      </c>
      <c r="T460" s="60">
        <v>1</v>
      </c>
      <c r="U460" s="60">
        <v>1</v>
      </c>
      <c r="V460" s="38">
        <v>1</v>
      </c>
      <c r="W460" s="35">
        <v>188.04</v>
      </c>
      <c r="X460" s="42">
        <f>VLOOKUP(VW_PREMIO_IV[[#This Row],[TIPO]],$AL$5:$AM$16,2,0)</f>
        <v>13</v>
      </c>
      <c r="Y460" s="35" t="str">
        <f>IF(VW_PREMIO_IV[[#This Row],[EQUIPE]]="Gerentes",VLOOKUP(VW_PREMIO_IV[[#This Row],[COBERTURA]],VALORES_IV_GER[],VW_PREMIO_IV[[#This Row],[Col Valor]],1),"")</f>
        <v/>
      </c>
      <c r="Z460" s="35" t="str">
        <f>IF(VW_PREMIO_IV[[#This Row],[EQUIPE]]="Especialidade (ESP)",VLOOKUP(VW_PREMIO_IV[[#This Row],[COBERTURA]],VALORES_IV_ESP[],VW_PREMIO_IV[[#This Row],[Col Valor]],1),"")</f>
        <v/>
      </c>
      <c r="AA460" s="35" t="str">
        <f>IF(VW_PREMIO_IV[[#This Row],[EQUIPE]]="Hospitalar (HSP)",VLOOKUP(VW_PREMIO_IV[[#This Row],[COBERTURA]],VALORES_IV_HSP[],VW_PREMIO_IV[[#This Row],[Col Valor]],1),"")</f>
        <v/>
      </c>
      <c r="AB460" s="35">
        <f>IF(VW_PREMIO_IV[[#This Row],[EQUIPE]]="Misto (EMH)",VLOOKUP(VW_PREMIO_IV[[#This Row],[COBERTURA]],VALORES_IV_EMH[],VW_PREMIO_IV[[#This Row],[Col Valor]],1),"")</f>
        <v>188.0412</v>
      </c>
      <c r="AC460" s="35">
        <f>VW_PREMIO_IV[[#This Row],[PREMIO]]-SUM(VW_PREMIO_IV[[#This Row],[Check Gerente]:[Check EMH]])</f>
        <v>-1.2000000000114142E-3</v>
      </c>
    </row>
    <row r="461" spans="1:29" x14ac:dyDescent="0.25">
      <c r="A461" s="6" t="s">
        <v>497</v>
      </c>
      <c r="B461" s="6" t="s">
        <v>483</v>
      </c>
      <c r="C461" s="6" t="s">
        <v>31</v>
      </c>
      <c r="D461" s="6" t="s">
        <v>321</v>
      </c>
      <c r="E461" s="4">
        <v>10</v>
      </c>
      <c r="F461" s="6" t="s">
        <v>311</v>
      </c>
      <c r="G461" s="6" t="s">
        <v>508</v>
      </c>
      <c r="H461" s="4">
        <v>2020</v>
      </c>
      <c r="I461" s="4">
        <v>4</v>
      </c>
      <c r="J461" s="6" t="s">
        <v>509</v>
      </c>
      <c r="K461" s="4">
        <v>10</v>
      </c>
      <c r="L461" s="6" t="s">
        <v>495</v>
      </c>
      <c r="M461" s="6" t="s">
        <v>510</v>
      </c>
      <c r="N461" s="6" t="s">
        <v>511</v>
      </c>
      <c r="O461" s="4">
        <v>2</v>
      </c>
      <c r="P461" s="6" t="s">
        <v>512</v>
      </c>
      <c r="Q461" s="4">
        <v>4</v>
      </c>
      <c r="R461" s="6" t="s">
        <v>496</v>
      </c>
      <c r="S461" s="4" t="b">
        <v>0</v>
      </c>
      <c r="T461" s="60">
        <v>1</v>
      </c>
      <c r="U461" s="60">
        <v>1</v>
      </c>
      <c r="V461" s="38">
        <v>1</v>
      </c>
      <c r="W461" s="35">
        <v>188.04</v>
      </c>
      <c r="X461" s="42">
        <f>VLOOKUP(VW_PREMIO_IV[[#This Row],[TIPO]],$AL$5:$AM$16,2,0)</f>
        <v>13</v>
      </c>
      <c r="Y461" s="35" t="str">
        <f>IF(VW_PREMIO_IV[[#This Row],[EQUIPE]]="Gerentes",VLOOKUP(VW_PREMIO_IV[[#This Row],[COBERTURA]],VALORES_IV_GER[],VW_PREMIO_IV[[#This Row],[Col Valor]],1),"")</f>
        <v/>
      </c>
      <c r="Z461" s="35">
        <f>IF(VW_PREMIO_IV[[#This Row],[EQUIPE]]="Especialidade (ESP)",VLOOKUP(VW_PREMIO_IV[[#This Row],[COBERTURA]],VALORES_IV_ESP[],VW_PREMIO_IV[[#This Row],[Col Valor]],1),"")</f>
        <v>188.0412</v>
      </c>
      <c r="AA461" s="35" t="str">
        <f>IF(VW_PREMIO_IV[[#This Row],[EQUIPE]]="Hospitalar (HSP)",VLOOKUP(VW_PREMIO_IV[[#This Row],[COBERTURA]],VALORES_IV_HSP[],VW_PREMIO_IV[[#This Row],[Col Valor]],1),"")</f>
        <v/>
      </c>
      <c r="AB461" s="35" t="str">
        <f>IF(VW_PREMIO_IV[[#This Row],[EQUIPE]]="Misto (EMH)",VLOOKUP(VW_PREMIO_IV[[#This Row],[COBERTURA]],VALORES_IV_EMH[],VW_PREMIO_IV[[#This Row],[Col Valor]],1),"")</f>
        <v/>
      </c>
      <c r="AC461" s="35">
        <f>VW_PREMIO_IV[[#This Row],[PREMIO]]-SUM(VW_PREMIO_IV[[#This Row],[Check Gerente]:[Check EMH]])</f>
        <v>-1.2000000000114142E-3</v>
      </c>
    </row>
    <row r="462" spans="1:29" x14ac:dyDescent="0.25">
      <c r="A462" s="6" t="s">
        <v>497</v>
      </c>
      <c r="B462" s="6" t="s">
        <v>483</v>
      </c>
      <c r="C462" s="6" t="s">
        <v>31</v>
      </c>
      <c r="D462" s="6" t="s">
        <v>321</v>
      </c>
      <c r="E462" s="4">
        <v>10</v>
      </c>
      <c r="F462" s="6" t="s">
        <v>311</v>
      </c>
      <c r="G462" s="6" t="s">
        <v>513</v>
      </c>
      <c r="H462" s="4">
        <v>2020</v>
      </c>
      <c r="I462" s="4">
        <v>4</v>
      </c>
      <c r="J462" s="6" t="s">
        <v>509</v>
      </c>
      <c r="K462" s="4">
        <v>11</v>
      </c>
      <c r="L462" s="6" t="s">
        <v>498</v>
      </c>
      <c r="M462" s="6" t="s">
        <v>514</v>
      </c>
      <c r="N462" s="6" t="s">
        <v>511</v>
      </c>
      <c r="O462" s="4">
        <v>2</v>
      </c>
      <c r="P462" s="6" t="s">
        <v>512</v>
      </c>
      <c r="Q462" s="4">
        <v>5</v>
      </c>
      <c r="R462" s="6" t="s">
        <v>499</v>
      </c>
      <c r="S462" s="4" t="b">
        <v>0</v>
      </c>
      <c r="T462" s="60">
        <v>1</v>
      </c>
      <c r="U462" s="60">
        <v>0.95</v>
      </c>
      <c r="V462" s="38">
        <v>0.95</v>
      </c>
      <c r="W462" s="35">
        <v>133.97999999999999</v>
      </c>
      <c r="X462" s="42">
        <f>VLOOKUP(VW_PREMIO_IV[[#This Row],[TIPO]],$AL$5:$AM$16,2,0)</f>
        <v>13</v>
      </c>
      <c r="Y462" s="35" t="str">
        <f>IF(VW_PREMIO_IV[[#This Row],[EQUIPE]]="Gerentes",VLOOKUP(VW_PREMIO_IV[[#This Row],[COBERTURA]],VALORES_IV_GER[],VW_PREMIO_IV[[#This Row],[Col Valor]],1),"")</f>
        <v/>
      </c>
      <c r="Z462" s="35">
        <f>IF(VW_PREMIO_IV[[#This Row],[EQUIPE]]="Especialidade (ESP)",VLOOKUP(VW_PREMIO_IV[[#This Row],[COBERTURA]],VALORES_IV_ESP[],VW_PREMIO_IV[[#This Row],[Col Valor]],1),"")</f>
        <v>133.97929999999999</v>
      </c>
      <c r="AA462" s="35" t="str">
        <f>IF(VW_PREMIO_IV[[#This Row],[EQUIPE]]="Hospitalar (HSP)",VLOOKUP(VW_PREMIO_IV[[#This Row],[COBERTURA]],VALORES_IV_HSP[],VW_PREMIO_IV[[#This Row],[Col Valor]],1),"")</f>
        <v/>
      </c>
      <c r="AB462" s="35" t="str">
        <f>IF(VW_PREMIO_IV[[#This Row],[EQUIPE]]="Misto (EMH)",VLOOKUP(VW_PREMIO_IV[[#This Row],[COBERTURA]],VALORES_IV_EMH[],VW_PREMIO_IV[[#This Row],[Col Valor]],1),"")</f>
        <v/>
      </c>
      <c r="AC462" s="35">
        <f>VW_PREMIO_IV[[#This Row],[PREMIO]]-SUM(VW_PREMIO_IV[[#This Row],[Check Gerente]:[Check EMH]])</f>
        <v>6.9999999999481588E-4</v>
      </c>
    </row>
    <row r="463" spans="1:29" x14ac:dyDescent="0.25">
      <c r="A463" s="6" t="s">
        <v>497</v>
      </c>
      <c r="B463" s="6" t="s">
        <v>483</v>
      </c>
      <c r="C463" s="6" t="s">
        <v>16</v>
      </c>
      <c r="D463" s="6" t="s">
        <v>322</v>
      </c>
      <c r="E463" s="4">
        <v>20</v>
      </c>
      <c r="F463" s="6" t="s">
        <v>306</v>
      </c>
      <c r="G463" s="6" t="s">
        <v>508</v>
      </c>
      <c r="H463" s="4">
        <v>2020</v>
      </c>
      <c r="I463" s="4">
        <v>4</v>
      </c>
      <c r="J463" s="6" t="s">
        <v>509</v>
      </c>
      <c r="K463" s="4">
        <v>10</v>
      </c>
      <c r="L463" s="6" t="s">
        <v>495</v>
      </c>
      <c r="M463" s="6" t="s">
        <v>510</v>
      </c>
      <c r="N463" s="6" t="s">
        <v>511</v>
      </c>
      <c r="O463" s="4">
        <v>2</v>
      </c>
      <c r="P463" s="6" t="s">
        <v>512</v>
      </c>
      <c r="Q463" s="4">
        <v>4</v>
      </c>
      <c r="R463" s="6" t="s">
        <v>496</v>
      </c>
      <c r="S463" s="4" t="b">
        <v>0</v>
      </c>
      <c r="T463" s="60">
        <v>1</v>
      </c>
      <c r="U463" s="60">
        <v>0.93</v>
      </c>
      <c r="V463" s="38">
        <v>0.93</v>
      </c>
      <c r="W463" s="35">
        <v>131.16</v>
      </c>
      <c r="X463" s="42">
        <f>VLOOKUP(VW_PREMIO_IV[[#This Row],[TIPO]],$AL$5:$AM$16,2,0)</f>
        <v>13</v>
      </c>
      <c r="Y463" s="35" t="str">
        <f>IF(VW_PREMIO_IV[[#This Row],[EQUIPE]]="Gerentes",VLOOKUP(VW_PREMIO_IV[[#This Row],[COBERTURA]],VALORES_IV_GER[],VW_PREMIO_IV[[#This Row],[Col Valor]],1),"")</f>
        <v/>
      </c>
      <c r="Z463" s="35" t="str">
        <f>IF(VW_PREMIO_IV[[#This Row],[EQUIPE]]="Especialidade (ESP)",VLOOKUP(VW_PREMIO_IV[[#This Row],[COBERTURA]],VALORES_IV_ESP[],VW_PREMIO_IV[[#This Row],[Col Valor]],1),"")</f>
        <v/>
      </c>
      <c r="AA463" s="35">
        <f>IF(VW_PREMIO_IV[[#This Row],[EQUIPE]]="Hospitalar (HSP)",VLOOKUP(VW_PREMIO_IV[[#This Row],[COBERTURA]],VALORES_IV_HSP[],VW_PREMIO_IV[[#This Row],[Col Valor]],1),"")</f>
        <v>131.15870000000001</v>
      </c>
      <c r="AB463" s="35" t="str">
        <f>IF(VW_PREMIO_IV[[#This Row],[EQUIPE]]="Misto (EMH)",VLOOKUP(VW_PREMIO_IV[[#This Row],[COBERTURA]],VALORES_IV_EMH[],VW_PREMIO_IV[[#This Row],[Col Valor]],1),"")</f>
        <v/>
      </c>
      <c r="AC463" s="35">
        <f>VW_PREMIO_IV[[#This Row],[PREMIO]]-SUM(VW_PREMIO_IV[[#This Row],[Check Gerente]:[Check EMH]])</f>
        <v>1.2999999999863121E-3</v>
      </c>
    </row>
    <row r="464" spans="1:29" x14ac:dyDescent="0.25">
      <c r="A464" s="6" t="s">
        <v>497</v>
      </c>
      <c r="B464" s="6" t="s">
        <v>483</v>
      </c>
      <c r="C464" s="6" t="s">
        <v>16</v>
      </c>
      <c r="D464" s="6" t="s">
        <v>322</v>
      </c>
      <c r="E464" s="4">
        <v>20</v>
      </c>
      <c r="F464" s="6" t="s">
        <v>306</v>
      </c>
      <c r="G464" s="6" t="s">
        <v>513</v>
      </c>
      <c r="H464" s="4">
        <v>2020</v>
      </c>
      <c r="I464" s="4">
        <v>4</v>
      </c>
      <c r="J464" s="6" t="s">
        <v>509</v>
      </c>
      <c r="K464" s="4">
        <v>11</v>
      </c>
      <c r="L464" s="6" t="s">
        <v>498</v>
      </c>
      <c r="M464" s="6" t="s">
        <v>514</v>
      </c>
      <c r="N464" s="6" t="s">
        <v>511</v>
      </c>
      <c r="O464" s="4">
        <v>2</v>
      </c>
      <c r="P464" s="6" t="s">
        <v>512</v>
      </c>
      <c r="Q464" s="4">
        <v>5</v>
      </c>
      <c r="R464" s="6" t="s">
        <v>499</v>
      </c>
      <c r="S464" s="4" t="b">
        <v>0</v>
      </c>
      <c r="T464" s="60">
        <v>1</v>
      </c>
      <c r="U464" s="60">
        <v>0.95</v>
      </c>
      <c r="V464" s="38">
        <v>0.95</v>
      </c>
      <c r="W464" s="35">
        <v>133.97999999999999</v>
      </c>
      <c r="X464" s="42">
        <f>VLOOKUP(VW_PREMIO_IV[[#This Row],[TIPO]],$AL$5:$AM$16,2,0)</f>
        <v>13</v>
      </c>
      <c r="Y464" s="35" t="str">
        <f>IF(VW_PREMIO_IV[[#This Row],[EQUIPE]]="Gerentes",VLOOKUP(VW_PREMIO_IV[[#This Row],[COBERTURA]],VALORES_IV_GER[],VW_PREMIO_IV[[#This Row],[Col Valor]],1),"")</f>
        <v/>
      </c>
      <c r="Z464" s="35" t="str">
        <f>IF(VW_PREMIO_IV[[#This Row],[EQUIPE]]="Especialidade (ESP)",VLOOKUP(VW_PREMIO_IV[[#This Row],[COBERTURA]],VALORES_IV_ESP[],VW_PREMIO_IV[[#This Row],[Col Valor]],1),"")</f>
        <v/>
      </c>
      <c r="AA464" s="35">
        <f>IF(VW_PREMIO_IV[[#This Row],[EQUIPE]]="Hospitalar (HSP)",VLOOKUP(VW_PREMIO_IV[[#This Row],[COBERTURA]],VALORES_IV_HSP[],VW_PREMIO_IV[[#This Row],[Col Valor]],1),"")</f>
        <v>133.97929999999999</v>
      </c>
      <c r="AB464" s="35" t="str">
        <f>IF(VW_PREMIO_IV[[#This Row],[EQUIPE]]="Misto (EMH)",VLOOKUP(VW_PREMIO_IV[[#This Row],[COBERTURA]],VALORES_IV_EMH[],VW_PREMIO_IV[[#This Row],[Col Valor]],1),"")</f>
        <v/>
      </c>
      <c r="AC464" s="35">
        <f>VW_PREMIO_IV[[#This Row],[PREMIO]]-SUM(VW_PREMIO_IV[[#This Row],[Check Gerente]:[Check EMH]])</f>
        <v>6.9999999999481588E-4</v>
      </c>
    </row>
    <row r="465" spans="1:29" x14ac:dyDescent="0.25">
      <c r="A465" s="6" t="s">
        <v>497</v>
      </c>
      <c r="B465" s="6" t="s">
        <v>483</v>
      </c>
      <c r="C465" s="6" t="s">
        <v>18</v>
      </c>
      <c r="D465" s="6" t="s">
        <v>324</v>
      </c>
      <c r="E465" s="4">
        <v>20</v>
      </c>
      <c r="F465" s="6" t="s">
        <v>306</v>
      </c>
      <c r="G465" s="6" t="s">
        <v>508</v>
      </c>
      <c r="H465" s="4">
        <v>2020</v>
      </c>
      <c r="I465" s="4">
        <v>4</v>
      </c>
      <c r="J465" s="6" t="s">
        <v>509</v>
      </c>
      <c r="K465" s="4">
        <v>10</v>
      </c>
      <c r="L465" s="6" t="s">
        <v>495</v>
      </c>
      <c r="M465" s="6" t="s">
        <v>510</v>
      </c>
      <c r="N465" s="6" t="s">
        <v>511</v>
      </c>
      <c r="O465" s="4">
        <v>2</v>
      </c>
      <c r="P465" s="6" t="s">
        <v>512</v>
      </c>
      <c r="Q465" s="4">
        <v>4</v>
      </c>
      <c r="R465" s="6" t="s">
        <v>496</v>
      </c>
      <c r="S465" s="4" t="b">
        <v>0</v>
      </c>
      <c r="T465" s="60">
        <v>1</v>
      </c>
      <c r="U465" s="60">
        <v>1</v>
      </c>
      <c r="V465" s="38">
        <v>1</v>
      </c>
      <c r="W465" s="35">
        <v>188.04</v>
      </c>
      <c r="X465" s="42">
        <f>VLOOKUP(VW_PREMIO_IV[[#This Row],[TIPO]],$AL$5:$AM$16,2,0)</f>
        <v>13</v>
      </c>
      <c r="Y465" s="35" t="str">
        <f>IF(VW_PREMIO_IV[[#This Row],[EQUIPE]]="Gerentes",VLOOKUP(VW_PREMIO_IV[[#This Row],[COBERTURA]],VALORES_IV_GER[],VW_PREMIO_IV[[#This Row],[Col Valor]],1),"")</f>
        <v/>
      </c>
      <c r="Z465" s="35" t="str">
        <f>IF(VW_PREMIO_IV[[#This Row],[EQUIPE]]="Especialidade (ESP)",VLOOKUP(VW_PREMIO_IV[[#This Row],[COBERTURA]],VALORES_IV_ESP[],VW_PREMIO_IV[[#This Row],[Col Valor]],1),"")</f>
        <v/>
      </c>
      <c r="AA465" s="35">
        <f>IF(VW_PREMIO_IV[[#This Row],[EQUIPE]]="Hospitalar (HSP)",VLOOKUP(VW_PREMIO_IV[[#This Row],[COBERTURA]],VALORES_IV_HSP[],VW_PREMIO_IV[[#This Row],[Col Valor]],1),"")</f>
        <v>188.0412</v>
      </c>
      <c r="AB465" s="35" t="str">
        <f>IF(VW_PREMIO_IV[[#This Row],[EQUIPE]]="Misto (EMH)",VLOOKUP(VW_PREMIO_IV[[#This Row],[COBERTURA]],VALORES_IV_EMH[],VW_PREMIO_IV[[#This Row],[Col Valor]],1),"")</f>
        <v/>
      </c>
      <c r="AC465" s="35">
        <f>VW_PREMIO_IV[[#This Row],[PREMIO]]-SUM(VW_PREMIO_IV[[#This Row],[Check Gerente]:[Check EMH]])</f>
        <v>-1.2000000000114142E-3</v>
      </c>
    </row>
    <row r="466" spans="1:29" x14ac:dyDescent="0.25">
      <c r="A466" s="6" t="s">
        <v>497</v>
      </c>
      <c r="B466" s="6" t="s">
        <v>483</v>
      </c>
      <c r="C466" s="6" t="s">
        <v>18</v>
      </c>
      <c r="D466" s="6" t="s">
        <v>324</v>
      </c>
      <c r="E466" s="4">
        <v>20</v>
      </c>
      <c r="F466" s="6" t="s">
        <v>306</v>
      </c>
      <c r="G466" s="6" t="s">
        <v>513</v>
      </c>
      <c r="H466" s="4">
        <v>2020</v>
      </c>
      <c r="I466" s="4">
        <v>4</v>
      </c>
      <c r="J466" s="6" t="s">
        <v>509</v>
      </c>
      <c r="K466" s="4">
        <v>11</v>
      </c>
      <c r="L466" s="6" t="s">
        <v>498</v>
      </c>
      <c r="M466" s="6" t="s">
        <v>514</v>
      </c>
      <c r="N466" s="6" t="s">
        <v>511</v>
      </c>
      <c r="O466" s="4">
        <v>2</v>
      </c>
      <c r="P466" s="6" t="s">
        <v>512</v>
      </c>
      <c r="Q466" s="4">
        <v>5</v>
      </c>
      <c r="R466" s="6" t="s">
        <v>499</v>
      </c>
      <c r="S466" s="4" t="b">
        <v>0</v>
      </c>
      <c r="T466" s="60">
        <v>1</v>
      </c>
      <c r="U466" s="60">
        <v>1</v>
      </c>
      <c r="V466" s="38">
        <v>1</v>
      </c>
      <c r="W466" s="35">
        <v>188.04</v>
      </c>
      <c r="X466" s="42">
        <f>VLOOKUP(VW_PREMIO_IV[[#This Row],[TIPO]],$AL$5:$AM$16,2,0)</f>
        <v>13</v>
      </c>
      <c r="Y466" s="35" t="str">
        <f>IF(VW_PREMIO_IV[[#This Row],[EQUIPE]]="Gerentes",VLOOKUP(VW_PREMIO_IV[[#This Row],[COBERTURA]],VALORES_IV_GER[],VW_PREMIO_IV[[#This Row],[Col Valor]],1),"")</f>
        <v/>
      </c>
      <c r="Z466" s="35" t="str">
        <f>IF(VW_PREMIO_IV[[#This Row],[EQUIPE]]="Especialidade (ESP)",VLOOKUP(VW_PREMIO_IV[[#This Row],[COBERTURA]],VALORES_IV_ESP[],VW_PREMIO_IV[[#This Row],[Col Valor]],1),"")</f>
        <v/>
      </c>
      <c r="AA466" s="35">
        <f>IF(VW_PREMIO_IV[[#This Row],[EQUIPE]]="Hospitalar (HSP)",VLOOKUP(VW_PREMIO_IV[[#This Row],[COBERTURA]],VALORES_IV_HSP[],VW_PREMIO_IV[[#This Row],[Col Valor]],1),"")</f>
        <v>188.0412</v>
      </c>
      <c r="AB466" s="35" t="str">
        <f>IF(VW_PREMIO_IV[[#This Row],[EQUIPE]]="Misto (EMH)",VLOOKUP(VW_PREMIO_IV[[#This Row],[COBERTURA]],VALORES_IV_EMH[],VW_PREMIO_IV[[#This Row],[Col Valor]],1),"")</f>
        <v/>
      </c>
      <c r="AC466" s="35">
        <f>VW_PREMIO_IV[[#This Row],[PREMIO]]-SUM(VW_PREMIO_IV[[#This Row],[Check Gerente]:[Check EMH]])</f>
        <v>-1.2000000000114142E-3</v>
      </c>
    </row>
    <row r="467" spans="1:29" x14ac:dyDescent="0.25">
      <c r="A467" s="6" t="s">
        <v>497</v>
      </c>
      <c r="B467" s="6" t="s">
        <v>483</v>
      </c>
      <c r="C467" s="6" t="s">
        <v>19</v>
      </c>
      <c r="D467" s="6" t="s">
        <v>325</v>
      </c>
      <c r="E467" s="4">
        <v>20</v>
      </c>
      <c r="F467" s="6" t="s">
        <v>306</v>
      </c>
      <c r="G467" s="6" t="s">
        <v>508</v>
      </c>
      <c r="H467" s="4">
        <v>2020</v>
      </c>
      <c r="I467" s="4">
        <v>4</v>
      </c>
      <c r="J467" s="6" t="s">
        <v>509</v>
      </c>
      <c r="K467" s="4">
        <v>10</v>
      </c>
      <c r="L467" s="6" t="s">
        <v>495</v>
      </c>
      <c r="M467" s="6" t="s">
        <v>510</v>
      </c>
      <c r="N467" s="6" t="s">
        <v>511</v>
      </c>
      <c r="O467" s="4">
        <v>2</v>
      </c>
      <c r="P467" s="6" t="s">
        <v>512</v>
      </c>
      <c r="Q467" s="4">
        <v>4</v>
      </c>
      <c r="R467" s="6" t="s">
        <v>496</v>
      </c>
      <c r="S467" s="4" t="b">
        <v>0</v>
      </c>
      <c r="T467" s="60">
        <v>1</v>
      </c>
      <c r="U467" s="60">
        <v>1</v>
      </c>
      <c r="V467" s="38">
        <v>1</v>
      </c>
      <c r="W467" s="35">
        <v>188.04</v>
      </c>
      <c r="X467" s="42">
        <f>VLOOKUP(VW_PREMIO_IV[[#This Row],[TIPO]],$AL$5:$AM$16,2,0)</f>
        <v>13</v>
      </c>
      <c r="Y467" s="35" t="str">
        <f>IF(VW_PREMIO_IV[[#This Row],[EQUIPE]]="Gerentes",VLOOKUP(VW_PREMIO_IV[[#This Row],[COBERTURA]],VALORES_IV_GER[],VW_PREMIO_IV[[#This Row],[Col Valor]],1),"")</f>
        <v/>
      </c>
      <c r="Z467" s="35" t="str">
        <f>IF(VW_PREMIO_IV[[#This Row],[EQUIPE]]="Especialidade (ESP)",VLOOKUP(VW_PREMIO_IV[[#This Row],[COBERTURA]],VALORES_IV_ESP[],VW_PREMIO_IV[[#This Row],[Col Valor]],1),"")</f>
        <v/>
      </c>
      <c r="AA467" s="35">
        <f>IF(VW_PREMIO_IV[[#This Row],[EQUIPE]]="Hospitalar (HSP)",VLOOKUP(VW_PREMIO_IV[[#This Row],[COBERTURA]],VALORES_IV_HSP[],VW_PREMIO_IV[[#This Row],[Col Valor]],1),"")</f>
        <v>188.0412</v>
      </c>
      <c r="AB467" s="35" t="str">
        <f>IF(VW_PREMIO_IV[[#This Row],[EQUIPE]]="Misto (EMH)",VLOOKUP(VW_PREMIO_IV[[#This Row],[COBERTURA]],VALORES_IV_EMH[],VW_PREMIO_IV[[#This Row],[Col Valor]],1),"")</f>
        <v/>
      </c>
      <c r="AC467" s="35">
        <f>VW_PREMIO_IV[[#This Row],[PREMIO]]-SUM(VW_PREMIO_IV[[#This Row],[Check Gerente]:[Check EMH]])</f>
        <v>-1.2000000000114142E-3</v>
      </c>
    </row>
    <row r="468" spans="1:29" x14ac:dyDescent="0.25">
      <c r="A468" s="6" t="s">
        <v>497</v>
      </c>
      <c r="B468" s="6" t="s">
        <v>483</v>
      </c>
      <c r="C468" s="6" t="s">
        <v>19</v>
      </c>
      <c r="D468" s="6" t="s">
        <v>325</v>
      </c>
      <c r="E468" s="4">
        <v>20</v>
      </c>
      <c r="F468" s="6" t="s">
        <v>306</v>
      </c>
      <c r="G468" s="6" t="s">
        <v>513</v>
      </c>
      <c r="H468" s="4">
        <v>2020</v>
      </c>
      <c r="I468" s="4">
        <v>4</v>
      </c>
      <c r="J468" s="6" t="s">
        <v>509</v>
      </c>
      <c r="K468" s="4">
        <v>11</v>
      </c>
      <c r="L468" s="6" t="s">
        <v>498</v>
      </c>
      <c r="M468" s="6" t="s">
        <v>514</v>
      </c>
      <c r="N468" s="6" t="s">
        <v>511</v>
      </c>
      <c r="O468" s="4">
        <v>2</v>
      </c>
      <c r="P468" s="6" t="s">
        <v>512</v>
      </c>
      <c r="Q468" s="4">
        <v>5</v>
      </c>
      <c r="R468" s="6" t="s">
        <v>499</v>
      </c>
      <c r="S468" s="4" t="b">
        <v>0</v>
      </c>
      <c r="T468" s="60">
        <v>1</v>
      </c>
      <c r="U468" s="60">
        <v>0.95</v>
      </c>
      <c r="V468" s="38">
        <v>0.95</v>
      </c>
      <c r="W468" s="35">
        <v>133.97999999999999</v>
      </c>
      <c r="X468" s="42">
        <f>VLOOKUP(VW_PREMIO_IV[[#This Row],[TIPO]],$AL$5:$AM$16,2,0)</f>
        <v>13</v>
      </c>
      <c r="Y468" s="35" t="str">
        <f>IF(VW_PREMIO_IV[[#This Row],[EQUIPE]]="Gerentes",VLOOKUP(VW_PREMIO_IV[[#This Row],[COBERTURA]],VALORES_IV_GER[],VW_PREMIO_IV[[#This Row],[Col Valor]],1),"")</f>
        <v/>
      </c>
      <c r="Z468" s="35" t="str">
        <f>IF(VW_PREMIO_IV[[#This Row],[EQUIPE]]="Especialidade (ESP)",VLOOKUP(VW_PREMIO_IV[[#This Row],[COBERTURA]],VALORES_IV_ESP[],VW_PREMIO_IV[[#This Row],[Col Valor]],1),"")</f>
        <v/>
      </c>
      <c r="AA468" s="35">
        <f>IF(VW_PREMIO_IV[[#This Row],[EQUIPE]]="Hospitalar (HSP)",VLOOKUP(VW_PREMIO_IV[[#This Row],[COBERTURA]],VALORES_IV_HSP[],VW_PREMIO_IV[[#This Row],[Col Valor]],1),"")</f>
        <v>133.97929999999999</v>
      </c>
      <c r="AB468" s="35" t="str">
        <f>IF(VW_PREMIO_IV[[#This Row],[EQUIPE]]="Misto (EMH)",VLOOKUP(VW_PREMIO_IV[[#This Row],[COBERTURA]],VALORES_IV_EMH[],VW_PREMIO_IV[[#This Row],[Col Valor]],1),"")</f>
        <v/>
      </c>
      <c r="AC468" s="35">
        <f>VW_PREMIO_IV[[#This Row],[PREMIO]]-SUM(VW_PREMIO_IV[[#This Row],[Check Gerente]:[Check EMH]])</f>
        <v>6.9999999999481588E-4</v>
      </c>
    </row>
    <row r="469" spans="1:29" x14ac:dyDescent="0.25">
      <c r="A469" s="6" t="s">
        <v>497</v>
      </c>
      <c r="B469" s="6" t="s">
        <v>483</v>
      </c>
      <c r="C469" s="6" t="s">
        <v>20</v>
      </c>
      <c r="D469" s="6" t="s">
        <v>326</v>
      </c>
      <c r="E469" s="4">
        <v>20</v>
      </c>
      <c r="F469" s="6" t="s">
        <v>306</v>
      </c>
      <c r="G469" s="6" t="s">
        <v>508</v>
      </c>
      <c r="H469" s="4">
        <v>2020</v>
      </c>
      <c r="I469" s="4">
        <v>4</v>
      </c>
      <c r="J469" s="6" t="s">
        <v>509</v>
      </c>
      <c r="K469" s="4">
        <v>10</v>
      </c>
      <c r="L469" s="6" t="s">
        <v>495</v>
      </c>
      <c r="M469" s="6" t="s">
        <v>510</v>
      </c>
      <c r="N469" s="6" t="s">
        <v>511</v>
      </c>
      <c r="O469" s="4">
        <v>2</v>
      </c>
      <c r="P469" s="6" t="s">
        <v>512</v>
      </c>
      <c r="Q469" s="4">
        <v>4</v>
      </c>
      <c r="R469" s="6" t="s">
        <v>496</v>
      </c>
      <c r="S469" s="4" t="b">
        <v>0</v>
      </c>
      <c r="T469" s="60">
        <v>1</v>
      </c>
      <c r="U469" s="60">
        <v>0.97</v>
      </c>
      <c r="V469" s="38">
        <v>0.97</v>
      </c>
      <c r="W469" s="35">
        <v>136.80000000000001</v>
      </c>
      <c r="X469" s="42">
        <f>VLOOKUP(VW_PREMIO_IV[[#This Row],[TIPO]],$AL$5:$AM$16,2,0)</f>
        <v>13</v>
      </c>
      <c r="Y469" s="35" t="str">
        <f>IF(VW_PREMIO_IV[[#This Row],[EQUIPE]]="Gerentes",VLOOKUP(VW_PREMIO_IV[[#This Row],[COBERTURA]],VALORES_IV_GER[],VW_PREMIO_IV[[#This Row],[Col Valor]],1),"")</f>
        <v/>
      </c>
      <c r="Z469" s="35" t="str">
        <f>IF(VW_PREMIO_IV[[#This Row],[EQUIPE]]="Especialidade (ESP)",VLOOKUP(VW_PREMIO_IV[[#This Row],[COBERTURA]],VALORES_IV_ESP[],VW_PREMIO_IV[[#This Row],[Col Valor]],1),"")</f>
        <v/>
      </c>
      <c r="AA469" s="35">
        <f>IF(VW_PREMIO_IV[[#This Row],[EQUIPE]]="Hospitalar (HSP)",VLOOKUP(VW_PREMIO_IV[[#This Row],[COBERTURA]],VALORES_IV_HSP[],VW_PREMIO_IV[[#This Row],[Col Valor]],1),"")</f>
        <v>136.79990000000001</v>
      </c>
      <c r="AB469" s="35" t="str">
        <f>IF(VW_PREMIO_IV[[#This Row],[EQUIPE]]="Misto (EMH)",VLOOKUP(VW_PREMIO_IV[[#This Row],[COBERTURA]],VALORES_IV_EMH[],VW_PREMIO_IV[[#This Row],[Col Valor]],1),"")</f>
        <v/>
      </c>
      <c r="AC469" s="35">
        <f>VW_PREMIO_IV[[#This Row],[PREMIO]]-SUM(VW_PREMIO_IV[[#This Row],[Check Gerente]:[Check EMH]])</f>
        <v>1.0000000000331966E-4</v>
      </c>
    </row>
    <row r="470" spans="1:29" x14ac:dyDescent="0.25">
      <c r="A470" s="6" t="s">
        <v>497</v>
      </c>
      <c r="B470" s="6" t="s">
        <v>483</v>
      </c>
      <c r="C470" s="6" t="s">
        <v>20</v>
      </c>
      <c r="D470" s="6" t="s">
        <v>326</v>
      </c>
      <c r="E470" s="4">
        <v>20</v>
      </c>
      <c r="F470" s="6" t="s">
        <v>306</v>
      </c>
      <c r="G470" s="6" t="s">
        <v>513</v>
      </c>
      <c r="H470" s="4">
        <v>2020</v>
      </c>
      <c r="I470" s="4">
        <v>4</v>
      </c>
      <c r="J470" s="6" t="s">
        <v>509</v>
      </c>
      <c r="K470" s="4">
        <v>11</v>
      </c>
      <c r="L470" s="6" t="s">
        <v>498</v>
      </c>
      <c r="M470" s="6" t="s">
        <v>514</v>
      </c>
      <c r="N470" s="6" t="s">
        <v>511</v>
      </c>
      <c r="O470" s="4">
        <v>2</v>
      </c>
      <c r="P470" s="6" t="s">
        <v>512</v>
      </c>
      <c r="Q470" s="4">
        <v>5</v>
      </c>
      <c r="R470" s="6" t="s">
        <v>499</v>
      </c>
      <c r="S470" s="4" t="b">
        <v>0</v>
      </c>
      <c r="T470" s="60">
        <v>1</v>
      </c>
      <c r="U470" s="60">
        <v>0.9</v>
      </c>
      <c r="V470" s="38">
        <v>0.9</v>
      </c>
      <c r="W470" s="35">
        <v>126.93</v>
      </c>
      <c r="X470" s="42">
        <f>VLOOKUP(VW_PREMIO_IV[[#This Row],[TIPO]],$AL$5:$AM$16,2,0)</f>
        <v>13</v>
      </c>
      <c r="Y470" s="35" t="str">
        <f>IF(VW_PREMIO_IV[[#This Row],[EQUIPE]]="Gerentes",VLOOKUP(VW_PREMIO_IV[[#This Row],[COBERTURA]],VALORES_IV_GER[],VW_PREMIO_IV[[#This Row],[Col Valor]],1),"")</f>
        <v/>
      </c>
      <c r="Z470" s="35" t="str">
        <f>IF(VW_PREMIO_IV[[#This Row],[EQUIPE]]="Especialidade (ESP)",VLOOKUP(VW_PREMIO_IV[[#This Row],[COBERTURA]],VALORES_IV_ESP[],VW_PREMIO_IV[[#This Row],[Col Valor]],1),"")</f>
        <v/>
      </c>
      <c r="AA470" s="35">
        <f>IF(VW_PREMIO_IV[[#This Row],[EQUIPE]]="Hospitalar (HSP)",VLOOKUP(VW_PREMIO_IV[[#This Row],[COBERTURA]],VALORES_IV_HSP[],VW_PREMIO_IV[[#This Row],[Col Valor]],1),"")</f>
        <v>126.9278</v>
      </c>
      <c r="AB470" s="35" t="str">
        <f>IF(VW_PREMIO_IV[[#This Row],[EQUIPE]]="Misto (EMH)",VLOOKUP(VW_PREMIO_IV[[#This Row],[COBERTURA]],VALORES_IV_EMH[],VW_PREMIO_IV[[#This Row],[Col Valor]],1),"")</f>
        <v/>
      </c>
      <c r="AC470" s="35">
        <f>VW_PREMIO_IV[[#This Row],[PREMIO]]-SUM(VW_PREMIO_IV[[#This Row],[Check Gerente]:[Check EMH]])</f>
        <v>2.2000000000019782E-3</v>
      </c>
    </row>
    <row r="471" spans="1:29" x14ac:dyDescent="0.25">
      <c r="A471" s="6" t="s">
        <v>497</v>
      </c>
      <c r="B471" s="6" t="s">
        <v>483</v>
      </c>
      <c r="C471" s="6" t="s">
        <v>21</v>
      </c>
      <c r="D471" s="6" t="s">
        <v>329</v>
      </c>
      <c r="E471" s="4">
        <v>20</v>
      </c>
      <c r="F471" s="6" t="s">
        <v>306</v>
      </c>
      <c r="G471" s="6" t="s">
        <v>508</v>
      </c>
      <c r="H471" s="4">
        <v>2020</v>
      </c>
      <c r="I471" s="4">
        <v>4</v>
      </c>
      <c r="J471" s="6" t="s">
        <v>509</v>
      </c>
      <c r="K471" s="4">
        <v>10</v>
      </c>
      <c r="L471" s="6" t="s">
        <v>495</v>
      </c>
      <c r="M471" s="6" t="s">
        <v>510</v>
      </c>
      <c r="N471" s="6" t="s">
        <v>511</v>
      </c>
      <c r="O471" s="4">
        <v>2</v>
      </c>
      <c r="P471" s="6" t="s">
        <v>512</v>
      </c>
      <c r="Q471" s="4">
        <v>4</v>
      </c>
      <c r="R471" s="6" t="s">
        <v>496</v>
      </c>
      <c r="S471" s="4" t="b">
        <v>0</v>
      </c>
      <c r="T471" s="60">
        <v>1</v>
      </c>
      <c r="U471" s="60">
        <v>0.97</v>
      </c>
      <c r="V471" s="38">
        <v>0.97</v>
      </c>
      <c r="W471" s="35">
        <v>136.80000000000001</v>
      </c>
      <c r="X471" s="42">
        <f>VLOOKUP(VW_PREMIO_IV[[#This Row],[TIPO]],$AL$5:$AM$16,2,0)</f>
        <v>13</v>
      </c>
      <c r="Y471" s="35" t="str">
        <f>IF(VW_PREMIO_IV[[#This Row],[EQUIPE]]="Gerentes",VLOOKUP(VW_PREMIO_IV[[#This Row],[COBERTURA]],VALORES_IV_GER[],VW_PREMIO_IV[[#This Row],[Col Valor]],1),"")</f>
        <v/>
      </c>
      <c r="Z471" s="35" t="str">
        <f>IF(VW_PREMIO_IV[[#This Row],[EQUIPE]]="Especialidade (ESP)",VLOOKUP(VW_PREMIO_IV[[#This Row],[COBERTURA]],VALORES_IV_ESP[],VW_PREMIO_IV[[#This Row],[Col Valor]],1),"")</f>
        <v/>
      </c>
      <c r="AA471" s="35">
        <f>IF(VW_PREMIO_IV[[#This Row],[EQUIPE]]="Hospitalar (HSP)",VLOOKUP(VW_PREMIO_IV[[#This Row],[COBERTURA]],VALORES_IV_HSP[],VW_PREMIO_IV[[#This Row],[Col Valor]],1),"")</f>
        <v>136.79990000000001</v>
      </c>
      <c r="AB471" s="35" t="str">
        <f>IF(VW_PREMIO_IV[[#This Row],[EQUIPE]]="Misto (EMH)",VLOOKUP(VW_PREMIO_IV[[#This Row],[COBERTURA]],VALORES_IV_EMH[],VW_PREMIO_IV[[#This Row],[Col Valor]],1),"")</f>
        <v/>
      </c>
      <c r="AC471" s="35">
        <f>VW_PREMIO_IV[[#This Row],[PREMIO]]-SUM(VW_PREMIO_IV[[#This Row],[Check Gerente]:[Check EMH]])</f>
        <v>1.0000000000331966E-4</v>
      </c>
    </row>
    <row r="472" spans="1:29" x14ac:dyDescent="0.25">
      <c r="A472" s="6" t="s">
        <v>497</v>
      </c>
      <c r="B472" s="6" t="s">
        <v>483</v>
      </c>
      <c r="C472" s="6" t="s">
        <v>21</v>
      </c>
      <c r="D472" s="6" t="s">
        <v>329</v>
      </c>
      <c r="E472" s="4">
        <v>20</v>
      </c>
      <c r="F472" s="6" t="s">
        <v>306</v>
      </c>
      <c r="G472" s="6" t="s">
        <v>513</v>
      </c>
      <c r="H472" s="4">
        <v>2020</v>
      </c>
      <c r="I472" s="4">
        <v>4</v>
      </c>
      <c r="J472" s="6" t="s">
        <v>509</v>
      </c>
      <c r="K472" s="4">
        <v>11</v>
      </c>
      <c r="L472" s="6" t="s">
        <v>498</v>
      </c>
      <c r="M472" s="6" t="s">
        <v>514</v>
      </c>
      <c r="N472" s="6" t="s">
        <v>511</v>
      </c>
      <c r="O472" s="4">
        <v>2</v>
      </c>
      <c r="P472" s="6" t="s">
        <v>512</v>
      </c>
      <c r="Q472" s="4">
        <v>5</v>
      </c>
      <c r="R472" s="6" t="s">
        <v>499</v>
      </c>
      <c r="S472" s="4" t="b">
        <v>0</v>
      </c>
      <c r="T472" s="60">
        <v>1</v>
      </c>
      <c r="U472" s="60">
        <v>1</v>
      </c>
      <c r="V472" s="38">
        <v>1</v>
      </c>
      <c r="W472" s="35">
        <v>188.04</v>
      </c>
      <c r="X472" s="42">
        <f>VLOOKUP(VW_PREMIO_IV[[#This Row],[TIPO]],$AL$5:$AM$16,2,0)</f>
        <v>13</v>
      </c>
      <c r="Y472" s="35" t="str">
        <f>IF(VW_PREMIO_IV[[#This Row],[EQUIPE]]="Gerentes",VLOOKUP(VW_PREMIO_IV[[#This Row],[COBERTURA]],VALORES_IV_GER[],VW_PREMIO_IV[[#This Row],[Col Valor]],1),"")</f>
        <v/>
      </c>
      <c r="Z472" s="35" t="str">
        <f>IF(VW_PREMIO_IV[[#This Row],[EQUIPE]]="Especialidade (ESP)",VLOOKUP(VW_PREMIO_IV[[#This Row],[COBERTURA]],VALORES_IV_ESP[],VW_PREMIO_IV[[#This Row],[Col Valor]],1),"")</f>
        <v/>
      </c>
      <c r="AA472" s="35">
        <f>IF(VW_PREMIO_IV[[#This Row],[EQUIPE]]="Hospitalar (HSP)",VLOOKUP(VW_PREMIO_IV[[#This Row],[COBERTURA]],VALORES_IV_HSP[],VW_PREMIO_IV[[#This Row],[Col Valor]],1),"")</f>
        <v>188.0412</v>
      </c>
      <c r="AB472" s="35" t="str">
        <f>IF(VW_PREMIO_IV[[#This Row],[EQUIPE]]="Misto (EMH)",VLOOKUP(VW_PREMIO_IV[[#This Row],[COBERTURA]],VALORES_IV_EMH[],VW_PREMIO_IV[[#This Row],[Col Valor]],1),"")</f>
        <v/>
      </c>
      <c r="AC472" s="35">
        <f>VW_PREMIO_IV[[#This Row],[PREMIO]]-SUM(VW_PREMIO_IV[[#This Row],[Check Gerente]:[Check EMH]])</f>
        <v>-1.2000000000114142E-3</v>
      </c>
    </row>
    <row r="473" spans="1:29" x14ac:dyDescent="0.25">
      <c r="A473" s="6" t="s">
        <v>497</v>
      </c>
      <c r="B473" s="6" t="s">
        <v>483</v>
      </c>
      <c r="C473" s="6" t="s">
        <v>32</v>
      </c>
      <c r="D473" s="6" t="s">
        <v>330</v>
      </c>
      <c r="E473" s="4">
        <v>10</v>
      </c>
      <c r="F473" s="6" t="s">
        <v>311</v>
      </c>
      <c r="G473" s="6" t="s">
        <v>508</v>
      </c>
      <c r="H473" s="4">
        <v>2020</v>
      </c>
      <c r="I473" s="4">
        <v>4</v>
      </c>
      <c r="J473" s="6" t="s">
        <v>509</v>
      </c>
      <c r="K473" s="4">
        <v>10</v>
      </c>
      <c r="L473" s="6" t="s">
        <v>495</v>
      </c>
      <c r="M473" s="6" t="s">
        <v>510</v>
      </c>
      <c r="N473" s="6" t="s">
        <v>511</v>
      </c>
      <c r="O473" s="4">
        <v>2</v>
      </c>
      <c r="P473" s="6" t="s">
        <v>512</v>
      </c>
      <c r="Q473" s="4">
        <v>4</v>
      </c>
      <c r="R473" s="6" t="s">
        <v>496</v>
      </c>
      <c r="S473" s="4" t="b">
        <v>0</v>
      </c>
      <c r="T473" s="60">
        <v>1</v>
      </c>
      <c r="U473" s="60">
        <v>0.97</v>
      </c>
      <c r="V473" s="38">
        <v>0.97</v>
      </c>
      <c r="W473" s="35">
        <v>136.80000000000001</v>
      </c>
      <c r="X473" s="42">
        <f>VLOOKUP(VW_PREMIO_IV[[#This Row],[TIPO]],$AL$5:$AM$16,2,0)</f>
        <v>13</v>
      </c>
      <c r="Y473" s="35" t="str">
        <f>IF(VW_PREMIO_IV[[#This Row],[EQUIPE]]="Gerentes",VLOOKUP(VW_PREMIO_IV[[#This Row],[COBERTURA]],VALORES_IV_GER[],VW_PREMIO_IV[[#This Row],[Col Valor]],1),"")</f>
        <v/>
      </c>
      <c r="Z473" s="35">
        <f>IF(VW_PREMIO_IV[[#This Row],[EQUIPE]]="Especialidade (ESP)",VLOOKUP(VW_PREMIO_IV[[#This Row],[COBERTURA]],VALORES_IV_ESP[],VW_PREMIO_IV[[#This Row],[Col Valor]],1),"")</f>
        <v>136.79990000000001</v>
      </c>
      <c r="AA473" s="35" t="str">
        <f>IF(VW_PREMIO_IV[[#This Row],[EQUIPE]]="Hospitalar (HSP)",VLOOKUP(VW_PREMIO_IV[[#This Row],[COBERTURA]],VALORES_IV_HSP[],VW_PREMIO_IV[[#This Row],[Col Valor]],1),"")</f>
        <v/>
      </c>
      <c r="AB473" s="35" t="str">
        <f>IF(VW_PREMIO_IV[[#This Row],[EQUIPE]]="Misto (EMH)",VLOOKUP(VW_PREMIO_IV[[#This Row],[COBERTURA]],VALORES_IV_EMH[],VW_PREMIO_IV[[#This Row],[Col Valor]],1),"")</f>
        <v/>
      </c>
      <c r="AC473" s="35">
        <f>VW_PREMIO_IV[[#This Row],[PREMIO]]-SUM(VW_PREMIO_IV[[#This Row],[Check Gerente]:[Check EMH]])</f>
        <v>1.0000000000331966E-4</v>
      </c>
    </row>
    <row r="474" spans="1:29" x14ac:dyDescent="0.25">
      <c r="A474" s="6" t="s">
        <v>497</v>
      </c>
      <c r="B474" s="6" t="s">
        <v>483</v>
      </c>
      <c r="C474" s="6" t="s">
        <v>32</v>
      </c>
      <c r="D474" s="6" t="s">
        <v>330</v>
      </c>
      <c r="E474" s="4">
        <v>10</v>
      </c>
      <c r="F474" s="6" t="s">
        <v>311</v>
      </c>
      <c r="G474" s="6" t="s">
        <v>513</v>
      </c>
      <c r="H474" s="4">
        <v>2020</v>
      </c>
      <c r="I474" s="4">
        <v>4</v>
      </c>
      <c r="J474" s="6" t="s">
        <v>509</v>
      </c>
      <c r="K474" s="4">
        <v>11</v>
      </c>
      <c r="L474" s="6" t="s">
        <v>498</v>
      </c>
      <c r="M474" s="6" t="s">
        <v>514</v>
      </c>
      <c r="N474" s="6" t="s">
        <v>511</v>
      </c>
      <c r="O474" s="4">
        <v>2</v>
      </c>
      <c r="P474" s="6" t="s">
        <v>512</v>
      </c>
      <c r="Q474" s="4">
        <v>5</v>
      </c>
      <c r="R474" s="6" t="s">
        <v>499</v>
      </c>
      <c r="S474" s="4" t="b">
        <v>0</v>
      </c>
      <c r="T474" s="60">
        <v>1</v>
      </c>
      <c r="U474" s="60">
        <v>0.95</v>
      </c>
      <c r="V474" s="38">
        <v>0.95</v>
      </c>
      <c r="W474" s="35">
        <v>133.97999999999999</v>
      </c>
      <c r="X474" s="42">
        <f>VLOOKUP(VW_PREMIO_IV[[#This Row],[TIPO]],$AL$5:$AM$16,2,0)</f>
        <v>13</v>
      </c>
      <c r="Y474" s="35" t="str">
        <f>IF(VW_PREMIO_IV[[#This Row],[EQUIPE]]="Gerentes",VLOOKUP(VW_PREMIO_IV[[#This Row],[COBERTURA]],VALORES_IV_GER[],VW_PREMIO_IV[[#This Row],[Col Valor]],1),"")</f>
        <v/>
      </c>
      <c r="Z474" s="35">
        <f>IF(VW_PREMIO_IV[[#This Row],[EQUIPE]]="Especialidade (ESP)",VLOOKUP(VW_PREMIO_IV[[#This Row],[COBERTURA]],VALORES_IV_ESP[],VW_PREMIO_IV[[#This Row],[Col Valor]],1),"")</f>
        <v>133.97929999999999</v>
      </c>
      <c r="AA474" s="35" t="str">
        <f>IF(VW_PREMIO_IV[[#This Row],[EQUIPE]]="Hospitalar (HSP)",VLOOKUP(VW_PREMIO_IV[[#This Row],[COBERTURA]],VALORES_IV_HSP[],VW_PREMIO_IV[[#This Row],[Col Valor]],1),"")</f>
        <v/>
      </c>
      <c r="AB474" s="35" t="str">
        <f>IF(VW_PREMIO_IV[[#This Row],[EQUIPE]]="Misto (EMH)",VLOOKUP(VW_PREMIO_IV[[#This Row],[COBERTURA]],VALORES_IV_EMH[],VW_PREMIO_IV[[#This Row],[Col Valor]],1),"")</f>
        <v/>
      </c>
      <c r="AC474" s="35">
        <f>VW_PREMIO_IV[[#This Row],[PREMIO]]-SUM(VW_PREMIO_IV[[#This Row],[Check Gerente]:[Check EMH]])</f>
        <v>6.9999999999481588E-4</v>
      </c>
    </row>
    <row r="475" spans="1:29" x14ac:dyDescent="0.25">
      <c r="A475" s="6" t="s">
        <v>497</v>
      </c>
      <c r="B475" s="6" t="s">
        <v>483</v>
      </c>
      <c r="C475" s="6" t="s">
        <v>22</v>
      </c>
      <c r="D475" s="6" t="s">
        <v>365</v>
      </c>
      <c r="E475" s="4">
        <v>20</v>
      </c>
      <c r="F475" s="6" t="s">
        <v>306</v>
      </c>
      <c r="G475" s="6" t="s">
        <v>508</v>
      </c>
      <c r="H475" s="4">
        <v>2020</v>
      </c>
      <c r="I475" s="4">
        <v>4</v>
      </c>
      <c r="J475" s="6" t="s">
        <v>509</v>
      </c>
      <c r="K475" s="4">
        <v>10</v>
      </c>
      <c r="L475" s="6" t="s">
        <v>495</v>
      </c>
      <c r="M475" s="6" t="s">
        <v>510</v>
      </c>
      <c r="N475" s="6" t="s">
        <v>511</v>
      </c>
      <c r="O475" s="4">
        <v>2</v>
      </c>
      <c r="P475" s="6" t="s">
        <v>512</v>
      </c>
      <c r="Q475" s="4">
        <v>4</v>
      </c>
      <c r="R475" s="6" t="s">
        <v>496</v>
      </c>
      <c r="S475" s="4" t="b">
        <v>0</v>
      </c>
      <c r="T475" s="60">
        <v>1</v>
      </c>
      <c r="U475" s="60">
        <v>1</v>
      </c>
      <c r="V475" s="38">
        <v>1</v>
      </c>
      <c r="W475" s="35">
        <v>188.04</v>
      </c>
      <c r="X475" s="42">
        <f>VLOOKUP(VW_PREMIO_IV[[#This Row],[TIPO]],$AL$5:$AM$16,2,0)</f>
        <v>13</v>
      </c>
      <c r="Y475" s="35" t="str">
        <f>IF(VW_PREMIO_IV[[#This Row],[EQUIPE]]="Gerentes",VLOOKUP(VW_PREMIO_IV[[#This Row],[COBERTURA]],VALORES_IV_GER[],VW_PREMIO_IV[[#This Row],[Col Valor]],1),"")</f>
        <v/>
      </c>
      <c r="Z475" s="35" t="str">
        <f>IF(VW_PREMIO_IV[[#This Row],[EQUIPE]]="Especialidade (ESP)",VLOOKUP(VW_PREMIO_IV[[#This Row],[COBERTURA]],VALORES_IV_ESP[],VW_PREMIO_IV[[#This Row],[Col Valor]],1),"")</f>
        <v/>
      </c>
      <c r="AA475" s="35">
        <f>IF(VW_PREMIO_IV[[#This Row],[EQUIPE]]="Hospitalar (HSP)",VLOOKUP(VW_PREMIO_IV[[#This Row],[COBERTURA]],VALORES_IV_HSP[],VW_PREMIO_IV[[#This Row],[Col Valor]],1),"")</f>
        <v>188.0412</v>
      </c>
      <c r="AB475" s="35" t="str">
        <f>IF(VW_PREMIO_IV[[#This Row],[EQUIPE]]="Misto (EMH)",VLOOKUP(VW_PREMIO_IV[[#This Row],[COBERTURA]],VALORES_IV_EMH[],VW_PREMIO_IV[[#This Row],[Col Valor]],1),"")</f>
        <v/>
      </c>
      <c r="AC475" s="35">
        <f>VW_PREMIO_IV[[#This Row],[PREMIO]]-SUM(VW_PREMIO_IV[[#This Row],[Check Gerente]:[Check EMH]])</f>
        <v>-1.2000000000114142E-3</v>
      </c>
    </row>
    <row r="476" spans="1:29" x14ac:dyDescent="0.25">
      <c r="A476" s="6" t="s">
        <v>497</v>
      </c>
      <c r="B476" s="6" t="s">
        <v>483</v>
      </c>
      <c r="C476" s="6" t="s">
        <v>22</v>
      </c>
      <c r="D476" s="6" t="s">
        <v>365</v>
      </c>
      <c r="E476" s="4">
        <v>20</v>
      </c>
      <c r="F476" s="6" t="s">
        <v>306</v>
      </c>
      <c r="G476" s="6" t="s">
        <v>513</v>
      </c>
      <c r="H476" s="4">
        <v>2020</v>
      </c>
      <c r="I476" s="4">
        <v>4</v>
      </c>
      <c r="J476" s="6" t="s">
        <v>509</v>
      </c>
      <c r="K476" s="4">
        <v>11</v>
      </c>
      <c r="L476" s="6" t="s">
        <v>498</v>
      </c>
      <c r="M476" s="6" t="s">
        <v>514</v>
      </c>
      <c r="N476" s="6" t="s">
        <v>511</v>
      </c>
      <c r="O476" s="4">
        <v>2</v>
      </c>
      <c r="P476" s="6" t="s">
        <v>512</v>
      </c>
      <c r="Q476" s="4">
        <v>5</v>
      </c>
      <c r="R476" s="6" t="s">
        <v>499</v>
      </c>
      <c r="S476" s="4" t="b">
        <v>0</v>
      </c>
      <c r="T476" s="60">
        <v>1</v>
      </c>
      <c r="U476" s="60">
        <v>0.9</v>
      </c>
      <c r="V476" s="38">
        <v>0.9</v>
      </c>
      <c r="W476" s="35">
        <v>126.93</v>
      </c>
      <c r="X476" s="42">
        <f>VLOOKUP(VW_PREMIO_IV[[#This Row],[TIPO]],$AL$5:$AM$16,2,0)</f>
        <v>13</v>
      </c>
      <c r="Y476" s="35" t="str">
        <f>IF(VW_PREMIO_IV[[#This Row],[EQUIPE]]="Gerentes",VLOOKUP(VW_PREMIO_IV[[#This Row],[COBERTURA]],VALORES_IV_GER[],VW_PREMIO_IV[[#This Row],[Col Valor]],1),"")</f>
        <v/>
      </c>
      <c r="Z476" s="35" t="str">
        <f>IF(VW_PREMIO_IV[[#This Row],[EQUIPE]]="Especialidade (ESP)",VLOOKUP(VW_PREMIO_IV[[#This Row],[COBERTURA]],VALORES_IV_ESP[],VW_PREMIO_IV[[#This Row],[Col Valor]],1),"")</f>
        <v/>
      </c>
      <c r="AA476" s="35">
        <f>IF(VW_PREMIO_IV[[#This Row],[EQUIPE]]="Hospitalar (HSP)",VLOOKUP(VW_PREMIO_IV[[#This Row],[COBERTURA]],VALORES_IV_HSP[],VW_PREMIO_IV[[#This Row],[Col Valor]],1),"")</f>
        <v>126.9278</v>
      </c>
      <c r="AB476" s="35" t="str">
        <f>IF(VW_PREMIO_IV[[#This Row],[EQUIPE]]="Misto (EMH)",VLOOKUP(VW_PREMIO_IV[[#This Row],[COBERTURA]],VALORES_IV_EMH[],VW_PREMIO_IV[[#This Row],[Col Valor]],1),"")</f>
        <v/>
      </c>
      <c r="AC476" s="35">
        <f>VW_PREMIO_IV[[#This Row],[PREMIO]]-SUM(VW_PREMIO_IV[[#This Row],[Check Gerente]:[Check EMH]])</f>
        <v>2.2000000000019782E-3</v>
      </c>
    </row>
    <row r="477" spans="1:29" x14ac:dyDescent="0.25">
      <c r="A477" s="6" t="s">
        <v>497</v>
      </c>
      <c r="B477" s="6" t="s">
        <v>483</v>
      </c>
      <c r="C477" s="6" t="s">
        <v>23</v>
      </c>
      <c r="D477" s="6" t="s">
        <v>369</v>
      </c>
      <c r="E477" s="4">
        <v>20</v>
      </c>
      <c r="F477" s="6" t="s">
        <v>306</v>
      </c>
      <c r="G477" s="6" t="s">
        <v>508</v>
      </c>
      <c r="H477" s="4">
        <v>2020</v>
      </c>
      <c r="I477" s="4">
        <v>4</v>
      </c>
      <c r="J477" s="6" t="s">
        <v>509</v>
      </c>
      <c r="K477" s="4">
        <v>10</v>
      </c>
      <c r="L477" s="6" t="s">
        <v>495</v>
      </c>
      <c r="M477" s="6" t="s">
        <v>510</v>
      </c>
      <c r="N477" s="6" t="s">
        <v>511</v>
      </c>
      <c r="O477" s="4">
        <v>2</v>
      </c>
      <c r="P477" s="6" t="s">
        <v>512</v>
      </c>
      <c r="Q477" s="4">
        <v>4</v>
      </c>
      <c r="R477" s="6" t="s">
        <v>496</v>
      </c>
      <c r="S477" s="4" t="b">
        <v>0</v>
      </c>
      <c r="T477" s="60">
        <v>1</v>
      </c>
      <c r="U477" s="60">
        <v>1</v>
      </c>
      <c r="V477" s="38">
        <v>1</v>
      </c>
      <c r="W477" s="35">
        <v>188.04</v>
      </c>
      <c r="X477" s="42">
        <f>VLOOKUP(VW_PREMIO_IV[[#This Row],[TIPO]],$AL$5:$AM$16,2,0)</f>
        <v>13</v>
      </c>
      <c r="Y477" s="35" t="str">
        <f>IF(VW_PREMIO_IV[[#This Row],[EQUIPE]]="Gerentes",VLOOKUP(VW_PREMIO_IV[[#This Row],[COBERTURA]],VALORES_IV_GER[],VW_PREMIO_IV[[#This Row],[Col Valor]],1),"")</f>
        <v/>
      </c>
      <c r="Z477" s="35" t="str">
        <f>IF(VW_PREMIO_IV[[#This Row],[EQUIPE]]="Especialidade (ESP)",VLOOKUP(VW_PREMIO_IV[[#This Row],[COBERTURA]],VALORES_IV_ESP[],VW_PREMIO_IV[[#This Row],[Col Valor]],1),"")</f>
        <v/>
      </c>
      <c r="AA477" s="35">
        <f>IF(VW_PREMIO_IV[[#This Row],[EQUIPE]]="Hospitalar (HSP)",VLOOKUP(VW_PREMIO_IV[[#This Row],[COBERTURA]],VALORES_IV_HSP[],VW_PREMIO_IV[[#This Row],[Col Valor]],1),"")</f>
        <v>188.0412</v>
      </c>
      <c r="AB477" s="35" t="str">
        <f>IF(VW_PREMIO_IV[[#This Row],[EQUIPE]]="Misto (EMH)",VLOOKUP(VW_PREMIO_IV[[#This Row],[COBERTURA]],VALORES_IV_EMH[],VW_PREMIO_IV[[#This Row],[Col Valor]],1),"")</f>
        <v/>
      </c>
      <c r="AC477" s="35">
        <f>VW_PREMIO_IV[[#This Row],[PREMIO]]-SUM(VW_PREMIO_IV[[#This Row],[Check Gerente]:[Check EMH]])</f>
        <v>-1.2000000000114142E-3</v>
      </c>
    </row>
    <row r="478" spans="1:29" x14ac:dyDescent="0.25">
      <c r="A478" s="6" t="s">
        <v>497</v>
      </c>
      <c r="B478" s="6" t="s">
        <v>483</v>
      </c>
      <c r="C478" s="6" t="s">
        <v>23</v>
      </c>
      <c r="D478" s="6" t="s">
        <v>369</v>
      </c>
      <c r="E478" s="4">
        <v>20</v>
      </c>
      <c r="F478" s="6" t="s">
        <v>306</v>
      </c>
      <c r="G478" s="6" t="s">
        <v>513</v>
      </c>
      <c r="H478" s="4">
        <v>2020</v>
      </c>
      <c r="I478" s="4">
        <v>4</v>
      </c>
      <c r="J478" s="6" t="s">
        <v>509</v>
      </c>
      <c r="K478" s="4">
        <v>11</v>
      </c>
      <c r="L478" s="6" t="s">
        <v>498</v>
      </c>
      <c r="M478" s="6" t="s">
        <v>514</v>
      </c>
      <c r="N478" s="6" t="s">
        <v>511</v>
      </c>
      <c r="O478" s="4">
        <v>2</v>
      </c>
      <c r="P478" s="6" t="s">
        <v>512</v>
      </c>
      <c r="Q478" s="4">
        <v>5</v>
      </c>
      <c r="R478" s="6" t="s">
        <v>499</v>
      </c>
      <c r="S478" s="4" t="b">
        <v>0</v>
      </c>
      <c r="T478" s="60">
        <v>1</v>
      </c>
      <c r="U478" s="60">
        <v>1</v>
      </c>
      <c r="V478" s="38">
        <v>1</v>
      </c>
      <c r="W478" s="35">
        <v>188.04</v>
      </c>
      <c r="X478" s="42">
        <f>VLOOKUP(VW_PREMIO_IV[[#This Row],[TIPO]],$AL$5:$AM$16,2,0)</f>
        <v>13</v>
      </c>
      <c r="Y478" s="35" t="str">
        <f>IF(VW_PREMIO_IV[[#This Row],[EQUIPE]]="Gerentes",VLOOKUP(VW_PREMIO_IV[[#This Row],[COBERTURA]],VALORES_IV_GER[],VW_PREMIO_IV[[#This Row],[Col Valor]],1),"")</f>
        <v/>
      </c>
      <c r="Z478" s="35" t="str">
        <f>IF(VW_PREMIO_IV[[#This Row],[EQUIPE]]="Especialidade (ESP)",VLOOKUP(VW_PREMIO_IV[[#This Row],[COBERTURA]],VALORES_IV_ESP[],VW_PREMIO_IV[[#This Row],[Col Valor]],1),"")</f>
        <v/>
      </c>
      <c r="AA478" s="35">
        <f>IF(VW_PREMIO_IV[[#This Row],[EQUIPE]]="Hospitalar (HSP)",VLOOKUP(VW_PREMIO_IV[[#This Row],[COBERTURA]],VALORES_IV_HSP[],VW_PREMIO_IV[[#This Row],[Col Valor]],1),"")</f>
        <v>188.0412</v>
      </c>
      <c r="AB478" s="35" t="str">
        <f>IF(VW_PREMIO_IV[[#This Row],[EQUIPE]]="Misto (EMH)",VLOOKUP(VW_PREMIO_IV[[#This Row],[COBERTURA]],VALORES_IV_EMH[],VW_PREMIO_IV[[#This Row],[Col Valor]],1),"")</f>
        <v/>
      </c>
      <c r="AC478" s="35">
        <f>VW_PREMIO_IV[[#This Row],[PREMIO]]-SUM(VW_PREMIO_IV[[#This Row],[Check Gerente]:[Check EMH]])</f>
        <v>-1.2000000000114142E-3</v>
      </c>
    </row>
    <row r="479" spans="1:29" x14ac:dyDescent="0.25">
      <c r="A479" s="6" t="s">
        <v>497</v>
      </c>
      <c r="B479" s="6" t="s">
        <v>483</v>
      </c>
      <c r="C479" s="6" t="s">
        <v>33</v>
      </c>
      <c r="D479" s="6" t="s">
        <v>405</v>
      </c>
      <c r="E479" s="4">
        <v>10</v>
      </c>
      <c r="F479" s="6" t="s">
        <v>311</v>
      </c>
      <c r="G479" s="6" t="s">
        <v>508</v>
      </c>
      <c r="H479" s="4">
        <v>2020</v>
      </c>
      <c r="I479" s="4">
        <v>4</v>
      </c>
      <c r="J479" s="6" t="s">
        <v>509</v>
      </c>
      <c r="K479" s="4">
        <v>10</v>
      </c>
      <c r="L479" s="6" t="s">
        <v>495</v>
      </c>
      <c r="M479" s="6" t="s">
        <v>510</v>
      </c>
      <c r="N479" s="6" t="s">
        <v>511</v>
      </c>
      <c r="O479" s="4">
        <v>2</v>
      </c>
      <c r="P479" s="6" t="s">
        <v>512</v>
      </c>
      <c r="Q479" s="4">
        <v>4</v>
      </c>
      <c r="R479" s="6" t="s">
        <v>496</v>
      </c>
      <c r="S479" s="4" t="b">
        <v>0</v>
      </c>
      <c r="T479" s="60">
        <v>1</v>
      </c>
      <c r="U479" s="60">
        <v>0.97</v>
      </c>
      <c r="V479" s="38">
        <v>0.97</v>
      </c>
      <c r="W479" s="35">
        <v>136.80000000000001</v>
      </c>
      <c r="X479" s="42">
        <f>VLOOKUP(VW_PREMIO_IV[[#This Row],[TIPO]],$AL$5:$AM$16,2,0)</f>
        <v>13</v>
      </c>
      <c r="Y479" s="35" t="str">
        <f>IF(VW_PREMIO_IV[[#This Row],[EQUIPE]]="Gerentes",VLOOKUP(VW_PREMIO_IV[[#This Row],[COBERTURA]],VALORES_IV_GER[],VW_PREMIO_IV[[#This Row],[Col Valor]],1),"")</f>
        <v/>
      </c>
      <c r="Z479" s="35">
        <f>IF(VW_PREMIO_IV[[#This Row],[EQUIPE]]="Especialidade (ESP)",VLOOKUP(VW_PREMIO_IV[[#This Row],[COBERTURA]],VALORES_IV_ESP[],VW_PREMIO_IV[[#This Row],[Col Valor]],1),"")</f>
        <v>136.79990000000001</v>
      </c>
      <c r="AA479" s="35" t="str">
        <f>IF(VW_PREMIO_IV[[#This Row],[EQUIPE]]="Hospitalar (HSP)",VLOOKUP(VW_PREMIO_IV[[#This Row],[COBERTURA]],VALORES_IV_HSP[],VW_PREMIO_IV[[#This Row],[Col Valor]],1),"")</f>
        <v/>
      </c>
      <c r="AB479" s="35" t="str">
        <f>IF(VW_PREMIO_IV[[#This Row],[EQUIPE]]="Misto (EMH)",VLOOKUP(VW_PREMIO_IV[[#This Row],[COBERTURA]],VALORES_IV_EMH[],VW_PREMIO_IV[[#This Row],[Col Valor]],1),"")</f>
        <v/>
      </c>
      <c r="AC479" s="35">
        <f>VW_PREMIO_IV[[#This Row],[PREMIO]]-SUM(VW_PREMIO_IV[[#This Row],[Check Gerente]:[Check EMH]])</f>
        <v>1.0000000000331966E-4</v>
      </c>
    </row>
    <row r="480" spans="1:29" x14ac:dyDescent="0.25">
      <c r="A480" s="6" t="s">
        <v>497</v>
      </c>
      <c r="B480" s="6" t="s">
        <v>483</v>
      </c>
      <c r="C480" s="6" t="s">
        <v>33</v>
      </c>
      <c r="D480" s="6" t="s">
        <v>405</v>
      </c>
      <c r="E480" s="4">
        <v>10</v>
      </c>
      <c r="F480" s="6" t="s">
        <v>311</v>
      </c>
      <c r="G480" s="6" t="s">
        <v>513</v>
      </c>
      <c r="H480" s="4">
        <v>2020</v>
      </c>
      <c r="I480" s="4">
        <v>4</v>
      </c>
      <c r="J480" s="6" t="s">
        <v>509</v>
      </c>
      <c r="K480" s="4">
        <v>11</v>
      </c>
      <c r="L480" s="6" t="s">
        <v>498</v>
      </c>
      <c r="M480" s="6" t="s">
        <v>514</v>
      </c>
      <c r="N480" s="6" t="s">
        <v>511</v>
      </c>
      <c r="O480" s="4">
        <v>2</v>
      </c>
      <c r="P480" s="6" t="s">
        <v>512</v>
      </c>
      <c r="Q480" s="4">
        <v>5</v>
      </c>
      <c r="R480" s="6" t="s">
        <v>499</v>
      </c>
      <c r="S480" s="4" t="b">
        <v>0</v>
      </c>
      <c r="T480" s="60">
        <v>1</v>
      </c>
      <c r="U480" s="60">
        <v>0.95</v>
      </c>
      <c r="V480" s="38">
        <v>0.95</v>
      </c>
      <c r="W480" s="35">
        <v>133.97999999999999</v>
      </c>
      <c r="X480" s="42">
        <f>VLOOKUP(VW_PREMIO_IV[[#This Row],[TIPO]],$AL$5:$AM$16,2,0)</f>
        <v>13</v>
      </c>
      <c r="Y480" s="35" t="str">
        <f>IF(VW_PREMIO_IV[[#This Row],[EQUIPE]]="Gerentes",VLOOKUP(VW_PREMIO_IV[[#This Row],[COBERTURA]],VALORES_IV_GER[],VW_PREMIO_IV[[#This Row],[Col Valor]],1),"")</f>
        <v/>
      </c>
      <c r="Z480" s="35">
        <f>IF(VW_PREMIO_IV[[#This Row],[EQUIPE]]="Especialidade (ESP)",VLOOKUP(VW_PREMIO_IV[[#This Row],[COBERTURA]],VALORES_IV_ESP[],VW_PREMIO_IV[[#This Row],[Col Valor]],1),"")</f>
        <v>133.97929999999999</v>
      </c>
      <c r="AA480" s="35" t="str">
        <f>IF(VW_PREMIO_IV[[#This Row],[EQUIPE]]="Hospitalar (HSP)",VLOOKUP(VW_PREMIO_IV[[#This Row],[COBERTURA]],VALORES_IV_HSP[],VW_PREMIO_IV[[#This Row],[Col Valor]],1),"")</f>
        <v/>
      </c>
      <c r="AB480" s="35" t="str">
        <f>IF(VW_PREMIO_IV[[#This Row],[EQUIPE]]="Misto (EMH)",VLOOKUP(VW_PREMIO_IV[[#This Row],[COBERTURA]],VALORES_IV_EMH[],VW_PREMIO_IV[[#This Row],[Col Valor]],1),"")</f>
        <v/>
      </c>
      <c r="AC480" s="35">
        <f>VW_PREMIO_IV[[#This Row],[PREMIO]]-SUM(VW_PREMIO_IV[[#This Row],[Check Gerente]:[Check EMH]])</f>
        <v>6.9999999999481588E-4</v>
      </c>
    </row>
    <row r="481" spans="1:29" x14ac:dyDescent="0.25">
      <c r="A481" s="6" t="s">
        <v>497</v>
      </c>
      <c r="B481" s="6" t="s">
        <v>483</v>
      </c>
      <c r="C481" s="6" t="s">
        <v>25</v>
      </c>
      <c r="D481" s="6" t="s">
        <v>406</v>
      </c>
      <c r="E481" s="4">
        <v>30</v>
      </c>
      <c r="F481" s="6" t="s">
        <v>313</v>
      </c>
      <c r="G481" s="6" t="s">
        <v>508</v>
      </c>
      <c r="H481" s="4">
        <v>2020</v>
      </c>
      <c r="I481" s="4">
        <v>4</v>
      </c>
      <c r="J481" s="6" t="s">
        <v>509</v>
      </c>
      <c r="K481" s="4">
        <v>10</v>
      </c>
      <c r="L481" s="6" t="s">
        <v>495</v>
      </c>
      <c r="M481" s="6" t="s">
        <v>510</v>
      </c>
      <c r="N481" s="6" t="s">
        <v>511</v>
      </c>
      <c r="O481" s="4">
        <v>2</v>
      </c>
      <c r="P481" s="6" t="s">
        <v>512</v>
      </c>
      <c r="Q481" s="4">
        <v>4</v>
      </c>
      <c r="R481" s="6" t="s">
        <v>496</v>
      </c>
      <c r="S481" s="4" t="b">
        <v>0</v>
      </c>
      <c r="T481" s="60">
        <v>1</v>
      </c>
      <c r="U481" s="60">
        <v>0.98</v>
      </c>
      <c r="V481" s="38">
        <v>0.98</v>
      </c>
      <c r="W481" s="35">
        <v>138.21</v>
      </c>
      <c r="X481" s="42">
        <f>VLOOKUP(VW_PREMIO_IV[[#This Row],[TIPO]],$AL$5:$AM$16,2,0)</f>
        <v>13</v>
      </c>
      <c r="Y481" s="35" t="str">
        <f>IF(VW_PREMIO_IV[[#This Row],[EQUIPE]]="Gerentes",VLOOKUP(VW_PREMIO_IV[[#This Row],[COBERTURA]],VALORES_IV_GER[],VW_PREMIO_IV[[#This Row],[Col Valor]],1),"")</f>
        <v/>
      </c>
      <c r="Z481" s="35" t="str">
        <f>IF(VW_PREMIO_IV[[#This Row],[EQUIPE]]="Especialidade (ESP)",VLOOKUP(VW_PREMIO_IV[[#This Row],[COBERTURA]],VALORES_IV_ESP[],VW_PREMIO_IV[[#This Row],[Col Valor]],1),"")</f>
        <v/>
      </c>
      <c r="AA481" s="35" t="str">
        <f>IF(VW_PREMIO_IV[[#This Row],[EQUIPE]]="Hospitalar (HSP)",VLOOKUP(VW_PREMIO_IV[[#This Row],[COBERTURA]],VALORES_IV_HSP[],VW_PREMIO_IV[[#This Row],[Col Valor]],1),"")</f>
        <v/>
      </c>
      <c r="AB481" s="35">
        <f>IF(VW_PREMIO_IV[[#This Row],[EQUIPE]]="Misto (EMH)",VLOOKUP(VW_PREMIO_IV[[#This Row],[COBERTURA]],VALORES_IV_EMH[],VW_PREMIO_IV[[#This Row],[Col Valor]],1),"")</f>
        <v>138.21029999999999</v>
      </c>
      <c r="AC481" s="35">
        <f>VW_PREMIO_IV[[#This Row],[PREMIO]]-SUM(VW_PREMIO_IV[[#This Row],[Check Gerente]:[Check EMH]])</f>
        <v>-2.9999999998153726E-4</v>
      </c>
    </row>
    <row r="482" spans="1:29" x14ac:dyDescent="0.25">
      <c r="A482" s="6" t="s">
        <v>497</v>
      </c>
      <c r="B482" s="6" t="s">
        <v>483</v>
      </c>
      <c r="C482" s="6" t="s">
        <v>25</v>
      </c>
      <c r="D482" s="6" t="s">
        <v>406</v>
      </c>
      <c r="E482" s="4">
        <v>30</v>
      </c>
      <c r="F482" s="6" t="s">
        <v>313</v>
      </c>
      <c r="G482" s="6" t="s">
        <v>513</v>
      </c>
      <c r="H482" s="4">
        <v>2020</v>
      </c>
      <c r="I482" s="4">
        <v>4</v>
      </c>
      <c r="J482" s="6" t="s">
        <v>509</v>
      </c>
      <c r="K482" s="4">
        <v>11</v>
      </c>
      <c r="L482" s="6" t="s">
        <v>498</v>
      </c>
      <c r="M482" s="6" t="s">
        <v>514</v>
      </c>
      <c r="N482" s="6" t="s">
        <v>511</v>
      </c>
      <c r="O482" s="4">
        <v>2</v>
      </c>
      <c r="P482" s="6" t="s">
        <v>512</v>
      </c>
      <c r="Q482" s="4">
        <v>5</v>
      </c>
      <c r="R482" s="6" t="s">
        <v>499</v>
      </c>
      <c r="S482" s="4" t="b">
        <v>0</v>
      </c>
      <c r="T482" s="60">
        <v>1</v>
      </c>
      <c r="U482" s="60">
        <v>1</v>
      </c>
      <c r="V482" s="38">
        <v>1</v>
      </c>
      <c r="W482" s="35">
        <v>188.04</v>
      </c>
      <c r="X482" s="42">
        <f>VLOOKUP(VW_PREMIO_IV[[#This Row],[TIPO]],$AL$5:$AM$16,2,0)</f>
        <v>13</v>
      </c>
      <c r="Y482" s="35" t="str">
        <f>IF(VW_PREMIO_IV[[#This Row],[EQUIPE]]="Gerentes",VLOOKUP(VW_PREMIO_IV[[#This Row],[COBERTURA]],VALORES_IV_GER[],VW_PREMIO_IV[[#This Row],[Col Valor]],1),"")</f>
        <v/>
      </c>
      <c r="Z482" s="35" t="str">
        <f>IF(VW_PREMIO_IV[[#This Row],[EQUIPE]]="Especialidade (ESP)",VLOOKUP(VW_PREMIO_IV[[#This Row],[COBERTURA]],VALORES_IV_ESP[],VW_PREMIO_IV[[#This Row],[Col Valor]],1),"")</f>
        <v/>
      </c>
      <c r="AA482" s="35" t="str">
        <f>IF(VW_PREMIO_IV[[#This Row],[EQUIPE]]="Hospitalar (HSP)",VLOOKUP(VW_PREMIO_IV[[#This Row],[COBERTURA]],VALORES_IV_HSP[],VW_PREMIO_IV[[#This Row],[Col Valor]],1),"")</f>
        <v/>
      </c>
      <c r="AB482" s="35">
        <f>IF(VW_PREMIO_IV[[#This Row],[EQUIPE]]="Misto (EMH)",VLOOKUP(VW_PREMIO_IV[[#This Row],[COBERTURA]],VALORES_IV_EMH[],VW_PREMIO_IV[[#This Row],[Col Valor]],1),"")</f>
        <v>188.0412</v>
      </c>
      <c r="AC482" s="35">
        <f>VW_PREMIO_IV[[#This Row],[PREMIO]]-SUM(VW_PREMIO_IV[[#This Row],[Check Gerente]:[Check EMH]])</f>
        <v>-1.2000000000114142E-3</v>
      </c>
    </row>
    <row r="483" spans="1:29" x14ac:dyDescent="0.25">
      <c r="A483" s="6" t="s">
        <v>497</v>
      </c>
      <c r="B483" s="6" t="s">
        <v>287</v>
      </c>
      <c r="C483" s="6" t="s">
        <v>9</v>
      </c>
      <c r="D483" s="6" t="s">
        <v>304</v>
      </c>
      <c r="E483" s="4">
        <v>20</v>
      </c>
      <c r="F483" s="6" t="s">
        <v>306</v>
      </c>
      <c r="G483" s="6" t="s">
        <v>508</v>
      </c>
      <c r="H483" s="4">
        <v>2020</v>
      </c>
      <c r="I483" s="4">
        <v>4</v>
      </c>
      <c r="J483" s="6" t="s">
        <v>509</v>
      </c>
      <c r="K483" s="4">
        <v>10</v>
      </c>
      <c r="L483" s="6" t="s">
        <v>495</v>
      </c>
      <c r="M483" s="6" t="s">
        <v>510</v>
      </c>
      <c r="N483" s="6" t="s">
        <v>511</v>
      </c>
      <c r="O483" s="4">
        <v>2</v>
      </c>
      <c r="P483" s="6" t="s">
        <v>512</v>
      </c>
      <c r="Q483" s="4">
        <v>4</v>
      </c>
      <c r="R483" s="6" t="s">
        <v>496</v>
      </c>
      <c r="S483" s="4" t="b">
        <v>0</v>
      </c>
      <c r="T483" s="60">
        <v>1</v>
      </c>
      <c r="U483" s="60">
        <v>1</v>
      </c>
      <c r="V483" s="38">
        <v>1</v>
      </c>
      <c r="W483" s="35">
        <v>188.04</v>
      </c>
      <c r="X483" s="42">
        <f>VLOOKUP(VW_PREMIO_IV[[#This Row],[TIPO]],$AL$5:$AM$16,2,0)</f>
        <v>15</v>
      </c>
      <c r="Y483" s="35" t="str">
        <f>IF(VW_PREMIO_IV[[#This Row],[EQUIPE]]="Gerentes",VLOOKUP(VW_PREMIO_IV[[#This Row],[COBERTURA]],VALORES_IV_GER[],VW_PREMIO_IV[[#This Row],[Col Valor]],1),"")</f>
        <v/>
      </c>
      <c r="Z483" s="35" t="str">
        <f>IF(VW_PREMIO_IV[[#This Row],[EQUIPE]]="Especialidade (ESP)",VLOOKUP(VW_PREMIO_IV[[#This Row],[COBERTURA]],VALORES_IV_ESP[],VW_PREMIO_IV[[#This Row],[Col Valor]],1),"")</f>
        <v/>
      </c>
      <c r="AA483" s="35">
        <f>IF(VW_PREMIO_IV[[#This Row],[EQUIPE]]="Hospitalar (HSP)",VLOOKUP(VW_PREMIO_IV[[#This Row],[COBERTURA]],VALORES_IV_HSP[],VW_PREMIO_IV[[#This Row],[Col Valor]],1),"")</f>
        <v>188.0412</v>
      </c>
      <c r="AB483" s="35" t="str">
        <f>IF(VW_PREMIO_IV[[#This Row],[EQUIPE]]="Misto (EMH)",VLOOKUP(VW_PREMIO_IV[[#This Row],[COBERTURA]],VALORES_IV_EMH[],VW_PREMIO_IV[[#This Row],[Col Valor]],1),"")</f>
        <v/>
      </c>
      <c r="AC483" s="35">
        <f>VW_PREMIO_IV[[#This Row],[PREMIO]]-SUM(VW_PREMIO_IV[[#This Row],[Check Gerente]:[Check EMH]])</f>
        <v>-1.2000000000114142E-3</v>
      </c>
    </row>
    <row r="484" spans="1:29" x14ac:dyDescent="0.25">
      <c r="A484" s="6" t="s">
        <v>497</v>
      </c>
      <c r="B484" s="6" t="s">
        <v>287</v>
      </c>
      <c r="C484" s="6" t="s">
        <v>9</v>
      </c>
      <c r="D484" s="6" t="s">
        <v>304</v>
      </c>
      <c r="E484" s="4">
        <v>20</v>
      </c>
      <c r="F484" s="6" t="s">
        <v>306</v>
      </c>
      <c r="G484" s="6" t="s">
        <v>513</v>
      </c>
      <c r="H484" s="4">
        <v>2020</v>
      </c>
      <c r="I484" s="4">
        <v>4</v>
      </c>
      <c r="J484" s="6" t="s">
        <v>509</v>
      </c>
      <c r="K484" s="4">
        <v>11</v>
      </c>
      <c r="L484" s="6" t="s">
        <v>498</v>
      </c>
      <c r="M484" s="6" t="s">
        <v>514</v>
      </c>
      <c r="N484" s="6" t="s">
        <v>511</v>
      </c>
      <c r="O484" s="4">
        <v>2</v>
      </c>
      <c r="P484" s="6" t="s">
        <v>512</v>
      </c>
      <c r="Q484" s="4">
        <v>5</v>
      </c>
      <c r="R484" s="6" t="s">
        <v>499</v>
      </c>
      <c r="S484" s="4" t="b">
        <v>0</v>
      </c>
      <c r="T484" s="60">
        <v>1</v>
      </c>
      <c r="U484" s="60">
        <v>1</v>
      </c>
      <c r="V484" s="38">
        <v>1</v>
      </c>
      <c r="W484" s="35">
        <v>188.04</v>
      </c>
      <c r="X484" s="42">
        <f>VLOOKUP(VW_PREMIO_IV[[#This Row],[TIPO]],$AL$5:$AM$16,2,0)</f>
        <v>15</v>
      </c>
      <c r="Y484" s="35" t="str">
        <f>IF(VW_PREMIO_IV[[#This Row],[EQUIPE]]="Gerentes",VLOOKUP(VW_PREMIO_IV[[#This Row],[COBERTURA]],VALORES_IV_GER[],VW_PREMIO_IV[[#This Row],[Col Valor]],1),"")</f>
        <v/>
      </c>
      <c r="Z484" s="35" t="str">
        <f>IF(VW_PREMIO_IV[[#This Row],[EQUIPE]]="Especialidade (ESP)",VLOOKUP(VW_PREMIO_IV[[#This Row],[COBERTURA]],VALORES_IV_ESP[],VW_PREMIO_IV[[#This Row],[Col Valor]],1),"")</f>
        <v/>
      </c>
      <c r="AA484" s="35">
        <f>IF(VW_PREMIO_IV[[#This Row],[EQUIPE]]="Hospitalar (HSP)",VLOOKUP(VW_PREMIO_IV[[#This Row],[COBERTURA]],VALORES_IV_HSP[],VW_PREMIO_IV[[#This Row],[Col Valor]],1),"")</f>
        <v>188.0412</v>
      </c>
      <c r="AB484" s="35" t="str">
        <f>IF(VW_PREMIO_IV[[#This Row],[EQUIPE]]="Misto (EMH)",VLOOKUP(VW_PREMIO_IV[[#This Row],[COBERTURA]],VALORES_IV_EMH[],VW_PREMIO_IV[[#This Row],[Col Valor]],1),"")</f>
        <v/>
      </c>
      <c r="AC484" s="35">
        <f>VW_PREMIO_IV[[#This Row],[PREMIO]]-SUM(VW_PREMIO_IV[[#This Row],[Check Gerente]:[Check EMH]])</f>
        <v>-1.2000000000114142E-3</v>
      </c>
    </row>
    <row r="485" spans="1:29" x14ac:dyDescent="0.25">
      <c r="A485" s="6" t="s">
        <v>497</v>
      </c>
      <c r="B485" s="6" t="s">
        <v>287</v>
      </c>
      <c r="C485" s="6" t="s">
        <v>11</v>
      </c>
      <c r="D485" s="6" t="s">
        <v>307</v>
      </c>
      <c r="E485" s="4">
        <v>20</v>
      </c>
      <c r="F485" s="6" t="s">
        <v>306</v>
      </c>
      <c r="G485" s="6" t="s">
        <v>508</v>
      </c>
      <c r="H485" s="4">
        <v>2020</v>
      </c>
      <c r="I485" s="4">
        <v>4</v>
      </c>
      <c r="J485" s="6" t="s">
        <v>509</v>
      </c>
      <c r="K485" s="4">
        <v>10</v>
      </c>
      <c r="L485" s="6" t="s">
        <v>495</v>
      </c>
      <c r="M485" s="6" t="s">
        <v>510</v>
      </c>
      <c r="N485" s="6" t="s">
        <v>511</v>
      </c>
      <c r="O485" s="4">
        <v>2</v>
      </c>
      <c r="P485" s="6" t="s">
        <v>512</v>
      </c>
      <c r="Q485" s="4">
        <v>4</v>
      </c>
      <c r="R485" s="6" t="s">
        <v>496</v>
      </c>
      <c r="S485" s="4" t="b">
        <v>0</v>
      </c>
      <c r="T485" s="60">
        <v>1</v>
      </c>
      <c r="U485" s="60">
        <v>1</v>
      </c>
      <c r="V485" s="38">
        <v>1</v>
      </c>
      <c r="W485" s="35">
        <v>188.04</v>
      </c>
      <c r="X485" s="42">
        <f>VLOOKUP(VW_PREMIO_IV[[#This Row],[TIPO]],$AL$5:$AM$16,2,0)</f>
        <v>15</v>
      </c>
      <c r="Y485" s="35" t="str">
        <f>IF(VW_PREMIO_IV[[#This Row],[EQUIPE]]="Gerentes",VLOOKUP(VW_PREMIO_IV[[#This Row],[COBERTURA]],VALORES_IV_GER[],VW_PREMIO_IV[[#This Row],[Col Valor]],1),"")</f>
        <v/>
      </c>
      <c r="Z485" s="35" t="str">
        <f>IF(VW_PREMIO_IV[[#This Row],[EQUIPE]]="Especialidade (ESP)",VLOOKUP(VW_PREMIO_IV[[#This Row],[COBERTURA]],VALORES_IV_ESP[],VW_PREMIO_IV[[#This Row],[Col Valor]],1),"")</f>
        <v/>
      </c>
      <c r="AA485" s="35">
        <f>IF(VW_PREMIO_IV[[#This Row],[EQUIPE]]="Hospitalar (HSP)",VLOOKUP(VW_PREMIO_IV[[#This Row],[COBERTURA]],VALORES_IV_HSP[],VW_PREMIO_IV[[#This Row],[Col Valor]],1),"")</f>
        <v>188.0412</v>
      </c>
      <c r="AB485" s="35" t="str">
        <f>IF(VW_PREMIO_IV[[#This Row],[EQUIPE]]="Misto (EMH)",VLOOKUP(VW_PREMIO_IV[[#This Row],[COBERTURA]],VALORES_IV_EMH[],VW_PREMIO_IV[[#This Row],[Col Valor]],1),"")</f>
        <v/>
      </c>
      <c r="AC485" s="35">
        <f>VW_PREMIO_IV[[#This Row],[PREMIO]]-SUM(VW_PREMIO_IV[[#This Row],[Check Gerente]:[Check EMH]])</f>
        <v>-1.2000000000114142E-3</v>
      </c>
    </row>
    <row r="486" spans="1:29" x14ac:dyDescent="0.25">
      <c r="A486" s="6" t="s">
        <v>497</v>
      </c>
      <c r="B486" s="6" t="s">
        <v>287</v>
      </c>
      <c r="C486" s="6" t="s">
        <v>11</v>
      </c>
      <c r="D486" s="6" t="s">
        <v>307</v>
      </c>
      <c r="E486" s="4">
        <v>20</v>
      </c>
      <c r="F486" s="6" t="s">
        <v>306</v>
      </c>
      <c r="G486" s="6" t="s">
        <v>513</v>
      </c>
      <c r="H486" s="4">
        <v>2020</v>
      </c>
      <c r="I486" s="4">
        <v>4</v>
      </c>
      <c r="J486" s="6" t="s">
        <v>509</v>
      </c>
      <c r="K486" s="4">
        <v>11</v>
      </c>
      <c r="L486" s="6" t="s">
        <v>498</v>
      </c>
      <c r="M486" s="6" t="s">
        <v>514</v>
      </c>
      <c r="N486" s="6" t="s">
        <v>511</v>
      </c>
      <c r="O486" s="4">
        <v>2</v>
      </c>
      <c r="P486" s="6" t="s">
        <v>512</v>
      </c>
      <c r="Q486" s="4">
        <v>5</v>
      </c>
      <c r="R486" s="6" t="s">
        <v>499</v>
      </c>
      <c r="S486" s="4" t="b">
        <v>0</v>
      </c>
      <c r="T486" s="60">
        <v>1</v>
      </c>
      <c r="U486" s="60">
        <v>1</v>
      </c>
      <c r="V486" s="38">
        <v>1</v>
      </c>
      <c r="W486" s="35">
        <v>188.04</v>
      </c>
      <c r="X486" s="42">
        <f>VLOOKUP(VW_PREMIO_IV[[#This Row],[TIPO]],$AL$5:$AM$16,2,0)</f>
        <v>15</v>
      </c>
      <c r="Y486" s="35" t="str">
        <f>IF(VW_PREMIO_IV[[#This Row],[EQUIPE]]="Gerentes",VLOOKUP(VW_PREMIO_IV[[#This Row],[COBERTURA]],VALORES_IV_GER[],VW_PREMIO_IV[[#This Row],[Col Valor]],1),"")</f>
        <v/>
      </c>
      <c r="Z486" s="35" t="str">
        <f>IF(VW_PREMIO_IV[[#This Row],[EQUIPE]]="Especialidade (ESP)",VLOOKUP(VW_PREMIO_IV[[#This Row],[COBERTURA]],VALORES_IV_ESP[],VW_PREMIO_IV[[#This Row],[Col Valor]],1),"")</f>
        <v/>
      </c>
      <c r="AA486" s="35">
        <f>IF(VW_PREMIO_IV[[#This Row],[EQUIPE]]="Hospitalar (HSP)",VLOOKUP(VW_PREMIO_IV[[#This Row],[COBERTURA]],VALORES_IV_HSP[],VW_PREMIO_IV[[#This Row],[Col Valor]],1),"")</f>
        <v>188.0412</v>
      </c>
      <c r="AB486" s="35" t="str">
        <f>IF(VW_PREMIO_IV[[#This Row],[EQUIPE]]="Misto (EMH)",VLOOKUP(VW_PREMIO_IV[[#This Row],[COBERTURA]],VALORES_IV_EMH[],VW_PREMIO_IV[[#This Row],[Col Valor]],1),"")</f>
        <v/>
      </c>
      <c r="AC486" s="35">
        <f>VW_PREMIO_IV[[#This Row],[PREMIO]]-SUM(VW_PREMIO_IV[[#This Row],[Check Gerente]:[Check EMH]])</f>
        <v>-1.2000000000114142E-3</v>
      </c>
    </row>
    <row r="487" spans="1:29" x14ac:dyDescent="0.25">
      <c r="A487" s="6" t="s">
        <v>497</v>
      </c>
      <c r="B487" s="6" t="s">
        <v>287</v>
      </c>
      <c r="C487" s="6" t="s">
        <v>13</v>
      </c>
      <c r="D487" s="6" t="s">
        <v>309</v>
      </c>
      <c r="E487" s="4">
        <v>20</v>
      </c>
      <c r="F487" s="6" t="s">
        <v>306</v>
      </c>
      <c r="G487" s="6" t="s">
        <v>508</v>
      </c>
      <c r="H487" s="4">
        <v>2020</v>
      </c>
      <c r="I487" s="4">
        <v>4</v>
      </c>
      <c r="J487" s="6" t="s">
        <v>509</v>
      </c>
      <c r="K487" s="4">
        <v>10</v>
      </c>
      <c r="L487" s="6" t="s">
        <v>495</v>
      </c>
      <c r="M487" s="6" t="s">
        <v>510</v>
      </c>
      <c r="N487" s="6" t="s">
        <v>511</v>
      </c>
      <c r="O487" s="4">
        <v>2</v>
      </c>
      <c r="P487" s="6" t="s">
        <v>512</v>
      </c>
      <c r="Q487" s="4">
        <v>4</v>
      </c>
      <c r="R487" s="6" t="s">
        <v>496</v>
      </c>
      <c r="S487" s="4" t="b">
        <v>0</v>
      </c>
      <c r="T487" s="60">
        <v>1</v>
      </c>
      <c r="U487" s="60">
        <v>1</v>
      </c>
      <c r="V487" s="38">
        <v>1</v>
      </c>
      <c r="W487" s="35">
        <v>188.04</v>
      </c>
      <c r="X487" s="42">
        <f>VLOOKUP(VW_PREMIO_IV[[#This Row],[TIPO]],$AL$5:$AM$16,2,0)</f>
        <v>15</v>
      </c>
      <c r="Y487" s="35" t="str">
        <f>IF(VW_PREMIO_IV[[#This Row],[EQUIPE]]="Gerentes",VLOOKUP(VW_PREMIO_IV[[#This Row],[COBERTURA]],VALORES_IV_GER[],VW_PREMIO_IV[[#This Row],[Col Valor]],1),"")</f>
        <v/>
      </c>
      <c r="Z487" s="35" t="str">
        <f>IF(VW_PREMIO_IV[[#This Row],[EQUIPE]]="Especialidade (ESP)",VLOOKUP(VW_PREMIO_IV[[#This Row],[COBERTURA]],VALORES_IV_ESP[],VW_PREMIO_IV[[#This Row],[Col Valor]],1),"")</f>
        <v/>
      </c>
      <c r="AA487" s="35">
        <f>IF(VW_PREMIO_IV[[#This Row],[EQUIPE]]="Hospitalar (HSP)",VLOOKUP(VW_PREMIO_IV[[#This Row],[COBERTURA]],VALORES_IV_HSP[],VW_PREMIO_IV[[#This Row],[Col Valor]],1),"")</f>
        <v>188.0412</v>
      </c>
      <c r="AB487" s="35" t="str">
        <f>IF(VW_PREMIO_IV[[#This Row],[EQUIPE]]="Misto (EMH)",VLOOKUP(VW_PREMIO_IV[[#This Row],[COBERTURA]],VALORES_IV_EMH[],VW_PREMIO_IV[[#This Row],[Col Valor]],1),"")</f>
        <v/>
      </c>
      <c r="AC487" s="35">
        <f>VW_PREMIO_IV[[#This Row],[PREMIO]]-SUM(VW_PREMIO_IV[[#This Row],[Check Gerente]:[Check EMH]])</f>
        <v>-1.2000000000114142E-3</v>
      </c>
    </row>
    <row r="488" spans="1:29" x14ac:dyDescent="0.25">
      <c r="A488" s="6" t="s">
        <v>497</v>
      </c>
      <c r="B488" s="6" t="s">
        <v>287</v>
      </c>
      <c r="C488" s="6" t="s">
        <v>13</v>
      </c>
      <c r="D488" s="6" t="s">
        <v>309</v>
      </c>
      <c r="E488" s="4">
        <v>20</v>
      </c>
      <c r="F488" s="6" t="s">
        <v>306</v>
      </c>
      <c r="G488" s="6" t="s">
        <v>513</v>
      </c>
      <c r="H488" s="4">
        <v>2020</v>
      </c>
      <c r="I488" s="4">
        <v>4</v>
      </c>
      <c r="J488" s="6" t="s">
        <v>509</v>
      </c>
      <c r="K488" s="4">
        <v>11</v>
      </c>
      <c r="L488" s="6" t="s">
        <v>498</v>
      </c>
      <c r="M488" s="6" t="s">
        <v>514</v>
      </c>
      <c r="N488" s="6" t="s">
        <v>511</v>
      </c>
      <c r="O488" s="4">
        <v>2</v>
      </c>
      <c r="P488" s="6" t="s">
        <v>512</v>
      </c>
      <c r="Q488" s="4">
        <v>5</v>
      </c>
      <c r="R488" s="6" t="s">
        <v>499</v>
      </c>
      <c r="S488" s="4" t="b">
        <v>0</v>
      </c>
      <c r="T488" s="60">
        <v>1</v>
      </c>
      <c r="U488" s="60">
        <v>1</v>
      </c>
      <c r="V488" s="38">
        <v>1</v>
      </c>
      <c r="W488" s="35">
        <v>188.04</v>
      </c>
      <c r="X488" s="42">
        <f>VLOOKUP(VW_PREMIO_IV[[#This Row],[TIPO]],$AL$5:$AM$16,2,0)</f>
        <v>15</v>
      </c>
      <c r="Y488" s="35" t="str">
        <f>IF(VW_PREMIO_IV[[#This Row],[EQUIPE]]="Gerentes",VLOOKUP(VW_PREMIO_IV[[#This Row],[COBERTURA]],VALORES_IV_GER[],VW_PREMIO_IV[[#This Row],[Col Valor]],1),"")</f>
        <v/>
      </c>
      <c r="Z488" s="35" t="str">
        <f>IF(VW_PREMIO_IV[[#This Row],[EQUIPE]]="Especialidade (ESP)",VLOOKUP(VW_PREMIO_IV[[#This Row],[COBERTURA]],VALORES_IV_ESP[],VW_PREMIO_IV[[#This Row],[Col Valor]],1),"")</f>
        <v/>
      </c>
      <c r="AA488" s="35">
        <f>IF(VW_PREMIO_IV[[#This Row],[EQUIPE]]="Hospitalar (HSP)",VLOOKUP(VW_PREMIO_IV[[#This Row],[COBERTURA]],VALORES_IV_HSP[],VW_PREMIO_IV[[#This Row],[Col Valor]],1),"")</f>
        <v>188.0412</v>
      </c>
      <c r="AB488" s="35" t="str">
        <f>IF(VW_PREMIO_IV[[#This Row],[EQUIPE]]="Misto (EMH)",VLOOKUP(VW_PREMIO_IV[[#This Row],[COBERTURA]],VALORES_IV_EMH[],VW_PREMIO_IV[[#This Row],[Col Valor]],1),"")</f>
        <v/>
      </c>
      <c r="AC488" s="35">
        <f>VW_PREMIO_IV[[#This Row],[PREMIO]]-SUM(VW_PREMIO_IV[[#This Row],[Check Gerente]:[Check EMH]])</f>
        <v>-1.2000000000114142E-3</v>
      </c>
    </row>
    <row r="489" spans="1:29" x14ac:dyDescent="0.25">
      <c r="A489" s="6" t="s">
        <v>497</v>
      </c>
      <c r="B489" s="6" t="s">
        <v>287</v>
      </c>
      <c r="C489" s="6" t="s">
        <v>28</v>
      </c>
      <c r="D489" s="6" t="s">
        <v>310</v>
      </c>
      <c r="E489" s="4">
        <v>10</v>
      </c>
      <c r="F489" s="6" t="s">
        <v>311</v>
      </c>
      <c r="G489" s="6" t="s">
        <v>508</v>
      </c>
      <c r="H489" s="4">
        <v>2020</v>
      </c>
      <c r="I489" s="4">
        <v>4</v>
      </c>
      <c r="J489" s="6" t="s">
        <v>509</v>
      </c>
      <c r="K489" s="4">
        <v>10</v>
      </c>
      <c r="L489" s="6" t="s">
        <v>495</v>
      </c>
      <c r="M489" s="6" t="s">
        <v>510</v>
      </c>
      <c r="N489" s="6" t="s">
        <v>511</v>
      </c>
      <c r="O489" s="4">
        <v>2</v>
      </c>
      <c r="P489" s="6" t="s">
        <v>512</v>
      </c>
      <c r="Q489" s="4">
        <v>4</v>
      </c>
      <c r="R489" s="6" t="s">
        <v>496</v>
      </c>
      <c r="S489" s="4" t="b">
        <v>0</v>
      </c>
      <c r="T489" s="60">
        <v>1</v>
      </c>
      <c r="U489" s="60">
        <v>1</v>
      </c>
      <c r="V489" s="38">
        <v>1</v>
      </c>
      <c r="W489" s="35">
        <v>188.04</v>
      </c>
      <c r="X489" s="42">
        <f>VLOOKUP(VW_PREMIO_IV[[#This Row],[TIPO]],$AL$5:$AM$16,2,0)</f>
        <v>15</v>
      </c>
      <c r="Y489" s="35" t="str">
        <f>IF(VW_PREMIO_IV[[#This Row],[EQUIPE]]="Gerentes",VLOOKUP(VW_PREMIO_IV[[#This Row],[COBERTURA]],VALORES_IV_GER[],VW_PREMIO_IV[[#This Row],[Col Valor]],1),"")</f>
        <v/>
      </c>
      <c r="Z489" s="35">
        <f>IF(VW_PREMIO_IV[[#This Row],[EQUIPE]]="Especialidade (ESP)",VLOOKUP(VW_PREMIO_IV[[#This Row],[COBERTURA]],VALORES_IV_ESP[],VW_PREMIO_IV[[#This Row],[Col Valor]],1),"")</f>
        <v>188.0412</v>
      </c>
      <c r="AA489" s="35" t="str">
        <f>IF(VW_PREMIO_IV[[#This Row],[EQUIPE]]="Hospitalar (HSP)",VLOOKUP(VW_PREMIO_IV[[#This Row],[COBERTURA]],VALORES_IV_HSP[],VW_PREMIO_IV[[#This Row],[Col Valor]],1),"")</f>
        <v/>
      </c>
      <c r="AB489" s="35" t="str">
        <f>IF(VW_PREMIO_IV[[#This Row],[EQUIPE]]="Misto (EMH)",VLOOKUP(VW_PREMIO_IV[[#This Row],[COBERTURA]],VALORES_IV_EMH[],VW_PREMIO_IV[[#This Row],[Col Valor]],1),"")</f>
        <v/>
      </c>
      <c r="AC489" s="35">
        <f>VW_PREMIO_IV[[#This Row],[PREMIO]]-SUM(VW_PREMIO_IV[[#This Row],[Check Gerente]:[Check EMH]])</f>
        <v>-1.2000000000114142E-3</v>
      </c>
    </row>
    <row r="490" spans="1:29" x14ac:dyDescent="0.25">
      <c r="A490" s="6" t="s">
        <v>497</v>
      </c>
      <c r="B490" s="6" t="s">
        <v>287</v>
      </c>
      <c r="C490" s="6" t="s">
        <v>28</v>
      </c>
      <c r="D490" s="6" t="s">
        <v>310</v>
      </c>
      <c r="E490" s="4">
        <v>10</v>
      </c>
      <c r="F490" s="6" t="s">
        <v>311</v>
      </c>
      <c r="G490" s="6" t="s">
        <v>513</v>
      </c>
      <c r="H490" s="4">
        <v>2020</v>
      </c>
      <c r="I490" s="4">
        <v>4</v>
      </c>
      <c r="J490" s="6" t="s">
        <v>509</v>
      </c>
      <c r="K490" s="4">
        <v>11</v>
      </c>
      <c r="L490" s="6" t="s">
        <v>498</v>
      </c>
      <c r="M490" s="6" t="s">
        <v>514</v>
      </c>
      <c r="N490" s="6" t="s">
        <v>511</v>
      </c>
      <c r="O490" s="4">
        <v>2</v>
      </c>
      <c r="P490" s="6" t="s">
        <v>512</v>
      </c>
      <c r="Q490" s="4">
        <v>5</v>
      </c>
      <c r="R490" s="6" t="s">
        <v>499</v>
      </c>
      <c r="S490" s="4" t="b">
        <v>0</v>
      </c>
      <c r="T490" s="60">
        <v>1</v>
      </c>
      <c r="U490" s="60">
        <v>1</v>
      </c>
      <c r="V490" s="38">
        <v>1</v>
      </c>
      <c r="W490" s="35">
        <v>188.04</v>
      </c>
      <c r="X490" s="42">
        <f>VLOOKUP(VW_PREMIO_IV[[#This Row],[TIPO]],$AL$5:$AM$16,2,0)</f>
        <v>15</v>
      </c>
      <c r="Y490" s="35" t="str">
        <f>IF(VW_PREMIO_IV[[#This Row],[EQUIPE]]="Gerentes",VLOOKUP(VW_PREMIO_IV[[#This Row],[COBERTURA]],VALORES_IV_GER[],VW_PREMIO_IV[[#This Row],[Col Valor]],1),"")</f>
        <v/>
      </c>
      <c r="Z490" s="35">
        <f>IF(VW_PREMIO_IV[[#This Row],[EQUIPE]]="Especialidade (ESP)",VLOOKUP(VW_PREMIO_IV[[#This Row],[COBERTURA]],VALORES_IV_ESP[],VW_PREMIO_IV[[#This Row],[Col Valor]],1),"")</f>
        <v>188.0412</v>
      </c>
      <c r="AA490" s="35" t="str">
        <f>IF(VW_PREMIO_IV[[#This Row],[EQUIPE]]="Hospitalar (HSP)",VLOOKUP(VW_PREMIO_IV[[#This Row],[COBERTURA]],VALORES_IV_HSP[],VW_PREMIO_IV[[#This Row],[Col Valor]],1),"")</f>
        <v/>
      </c>
      <c r="AB490" s="35" t="str">
        <f>IF(VW_PREMIO_IV[[#This Row],[EQUIPE]]="Misto (EMH)",VLOOKUP(VW_PREMIO_IV[[#This Row],[COBERTURA]],VALORES_IV_EMH[],VW_PREMIO_IV[[#This Row],[Col Valor]],1),"")</f>
        <v/>
      </c>
      <c r="AC490" s="35">
        <f>VW_PREMIO_IV[[#This Row],[PREMIO]]-SUM(VW_PREMIO_IV[[#This Row],[Check Gerente]:[Check EMH]])</f>
        <v>-1.2000000000114142E-3</v>
      </c>
    </row>
    <row r="491" spans="1:29" x14ac:dyDescent="0.25">
      <c r="A491" s="6" t="s">
        <v>497</v>
      </c>
      <c r="B491" s="6" t="s">
        <v>287</v>
      </c>
      <c r="C491" s="6" t="s">
        <v>29</v>
      </c>
      <c r="D491" s="6" t="s">
        <v>312</v>
      </c>
      <c r="E491" s="4">
        <v>30</v>
      </c>
      <c r="F491" s="6" t="s">
        <v>313</v>
      </c>
      <c r="G491" s="6" t="s">
        <v>508</v>
      </c>
      <c r="H491" s="4">
        <v>2020</v>
      </c>
      <c r="I491" s="4">
        <v>4</v>
      </c>
      <c r="J491" s="6" t="s">
        <v>509</v>
      </c>
      <c r="K491" s="4">
        <v>10</v>
      </c>
      <c r="L491" s="6" t="s">
        <v>495</v>
      </c>
      <c r="M491" s="6" t="s">
        <v>510</v>
      </c>
      <c r="N491" s="6" t="s">
        <v>511</v>
      </c>
      <c r="O491" s="4">
        <v>2</v>
      </c>
      <c r="P491" s="6" t="s">
        <v>512</v>
      </c>
      <c r="Q491" s="4">
        <v>4</v>
      </c>
      <c r="R491" s="6" t="s">
        <v>496</v>
      </c>
      <c r="S491" s="4" t="b">
        <v>0</v>
      </c>
      <c r="T491" s="60">
        <v>1</v>
      </c>
      <c r="U491" s="60">
        <v>1</v>
      </c>
      <c r="V491" s="38">
        <v>1</v>
      </c>
      <c r="W491" s="35">
        <v>188.04</v>
      </c>
      <c r="X491" s="42">
        <f>VLOOKUP(VW_PREMIO_IV[[#This Row],[TIPO]],$AL$5:$AM$16,2,0)</f>
        <v>15</v>
      </c>
      <c r="Y491" s="35" t="str">
        <f>IF(VW_PREMIO_IV[[#This Row],[EQUIPE]]="Gerentes",VLOOKUP(VW_PREMIO_IV[[#This Row],[COBERTURA]],VALORES_IV_GER[],VW_PREMIO_IV[[#This Row],[Col Valor]],1),"")</f>
        <v/>
      </c>
      <c r="Z491" s="35" t="str">
        <f>IF(VW_PREMIO_IV[[#This Row],[EQUIPE]]="Especialidade (ESP)",VLOOKUP(VW_PREMIO_IV[[#This Row],[COBERTURA]],VALORES_IV_ESP[],VW_PREMIO_IV[[#This Row],[Col Valor]],1),"")</f>
        <v/>
      </c>
      <c r="AA491" s="35" t="str">
        <f>IF(VW_PREMIO_IV[[#This Row],[EQUIPE]]="Hospitalar (HSP)",VLOOKUP(VW_PREMIO_IV[[#This Row],[COBERTURA]],VALORES_IV_HSP[],VW_PREMIO_IV[[#This Row],[Col Valor]],1),"")</f>
        <v/>
      </c>
      <c r="AB491" s="35">
        <f>IF(VW_PREMIO_IV[[#This Row],[EQUIPE]]="Misto (EMH)",VLOOKUP(VW_PREMIO_IV[[#This Row],[COBERTURA]],VALORES_IV_EMH[],VW_PREMIO_IV[[#This Row],[Col Valor]],1),"")</f>
        <v>188.0412</v>
      </c>
      <c r="AC491" s="35">
        <f>VW_PREMIO_IV[[#This Row],[PREMIO]]-SUM(VW_PREMIO_IV[[#This Row],[Check Gerente]:[Check EMH]])</f>
        <v>-1.2000000000114142E-3</v>
      </c>
    </row>
    <row r="492" spans="1:29" x14ac:dyDescent="0.25">
      <c r="A492" s="6" t="s">
        <v>497</v>
      </c>
      <c r="B492" s="6" t="s">
        <v>287</v>
      </c>
      <c r="C492" s="6" t="s">
        <v>29</v>
      </c>
      <c r="D492" s="6" t="s">
        <v>312</v>
      </c>
      <c r="E492" s="4">
        <v>30</v>
      </c>
      <c r="F492" s="6" t="s">
        <v>313</v>
      </c>
      <c r="G492" s="6" t="s">
        <v>513</v>
      </c>
      <c r="H492" s="4">
        <v>2020</v>
      </c>
      <c r="I492" s="4">
        <v>4</v>
      </c>
      <c r="J492" s="6" t="s">
        <v>509</v>
      </c>
      <c r="K492" s="4">
        <v>11</v>
      </c>
      <c r="L492" s="6" t="s">
        <v>498</v>
      </c>
      <c r="M492" s="6" t="s">
        <v>514</v>
      </c>
      <c r="N492" s="6" t="s">
        <v>511</v>
      </c>
      <c r="O492" s="4">
        <v>2</v>
      </c>
      <c r="P492" s="6" t="s">
        <v>512</v>
      </c>
      <c r="Q492" s="4">
        <v>5</v>
      </c>
      <c r="R492" s="6" t="s">
        <v>499</v>
      </c>
      <c r="S492" s="4" t="b">
        <v>0</v>
      </c>
      <c r="T492" s="60">
        <v>1</v>
      </c>
      <c r="U492" s="60">
        <v>1</v>
      </c>
      <c r="V492" s="38">
        <v>1</v>
      </c>
      <c r="W492" s="35">
        <v>188.04</v>
      </c>
      <c r="X492" s="42">
        <f>VLOOKUP(VW_PREMIO_IV[[#This Row],[TIPO]],$AL$5:$AM$16,2,0)</f>
        <v>15</v>
      </c>
      <c r="Y492" s="35" t="str">
        <f>IF(VW_PREMIO_IV[[#This Row],[EQUIPE]]="Gerentes",VLOOKUP(VW_PREMIO_IV[[#This Row],[COBERTURA]],VALORES_IV_GER[],VW_PREMIO_IV[[#This Row],[Col Valor]],1),"")</f>
        <v/>
      </c>
      <c r="Z492" s="35" t="str">
        <f>IF(VW_PREMIO_IV[[#This Row],[EQUIPE]]="Especialidade (ESP)",VLOOKUP(VW_PREMIO_IV[[#This Row],[COBERTURA]],VALORES_IV_ESP[],VW_PREMIO_IV[[#This Row],[Col Valor]],1),"")</f>
        <v/>
      </c>
      <c r="AA492" s="35" t="str">
        <f>IF(VW_PREMIO_IV[[#This Row],[EQUIPE]]="Hospitalar (HSP)",VLOOKUP(VW_PREMIO_IV[[#This Row],[COBERTURA]],VALORES_IV_HSP[],VW_PREMIO_IV[[#This Row],[Col Valor]],1),"")</f>
        <v/>
      </c>
      <c r="AB492" s="35">
        <f>IF(VW_PREMIO_IV[[#This Row],[EQUIPE]]="Misto (EMH)",VLOOKUP(VW_PREMIO_IV[[#This Row],[COBERTURA]],VALORES_IV_EMH[],VW_PREMIO_IV[[#This Row],[Col Valor]],1),"")</f>
        <v>188.0412</v>
      </c>
      <c r="AC492" s="35">
        <f>VW_PREMIO_IV[[#This Row],[PREMIO]]-SUM(VW_PREMIO_IV[[#This Row],[Check Gerente]:[Check EMH]])</f>
        <v>-1.2000000000114142E-3</v>
      </c>
    </row>
    <row r="493" spans="1:29" x14ac:dyDescent="0.25">
      <c r="A493" s="6" t="s">
        <v>497</v>
      </c>
      <c r="B493" s="6" t="s">
        <v>287</v>
      </c>
      <c r="C493" s="6" t="s">
        <v>30</v>
      </c>
      <c r="D493" s="6" t="s">
        <v>318</v>
      </c>
      <c r="E493" s="4">
        <v>10</v>
      </c>
      <c r="F493" s="6" t="s">
        <v>311</v>
      </c>
      <c r="G493" s="6" t="s">
        <v>508</v>
      </c>
      <c r="H493" s="4">
        <v>2020</v>
      </c>
      <c r="I493" s="4">
        <v>4</v>
      </c>
      <c r="J493" s="6" t="s">
        <v>509</v>
      </c>
      <c r="K493" s="4">
        <v>10</v>
      </c>
      <c r="L493" s="6" t="s">
        <v>495</v>
      </c>
      <c r="M493" s="6" t="s">
        <v>510</v>
      </c>
      <c r="N493" s="6" t="s">
        <v>511</v>
      </c>
      <c r="O493" s="4">
        <v>2</v>
      </c>
      <c r="P493" s="6" t="s">
        <v>512</v>
      </c>
      <c r="Q493" s="4">
        <v>4</v>
      </c>
      <c r="R493" s="6" t="s">
        <v>496</v>
      </c>
      <c r="S493" s="4" t="b">
        <v>0</v>
      </c>
      <c r="T493" s="60">
        <v>1</v>
      </c>
      <c r="U493" s="60">
        <v>1</v>
      </c>
      <c r="V493" s="38">
        <v>1</v>
      </c>
      <c r="W493" s="35">
        <v>188.04</v>
      </c>
      <c r="X493" s="42">
        <f>VLOOKUP(VW_PREMIO_IV[[#This Row],[TIPO]],$AL$5:$AM$16,2,0)</f>
        <v>15</v>
      </c>
      <c r="Y493" s="35" t="str">
        <f>IF(VW_PREMIO_IV[[#This Row],[EQUIPE]]="Gerentes",VLOOKUP(VW_PREMIO_IV[[#This Row],[COBERTURA]],VALORES_IV_GER[],VW_PREMIO_IV[[#This Row],[Col Valor]],1),"")</f>
        <v/>
      </c>
      <c r="Z493" s="35">
        <f>IF(VW_PREMIO_IV[[#This Row],[EQUIPE]]="Especialidade (ESP)",VLOOKUP(VW_PREMIO_IV[[#This Row],[COBERTURA]],VALORES_IV_ESP[],VW_PREMIO_IV[[#This Row],[Col Valor]],1),"")</f>
        <v>188.0412</v>
      </c>
      <c r="AA493" s="35" t="str">
        <f>IF(VW_PREMIO_IV[[#This Row],[EQUIPE]]="Hospitalar (HSP)",VLOOKUP(VW_PREMIO_IV[[#This Row],[COBERTURA]],VALORES_IV_HSP[],VW_PREMIO_IV[[#This Row],[Col Valor]],1),"")</f>
        <v/>
      </c>
      <c r="AB493" s="35" t="str">
        <f>IF(VW_PREMIO_IV[[#This Row],[EQUIPE]]="Misto (EMH)",VLOOKUP(VW_PREMIO_IV[[#This Row],[COBERTURA]],VALORES_IV_EMH[],VW_PREMIO_IV[[#This Row],[Col Valor]],1),"")</f>
        <v/>
      </c>
      <c r="AC493" s="35">
        <f>VW_PREMIO_IV[[#This Row],[PREMIO]]-SUM(VW_PREMIO_IV[[#This Row],[Check Gerente]:[Check EMH]])</f>
        <v>-1.2000000000114142E-3</v>
      </c>
    </row>
    <row r="494" spans="1:29" x14ac:dyDescent="0.25">
      <c r="A494" s="6" t="s">
        <v>497</v>
      </c>
      <c r="B494" s="6" t="s">
        <v>287</v>
      </c>
      <c r="C494" s="6" t="s">
        <v>30</v>
      </c>
      <c r="D494" s="6" t="s">
        <v>318</v>
      </c>
      <c r="E494" s="4">
        <v>10</v>
      </c>
      <c r="F494" s="6" t="s">
        <v>311</v>
      </c>
      <c r="G494" s="6" t="s">
        <v>513</v>
      </c>
      <c r="H494" s="4">
        <v>2020</v>
      </c>
      <c r="I494" s="4">
        <v>4</v>
      </c>
      <c r="J494" s="6" t="s">
        <v>509</v>
      </c>
      <c r="K494" s="4">
        <v>11</v>
      </c>
      <c r="L494" s="6" t="s">
        <v>498</v>
      </c>
      <c r="M494" s="6" t="s">
        <v>514</v>
      </c>
      <c r="N494" s="6" t="s">
        <v>511</v>
      </c>
      <c r="O494" s="4">
        <v>2</v>
      </c>
      <c r="P494" s="6" t="s">
        <v>512</v>
      </c>
      <c r="Q494" s="4">
        <v>5</v>
      </c>
      <c r="R494" s="6" t="s">
        <v>499</v>
      </c>
      <c r="S494" s="4" t="b">
        <v>0</v>
      </c>
      <c r="T494" s="60">
        <v>1</v>
      </c>
      <c r="U494" s="60">
        <v>1</v>
      </c>
      <c r="V494" s="38">
        <v>1</v>
      </c>
      <c r="W494" s="35">
        <v>188.04</v>
      </c>
      <c r="X494" s="42">
        <f>VLOOKUP(VW_PREMIO_IV[[#This Row],[TIPO]],$AL$5:$AM$16,2,0)</f>
        <v>15</v>
      </c>
      <c r="Y494" s="35" t="str">
        <f>IF(VW_PREMIO_IV[[#This Row],[EQUIPE]]="Gerentes",VLOOKUP(VW_PREMIO_IV[[#This Row],[COBERTURA]],VALORES_IV_GER[],VW_PREMIO_IV[[#This Row],[Col Valor]],1),"")</f>
        <v/>
      </c>
      <c r="Z494" s="35">
        <f>IF(VW_PREMIO_IV[[#This Row],[EQUIPE]]="Especialidade (ESP)",VLOOKUP(VW_PREMIO_IV[[#This Row],[COBERTURA]],VALORES_IV_ESP[],VW_PREMIO_IV[[#This Row],[Col Valor]],1),"")</f>
        <v>188.0412</v>
      </c>
      <c r="AA494" s="35" t="str">
        <f>IF(VW_PREMIO_IV[[#This Row],[EQUIPE]]="Hospitalar (HSP)",VLOOKUP(VW_PREMIO_IV[[#This Row],[COBERTURA]],VALORES_IV_HSP[],VW_PREMIO_IV[[#This Row],[Col Valor]],1),"")</f>
        <v/>
      </c>
      <c r="AB494" s="35" t="str">
        <f>IF(VW_PREMIO_IV[[#This Row],[EQUIPE]]="Misto (EMH)",VLOOKUP(VW_PREMIO_IV[[#This Row],[COBERTURA]],VALORES_IV_EMH[],VW_PREMIO_IV[[#This Row],[Col Valor]],1),"")</f>
        <v/>
      </c>
      <c r="AC494" s="35">
        <f>VW_PREMIO_IV[[#This Row],[PREMIO]]-SUM(VW_PREMIO_IV[[#This Row],[Check Gerente]:[Check EMH]])</f>
        <v>-1.2000000000114142E-3</v>
      </c>
    </row>
    <row r="495" spans="1:29" x14ac:dyDescent="0.25">
      <c r="A495" s="6" t="s">
        <v>497</v>
      </c>
      <c r="B495" s="6" t="s">
        <v>287</v>
      </c>
      <c r="C495" s="6" t="s">
        <v>14</v>
      </c>
      <c r="D495" s="6" t="s">
        <v>319</v>
      </c>
      <c r="E495" s="4">
        <v>20</v>
      </c>
      <c r="F495" s="6" t="s">
        <v>306</v>
      </c>
      <c r="G495" s="6" t="s">
        <v>508</v>
      </c>
      <c r="H495" s="4">
        <v>2020</v>
      </c>
      <c r="I495" s="4">
        <v>4</v>
      </c>
      <c r="J495" s="6" t="s">
        <v>509</v>
      </c>
      <c r="K495" s="4">
        <v>10</v>
      </c>
      <c r="L495" s="6" t="s">
        <v>495</v>
      </c>
      <c r="M495" s="6" t="s">
        <v>510</v>
      </c>
      <c r="N495" s="6" t="s">
        <v>511</v>
      </c>
      <c r="O495" s="4">
        <v>2</v>
      </c>
      <c r="P495" s="6" t="s">
        <v>512</v>
      </c>
      <c r="Q495" s="4">
        <v>4</v>
      </c>
      <c r="R495" s="6" t="s">
        <v>496</v>
      </c>
      <c r="S495" s="4" t="b">
        <v>0</v>
      </c>
      <c r="T495" s="60">
        <v>1</v>
      </c>
      <c r="U495" s="60">
        <v>1</v>
      </c>
      <c r="V495" s="38">
        <v>1</v>
      </c>
      <c r="W495" s="35">
        <v>188.04</v>
      </c>
      <c r="X495" s="42">
        <f>VLOOKUP(VW_PREMIO_IV[[#This Row],[TIPO]],$AL$5:$AM$16,2,0)</f>
        <v>15</v>
      </c>
      <c r="Y495" s="35" t="str">
        <f>IF(VW_PREMIO_IV[[#This Row],[EQUIPE]]="Gerentes",VLOOKUP(VW_PREMIO_IV[[#This Row],[COBERTURA]],VALORES_IV_GER[],VW_PREMIO_IV[[#This Row],[Col Valor]],1),"")</f>
        <v/>
      </c>
      <c r="Z495" s="35" t="str">
        <f>IF(VW_PREMIO_IV[[#This Row],[EQUIPE]]="Especialidade (ESP)",VLOOKUP(VW_PREMIO_IV[[#This Row],[COBERTURA]],VALORES_IV_ESP[],VW_PREMIO_IV[[#This Row],[Col Valor]],1),"")</f>
        <v/>
      </c>
      <c r="AA495" s="35">
        <f>IF(VW_PREMIO_IV[[#This Row],[EQUIPE]]="Hospitalar (HSP)",VLOOKUP(VW_PREMIO_IV[[#This Row],[COBERTURA]],VALORES_IV_HSP[],VW_PREMIO_IV[[#This Row],[Col Valor]],1),"")</f>
        <v>188.0412</v>
      </c>
      <c r="AB495" s="35" t="str">
        <f>IF(VW_PREMIO_IV[[#This Row],[EQUIPE]]="Misto (EMH)",VLOOKUP(VW_PREMIO_IV[[#This Row],[COBERTURA]],VALORES_IV_EMH[],VW_PREMIO_IV[[#This Row],[Col Valor]],1),"")</f>
        <v/>
      </c>
      <c r="AC495" s="35">
        <f>VW_PREMIO_IV[[#This Row],[PREMIO]]-SUM(VW_PREMIO_IV[[#This Row],[Check Gerente]:[Check EMH]])</f>
        <v>-1.2000000000114142E-3</v>
      </c>
    </row>
    <row r="496" spans="1:29" x14ac:dyDescent="0.25">
      <c r="A496" s="6" t="s">
        <v>497</v>
      </c>
      <c r="B496" s="6" t="s">
        <v>287</v>
      </c>
      <c r="C496" s="6" t="s">
        <v>14</v>
      </c>
      <c r="D496" s="6" t="s">
        <v>319</v>
      </c>
      <c r="E496" s="4">
        <v>20</v>
      </c>
      <c r="F496" s="6" t="s">
        <v>306</v>
      </c>
      <c r="G496" s="6" t="s">
        <v>513</v>
      </c>
      <c r="H496" s="4">
        <v>2020</v>
      </c>
      <c r="I496" s="4">
        <v>4</v>
      </c>
      <c r="J496" s="6" t="s">
        <v>509</v>
      </c>
      <c r="K496" s="4">
        <v>11</v>
      </c>
      <c r="L496" s="6" t="s">
        <v>498</v>
      </c>
      <c r="M496" s="6" t="s">
        <v>514</v>
      </c>
      <c r="N496" s="6" t="s">
        <v>511</v>
      </c>
      <c r="O496" s="4">
        <v>2</v>
      </c>
      <c r="P496" s="6" t="s">
        <v>512</v>
      </c>
      <c r="Q496" s="4">
        <v>5</v>
      </c>
      <c r="R496" s="6" t="s">
        <v>499</v>
      </c>
      <c r="S496" s="4" t="b">
        <v>0</v>
      </c>
      <c r="T496" s="60">
        <v>1</v>
      </c>
      <c r="U496" s="60">
        <v>1</v>
      </c>
      <c r="V496" s="38">
        <v>1</v>
      </c>
      <c r="W496" s="35">
        <v>188.04</v>
      </c>
      <c r="X496" s="42">
        <f>VLOOKUP(VW_PREMIO_IV[[#This Row],[TIPO]],$AL$5:$AM$16,2,0)</f>
        <v>15</v>
      </c>
      <c r="Y496" s="35" t="str">
        <f>IF(VW_PREMIO_IV[[#This Row],[EQUIPE]]="Gerentes",VLOOKUP(VW_PREMIO_IV[[#This Row],[COBERTURA]],VALORES_IV_GER[],VW_PREMIO_IV[[#This Row],[Col Valor]],1),"")</f>
        <v/>
      </c>
      <c r="Z496" s="35" t="str">
        <f>IF(VW_PREMIO_IV[[#This Row],[EQUIPE]]="Especialidade (ESP)",VLOOKUP(VW_PREMIO_IV[[#This Row],[COBERTURA]],VALORES_IV_ESP[],VW_PREMIO_IV[[#This Row],[Col Valor]],1),"")</f>
        <v/>
      </c>
      <c r="AA496" s="35">
        <f>IF(VW_PREMIO_IV[[#This Row],[EQUIPE]]="Hospitalar (HSP)",VLOOKUP(VW_PREMIO_IV[[#This Row],[COBERTURA]],VALORES_IV_HSP[],VW_PREMIO_IV[[#This Row],[Col Valor]],1),"")</f>
        <v>188.0412</v>
      </c>
      <c r="AB496" s="35" t="str">
        <f>IF(VW_PREMIO_IV[[#This Row],[EQUIPE]]="Misto (EMH)",VLOOKUP(VW_PREMIO_IV[[#This Row],[COBERTURA]],VALORES_IV_EMH[],VW_PREMIO_IV[[#This Row],[Col Valor]],1),"")</f>
        <v/>
      </c>
      <c r="AC496" s="35">
        <f>VW_PREMIO_IV[[#This Row],[PREMIO]]-SUM(VW_PREMIO_IV[[#This Row],[Check Gerente]:[Check EMH]])</f>
        <v>-1.2000000000114142E-3</v>
      </c>
    </row>
    <row r="497" spans="1:29" x14ac:dyDescent="0.25">
      <c r="A497" s="6" t="s">
        <v>497</v>
      </c>
      <c r="B497" s="6" t="s">
        <v>287</v>
      </c>
      <c r="C497" s="6" t="s">
        <v>15</v>
      </c>
      <c r="D497" s="6" t="s">
        <v>320</v>
      </c>
      <c r="E497" s="4">
        <v>30</v>
      </c>
      <c r="F497" s="6" t="s">
        <v>313</v>
      </c>
      <c r="G497" s="6" t="s">
        <v>508</v>
      </c>
      <c r="H497" s="4">
        <v>2020</v>
      </c>
      <c r="I497" s="4">
        <v>4</v>
      </c>
      <c r="J497" s="6" t="s">
        <v>509</v>
      </c>
      <c r="K497" s="4">
        <v>10</v>
      </c>
      <c r="L497" s="6" t="s">
        <v>495</v>
      </c>
      <c r="M497" s="6" t="s">
        <v>510</v>
      </c>
      <c r="N497" s="6" t="s">
        <v>511</v>
      </c>
      <c r="O497" s="4">
        <v>2</v>
      </c>
      <c r="P497" s="6" t="s">
        <v>512</v>
      </c>
      <c r="Q497" s="4">
        <v>4</v>
      </c>
      <c r="R497" s="6" t="s">
        <v>496</v>
      </c>
      <c r="S497" s="4" t="b">
        <v>0</v>
      </c>
      <c r="T497" s="60">
        <v>1</v>
      </c>
      <c r="U497" s="60">
        <v>1</v>
      </c>
      <c r="V497" s="38">
        <v>1</v>
      </c>
      <c r="W497" s="35">
        <v>188.04</v>
      </c>
      <c r="X497" s="42">
        <f>VLOOKUP(VW_PREMIO_IV[[#This Row],[TIPO]],$AL$5:$AM$16,2,0)</f>
        <v>15</v>
      </c>
      <c r="Y497" s="35" t="str">
        <f>IF(VW_PREMIO_IV[[#This Row],[EQUIPE]]="Gerentes",VLOOKUP(VW_PREMIO_IV[[#This Row],[COBERTURA]],VALORES_IV_GER[],VW_PREMIO_IV[[#This Row],[Col Valor]],1),"")</f>
        <v/>
      </c>
      <c r="Z497" s="35" t="str">
        <f>IF(VW_PREMIO_IV[[#This Row],[EQUIPE]]="Especialidade (ESP)",VLOOKUP(VW_PREMIO_IV[[#This Row],[COBERTURA]],VALORES_IV_ESP[],VW_PREMIO_IV[[#This Row],[Col Valor]],1),"")</f>
        <v/>
      </c>
      <c r="AA497" s="35" t="str">
        <f>IF(VW_PREMIO_IV[[#This Row],[EQUIPE]]="Hospitalar (HSP)",VLOOKUP(VW_PREMIO_IV[[#This Row],[COBERTURA]],VALORES_IV_HSP[],VW_PREMIO_IV[[#This Row],[Col Valor]],1),"")</f>
        <v/>
      </c>
      <c r="AB497" s="35">
        <f>IF(VW_PREMIO_IV[[#This Row],[EQUIPE]]="Misto (EMH)",VLOOKUP(VW_PREMIO_IV[[#This Row],[COBERTURA]],VALORES_IV_EMH[],VW_PREMIO_IV[[#This Row],[Col Valor]],1),"")</f>
        <v>188.0412</v>
      </c>
      <c r="AC497" s="35">
        <f>VW_PREMIO_IV[[#This Row],[PREMIO]]-SUM(VW_PREMIO_IV[[#This Row],[Check Gerente]:[Check EMH]])</f>
        <v>-1.2000000000114142E-3</v>
      </c>
    </row>
    <row r="498" spans="1:29" x14ac:dyDescent="0.25">
      <c r="A498" s="6" t="s">
        <v>497</v>
      </c>
      <c r="B498" s="6" t="s">
        <v>287</v>
      </c>
      <c r="C498" s="6" t="s">
        <v>15</v>
      </c>
      <c r="D498" s="6" t="s">
        <v>320</v>
      </c>
      <c r="E498" s="4">
        <v>30</v>
      </c>
      <c r="F498" s="6" t="s">
        <v>313</v>
      </c>
      <c r="G498" s="6" t="s">
        <v>513</v>
      </c>
      <c r="H498" s="4">
        <v>2020</v>
      </c>
      <c r="I498" s="4">
        <v>4</v>
      </c>
      <c r="J498" s="6" t="s">
        <v>509</v>
      </c>
      <c r="K498" s="4">
        <v>11</v>
      </c>
      <c r="L498" s="6" t="s">
        <v>498</v>
      </c>
      <c r="M498" s="6" t="s">
        <v>514</v>
      </c>
      <c r="N498" s="6" t="s">
        <v>511</v>
      </c>
      <c r="O498" s="4">
        <v>2</v>
      </c>
      <c r="P498" s="6" t="s">
        <v>512</v>
      </c>
      <c r="Q498" s="4">
        <v>5</v>
      </c>
      <c r="R498" s="6" t="s">
        <v>499</v>
      </c>
      <c r="S498" s="4" t="b">
        <v>0</v>
      </c>
      <c r="T498" s="60">
        <v>1</v>
      </c>
      <c r="U498" s="60">
        <v>1</v>
      </c>
      <c r="V498" s="38">
        <v>1</v>
      </c>
      <c r="W498" s="35">
        <v>188.04</v>
      </c>
      <c r="X498" s="42">
        <f>VLOOKUP(VW_PREMIO_IV[[#This Row],[TIPO]],$AL$5:$AM$16,2,0)</f>
        <v>15</v>
      </c>
      <c r="Y498" s="35" t="str">
        <f>IF(VW_PREMIO_IV[[#This Row],[EQUIPE]]="Gerentes",VLOOKUP(VW_PREMIO_IV[[#This Row],[COBERTURA]],VALORES_IV_GER[],VW_PREMIO_IV[[#This Row],[Col Valor]],1),"")</f>
        <v/>
      </c>
      <c r="Z498" s="35" t="str">
        <f>IF(VW_PREMIO_IV[[#This Row],[EQUIPE]]="Especialidade (ESP)",VLOOKUP(VW_PREMIO_IV[[#This Row],[COBERTURA]],VALORES_IV_ESP[],VW_PREMIO_IV[[#This Row],[Col Valor]],1),"")</f>
        <v/>
      </c>
      <c r="AA498" s="35" t="str">
        <f>IF(VW_PREMIO_IV[[#This Row],[EQUIPE]]="Hospitalar (HSP)",VLOOKUP(VW_PREMIO_IV[[#This Row],[COBERTURA]],VALORES_IV_HSP[],VW_PREMIO_IV[[#This Row],[Col Valor]],1),"")</f>
        <v/>
      </c>
      <c r="AB498" s="35">
        <f>IF(VW_PREMIO_IV[[#This Row],[EQUIPE]]="Misto (EMH)",VLOOKUP(VW_PREMIO_IV[[#This Row],[COBERTURA]],VALORES_IV_EMH[],VW_PREMIO_IV[[#This Row],[Col Valor]],1),"")</f>
        <v>188.0412</v>
      </c>
      <c r="AC498" s="35">
        <f>VW_PREMIO_IV[[#This Row],[PREMIO]]-SUM(VW_PREMIO_IV[[#This Row],[Check Gerente]:[Check EMH]])</f>
        <v>-1.2000000000114142E-3</v>
      </c>
    </row>
    <row r="499" spans="1:29" x14ac:dyDescent="0.25">
      <c r="A499" s="6" t="s">
        <v>497</v>
      </c>
      <c r="B499" s="6" t="s">
        <v>287</v>
      </c>
      <c r="C499" s="6" t="s">
        <v>31</v>
      </c>
      <c r="D499" s="6" t="s">
        <v>321</v>
      </c>
      <c r="E499" s="4">
        <v>10</v>
      </c>
      <c r="F499" s="6" t="s">
        <v>311</v>
      </c>
      <c r="G499" s="6" t="s">
        <v>508</v>
      </c>
      <c r="H499" s="4">
        <v>2020</v>
      </c>
      <c r="I499" s="4">
        <v>4</v>
      </c>
      <c r="J499" s="6" t="s">
        <v>509</v>
      </c>
      <c r="K499" s="4">
        <v>10</v>
      </c>
      <c r="L499" s="6" t="s">
        <v>495</v>
      </c>
      <c r="M499" s="6" t="s">
        <v>510</v>
      </c>
      <c r="N499" s="6" t="s">
        <v>511</v>
      </c>
      <c r="O499" s="4">
        <v>2</v>
      </c>
      <c r="P499" s="6" t="s">
        <v>512</v>
      </c>
      <c r="Q499" s="4">
        <v>4</v>
      </c>
      <c r="R499" s="6" t="s">
        <v>496</v>
      </c>
      <c r="S499" s="4" t="b">
        <v>0</v>
      </c>
      <c r="T499" s="60">
        <v>1</v>
      </c>
      <c r="U499" s="60">
        <v>1</v>
      </c>
      <c r="V499" s="38">
        <v>1</v>
      </c>
      <c r="W499" s="35">
        <v>188.04</v>
      </c>
      <c r="X499" s="42">
        <f>VLOOKUP(VW_PREMIO_IV[[#This Row],[TIPO]],$AL$5:$AM$16,2,0)</f>
        <v>15</v>
      </c>
      <c r="Y499" s="35" t="str">
        <f>IF(VW_PREMIO_IV[[#This Row],[EQUIPE]]="Gerentes",VLOOKUP(VW_PREMIO_IV[[#This Row],[COBERTURA]],VALORES_IV_GER[],VW_PREMIO_IV[[#This Row],[Col Valor]],1),"")</f>
        <v/>
      </c>
      <c r="Z499" s="35">
        <f>IF(VW_PREMIO_IV[[#This Row],[EQUIPE]]="Especialidade (ESP)",VLOOKUP(VW_PREMIO_IV[[#This Row],[COBERTURA]],VALORES_IV_ESP[],VW_PREMIO_IV[[#This Row],[Col Valor]],1),"")</f>
        <v>188.0412</v>
      </c>
      <c r="AA499" s="35" t="str">
        <f>IF(VW_PREMIO_IV[[#This Row],[EQUIPE]]="Hospitalar (HSP)",VLOOKUP(VW_PREMIO_IV[[#This Row],[COBERTURA]],VALORES_IV_HSP[],VW_PREMIO_IV[[#This Row],[Col Valor]],1),"")</f>
        <v/>
      </c>
      <c r="AB499" s="35" t="str">
        <f>IF(VW_PREMIO_IV[[#This Row],[EQUIPE]]="Misto (EMH)",VLOOKUP(VW_PREMIO_IV[[#This Row],[COBERTURA]],VALORES_IV_EMH[],VW_PREMIO_IV[[#This Row],[Col Valor]],1),"")</f>
        <v/>
      </c>
      <c r="AC499" s="35">
        <f>VW_PREMIO_IV[[#This Row],[PREMIO]]-SUM(VW_PREMIO_IV[[#This Row],[Check Gerente]:[Check EMH]])</f>
        <v>-1.2000000000114142E-3</v>
      </c>
    </row>
    <row r="500" spans="1:29" x14ac:dyDescent="0.25">
      <c r="A500" s="6" t="s">
        <v>497</v>
      </c>
      <c r="B500" s="6" t="s">
        <v>287</v>
      </c>
      <c r="C500" s="6" t="s">
        <v>31</v>
      </c>
      <c r="D500" s="6" t="s">
        <v>321</v>
      </c>
      <c r="E500" s="4">
        <v>10</v>
      </c>
      <c r="F500" s="6" t="s">
        <v>311</v>
      </c>
      <c r="G500" s="6" t="s">
        <v>513</v>
      </c>
      <c r="H500" s="4">
        <v>2020</v>
      </c>
      <c r="I500" s="4">
        <v>4</v>
      </c>
      <c r="J500" s="6" t="s">
        <v>509</v>
      </c>
      <c r="K500" s="4">
        <v>11</v>
      </c>
      <c r="L500" s="6" t="s">
        <v>498</v>
      </c>
      <c r="M500" s="6" t="s">
        <v>514</v>
      </c>
      <c r="N500" s="6" t="s">
        <v>511</v>
      </c>
      <c r="O500" s="4">
        <v>2</v>
      </c>
      <c r="P500" s="6" t="s">
        <v>512</v>
      </c>
      <c r="Q500" s="4">
        <v>5</v>
      </c>
      <c r="R500" s="6" t="s">
        <v>499</v>
      </c>
      <c r="S500" s="4" t="b">
        <v>0</v>
      </c>
      <c r="T500" s="60">
        <v>1</v>
      </c>
      <c r="U500" s="60">
        <v>1</v>
      </c>
      <c r="V500" s="38">
        <v>1</v>
      </c>
      <c r="W500" s="35">
        <v>188.04</v>
      </c>
      <c r="X500" s="42">
        <f>VLOOKUP(VW_PREMIO_IV[[#This Row],[TIPO]],$AL$5:$AM$16,2,0)</f>
        <v>15</v>
      </c>
      <c r="Y500" s="35" t="str">
        <f>IF(VW_PREMIO_IV[[#This Row],[EQUIPE]]="Gerentes",VLOOKUP(VW_PREMIO_IV[[#This Row],[COBERTURA]],VALORES_IV_GER[],VW_PREMIO_IV[[#This Row],[Col Valor]],1),"")</f>
        <v/>
      </c>
      <c r="Z500" s="35">
        <f>IF(VW_PREMIO_IV[[#This Row],[EQUIPE]]="Especialidade (ESP)",VLOOKUP(VW_PREMIO_IV[[#This Row],[COBERTURA]],VALORES_IV_ESP[],VW_PREMIO_IV[[#This Row],[Col Valor]],1),"")</f>
        <v>188.0412</v>
      </c>
      <c r="AA500" s="35" t="str">
        <f>IF(VW_PREMIO_IV[[#This Row],[EQUIPE]]="Hospitalar (HSP)",VLOOKUP(VW_PREMIO_IV[[#This Row],[COBERTURA]],VALORES_IV_HSP[],VW_PREMIO_IV[[#This Row],[Col Valor]],1),"")</f>
        <v/>
      </c>
      <c r="AB500" s="35" t="str">
        <f>IF(VW_PREMIO_IV[[#This Row],[EQUIPE]]="Misto (EMH)",VLOOKUP(VW_PREMIO_IV[[#This Row],[COBERTURA]],VALORES_IV_EMH[],VW_PREMIO_IV[[#This Row],[Col Valor]],1),"")</f>
        <v/>
      </c>
      <c r="AC500" s="35">
        <f>VW_PREMIO_IV[[#This Row],[PREMIO]]-SUM(VW_PREMIO_IV[[#This Row],[Check Gerente]:[Check EMH]])</f>
        <v>-1.2000000000114142E-3</v>
      </c>
    </row>
    <row r="501" spans="1:29" x14ac:dyDescent="0.25">
      <c r="A501" s="6" t="s">
        <v>497</v>
      </c>
      <c r="B501" s="6" t="s">
        <v>287</v>
      </c>
      <c r="C501" s="6" t="s">
        <v>16</v>
      </c>
      <c r="D501" s="6" t="s">
        <v>322</v>
      </c>
      <c r="E501" s="4">
        <v>20</v>
      </c>
      <c r="F501" s="6" t="s">
        <v>306</v>
      </c>
      <c r="G501" s="6" t="s">
        <v>508</v>
      </c>
      <c r="H501" s="4">
        <v>2020</v>
      </c>
      <c r="I501" s="4">
        <v>4</v>
      </c>
      <c r="J501" s="6" t="s">
        <v>509</v>
      </c>
      <c r="K501" s="4">
        <v>10</v>
      </c>
      <c r="L501" s="6" t="s">
        <v>495</v>
      </c>
      <c r="M501" s="6" t="s">
        <v>510</v>
      </c>
      <c r="N501" s="6" t="s">
        <v>511</v>
      </c>
      <c r="O501" s="4">
        <v>2</v>
      </c>
      <c r="P501" s="6" t="s">
        <v>512</v>
      </c>
      <c r="Q501" s="4">
        <v>4</v>
      </c>
      <c r="R501" s="6" t="s">
        <v>496</v>
      </c>
      <c r="S501" s="4" t="b">
        <v>0</v>
      </c>
      <c r="T501" s="60">
        <v>1</v>
      </c>
      <c r="U501" s="60">
        <v>1</v>
      </c>
      <c r="V501" s="38">
        <v>1</v>
      </c>
      <c r="W501" s="35">
        <v>188.04</v>
      </c>
      <c r="X501" s="42">
        <f>VLOOKUP(VW_PREMIO_IV[[#This Row],[TIPO]],$AL$5:$AM$16,2,0)</f>
        <v>15</v>
      </c>
      <c r="Y501" s="35" t="str">
        <f>IF(VW_PREMIO_IV[[#This Row],[EQUIPE]]="Gerentes",VLOOKUP(VW_PREMIO_IV[[#This Row],[COBERTURA]],VALORES_IV_GER[],VW_PREMIO_IV[[#This Row],[Col Valor]],1),"")</f>
        <v/>
      </c>
      <c r="Z501" s="35" t="str">
        <f>IF(VW_PREMIO_IV[[#This Row],[EQUIPE]]="Especialidade (ESP)",VLOOKUP(VW_PREMIO_IV[[#This Row],[COBERTURA]],VALORES_IV_ESP[],VW_PREMIO_IV[[#This Row],[Col Valor]],1),"")</f>
        <v/>
      </c>
      <c r="AA501" s="35">
        <f>IF(VW_PREMIO_IV[[#This Row],[EQUIPE]]="Hospitalar (HSP)",VLOOKUP(VW_PREMIO_IV[[#This Row],[COBERTURA]],VALORES_IV_HSP[],VW_PREMIO_IV[[#This Row],[Col Valor]],1),"")</f>
        <v>188.0412</v>
      </c>
      <c r="AB501" s="35" t="str">
        <f>IF(VW_PREMIO_IV[[#This Row],[EQUIPE]]="Misto (EMH)",VLOOKUP(VW_PREMIO_IV[[#This Row],[COBERTURA]],VALORES_IV_EMH[],VW_PREMIO_IV[[#This Row],[Col Valor]],1),"")</f>
        <v/>
      </c>
      <c r="AC501" s="35">
        <f>VW_PREMIO_IV[[#This Row],[PREMIO]]-SUM(VW_PREMIO_IV[[#This Row],[Check Gerente]:[Check EMH]])</f>
        <v>-1.2000000000114142E-3</v>
      </c>
    </row>
    <row r="502" spans="1:29" x14ac:dyDescent="0.25">
      <c r="A502" s="6" t="s">
        <v>497</v>
      </c>
      <c r="B502" s="6" t="s">
        <v>287</v>
      </c>
      <c r="C502" s="6" t="s">
        <v>16</v>
      </c>
      <c r="D502" s="6" t="s">
        <v>322</v>
      </c>
      <c r="E502" s="4">
        <v>20</v>
      </c>
      <c r="F502" s="6" t="s">
        <v>306</v>
      </c>
      <c r="G502" s="6" t="s">
        <v>513</v>
      </c>
      <c r="H502" s="4">
        <v>2020</v>
      </c>
      <c r="I502" s="4">
        <v>4</v>
      </c>
      <c r="J502" s="6" t="s">
        <v>509</v>
      </c>
      <c r="K502" s="4">
        <v>11</v>
      </c>
      <c r="L502" s="6" t="s">
        <v>498</v>
      </c>
      <c r="M502" s="6" t="s">
        <v>514</v>
      </c>
      <c r="N502" s="6" t="s">
        <v>511</v>
      </c>
      <c r="O502" s="4">
        <v>2</v>
      </c>
      <c r="P502" s="6" t="s">
        <v>512</v>
      </c>
      <c r="Q502" s="4">
        <v>5</v>
      </c>
      <c r="R502" s="6" t="s">
        <v>499</v>
      </c>
      <c r="S502" s="4" t="b">
        <v>0</v>
      </c>
      <c r="T502" s="60">
        <v>1</v>
      </c>
      <c r="U502" s="60">
        <v>1</v>
      </c>
      <c r="V502" s="38">
        <v>1</v>
      </c>
      <c r="W502" s="35">
        <v>188.04</v>
      </c>
      <c r="X502" s="42">
        <f>VLOOKUP(VW_PREMIO_IV[[#This Row],[TIPO]],$AL$5:$AM$16,2,0)</f>
        <v>15</v>
      </c>
      <c r="Y502" s="35" t="str">
        <f>IF(VW_PREMIO_IV[[#This Row],[EQUIPE]]="Gerentes",VLOOKUP(VW_PREMIO_IV[[#This Row],[COBERTURA]],VALORES_IV_GER[],VW_PREMIO_IV[[#This Row],[Col Valor]],1),"")</f>
        <v/>
      </c>
      <c r="Z502" s="35" t="str">
        <f>IF(VW_PREMIO_IV[[#This Row],[EQUIPE]]="Especialidade (ESP)",VLOOKUP(VW_PREMIO_IV[[#This Row],[COBERTURA]],VALORES_IV_ESP[],VW_PREMIO_IV[[#This Row],[Col Valor]],1),"")</f>
        <v/>
      </c>
      <c r="AA502" s="35">
        <f>IF(VW_PREMIO_IV[[#This Row],[EQUIPE]]="Hospitalar (HSP)",VLOOKUP(VW_PREMIO_IV[[#This Row],[COBERTURA]],VALORES_IV_HSP[],VW_PREMIO_IV[[#This Row],[Col Valor]],1),"")</f>
        <v>188.0412</v>
      </c>
      <c r="AB502" s="35" t="str">
        <f>IF(VW_PREMIO_IV[[#This Row],[EQUIPE]]="Misto (EMH)",VLOOKUP(VW_PREMIO_IV[[#This Row],[COBERTURA]],VALORES_IV_EMH[],VW_PREMIO_IV[[#This Row],[Col Valor]],1),"")</f>
        <v/>
      </c>
      <c r="AC502" s="35">
        <f>VW_PREMIO_IV[[#This Row],[PREMIO]]-SUM(VW_PREMIO_IV[[#This Row],[Check Gerente]:[Check EMH]])</f>
        <v>-1.2000000000114142E-3</v>
      </c>
    </row>
    <row r="503" spans="1:29" x14ac:dyDescent="0.25">
      <c r="A503" s="6" t="s">
        <v>497</v>
      </c>
      <c r="B503" s="6" t="s">
        <v>287</v>
      </c>
      <c r="C503" s="6" t="s">
        <v>18</v>
      </c>
      <c r="D503" s="6" t="s">
        <v>324</v>
      </c>
      <c r="E503" s="4">
        <v>20</v>
      </c>
      <c r="F503" s="6" t="s">
        <v>306</v>
      </c>
      <c r="G503" s="6" t="s">
        <v>508</v>
      </c>
      <c r="H503" s="4">
        <v>2020</v>
      </c>
      <c r="I503" s="4">
        <v>4</v>
      </c>
      <c r="J503" s="6" t="s">
        <v>509</v>
      </c>
      <c r="K503" s="4">
        <v>10</v>
      </c>
      <c r="L503" s="6" t="s">
        <v>495</v>
      </c>
      <c r="M503" s="6" t="s">
        <v>510</v>
      </c>
      <c r="N503" s="6" t="s">
        <v>511</v>
      </c>
      <c r="O503" s="4">
        <v>2</v>
      </c>
      <c r="P503" s="6" t="s">
        <v>512</v>
      </c>
      <c r="Q503" s="4">
        <v>4</v>
      </c>
      <c r="R503" s="6" t="s">
        <v>496</v>
      </c>
      <c r="S503" s="4" t="b">
        <v>0</v>
      </c>
      <c r="T503" s="60">
        <v>1</v>
      </c>
      <c r="U503" s="60">
        <v>1</v>
      </c>
      <c r="V503" s="38">
        <v>1</v>
      </c>
      <c r="W503" s="35">
        <v>188.04</v>
      </c>
      <c r="X503" s="42">
        <f>VLOOKUP(VW_PREMIO_IV[[#This Row],[TIPO]],$AL$5:$AM$16,2,0)</f>
        <v>15</v>
      </c>
      <c r="Y503" s="35" t="str">
        <f>IF(VW_PREMIO_IV[[#This Row],[EQUIPE]]="Gerentes",VLOOKUP(VW_PREMIO_IV[[#This Row],[COBERTURA]],VALORES_IV_GER[],VW_PREMIO_IV[[#This Row],[Col Valor]],1),"")</f>
        <v/>
      </c>
      <c r="Z503" s="35" t="str">
        <f>IF(VW_PREMIO_IV[[#This Row],[EQUIPE]]="Especialidade (ESP)",VLOOKUP(VW_PREMIO_IV[[#This Row],[COBERTURA]],VALORES_IV_ESP[],VW_PREMIO_IV[[#This Row],[Col Valor]],1),"")</f>
        <v/>
      </c>
      <c r="AA503" s="35">
        <f>IF(VW_PREMIO_IV[[#This Row],[EQUIPE]]="Hospitalar (HSP)",VLOOKUP(VW_PREMIO_IV[[#This Row],[COBERTURA]],VALORES_IV_HSP[],VW_PREMIO_IV[[#This Row],[Col Valor]],1),"")</f>
        <v>188.0412</v>
      </c>
      <c r="AB503" s="35" t="str">
        <f>IF(VW_PREMIO_IV[[#This Row],[EQUIPE]]="Misto (EMH)",VLOOKUP(VW_PREMIO_IV[[#This Row],[COBERTURA]],VALORES_IV_EMH[],VW_PREMIO_IV[[#This Row],[Col Valor]],1),"")</f>
        <v/>
      </c>
      <c r="AC503" s="35">
        <f>VW_PREMIO_IV[[#This Row],[PREMIO]]-SUM(VW_PREMIO_IV[[#This Row],[Check Gerente]:[Check EMH]])</f>
        <v>-1.2000000000114142E-3</v>
      </c>
    </row>
    <row r="504" spans="1:29" x14ac:dyDescent="0.25">
      <c r="A504" s="6" t="s">
        <v>497</v>
      </c>
      <c r="B504" s="6" t="s">
        <v>287</v>
      </c>
      <c r="C504" s="6" t="s">
        <v>18</v>
      </c>
      <c r="D504" s="6" t="s">
        <v>324</v>
      </c>
      <c r="E504" s="4">
        <v>20</v>
      </c>
      <c r="F504" s="6" t="s">
        <v>306</v>
      </c>
      <c r="G504" s="6" t="s">
        <v>513</v>
      </c>
      <c r="H504" s="4">
        <v>2020</v>
      </c>
      <c r="I504" s="4">
        <v>4</v>
      </c>
      <c r="J504" s="6" t="s">
        <v>509</v>
      </c>
      <c r="K504" s="4">
        <v>11</v>
      </c>
      <c r="L504" s="6" t="s">
        <v>498</v>
      </c>
      <c r="M504" s="6" t="s">
        <v>514</v>
      </c>
      <c r="N504" s="6" t="s">
        <v>511</v>
      </c>
      <c r="O504" s="4">
        <v>2</v>
      </c>
      <c r="P504" s="6" t="s">
        <v>512</v>
      </c>
      <c r="Q504" s="4">
        <v>5</v>
      </c>
      <c r="R504" s="6" t="s">
        <v>499</v>
      </c>
      <c r="S504" s="4" t="b">
        <v>0</v>
      </c>
      <c r="T504" s="60">
        <v>1</v>
      </c>
      <c r="U504" s="60">
        <v>1</v>
      </c>
      <c r="V504" s="38">
        <v>1</v>
      </c>
      <c r="W504" s="35">
        <v>188.04</v>
      </c>
      <c r="X504" s="42">
        <f>VLOOKUP(VW_PREMIO_IV[[#This Row],[TIPO]],$AL$5:$AM$16,2,0)</f>
        <v>15</v>
      </c>
      <c r="Y504" s="35" t="str">
        <f>IF(VW_PREMIO_IV[[#This Row],[EQUIPE]]="Gerentes",VLOOKUP(VW_PREMIO_IV[[#This Row],[COBERTURA]],VALORES_IV_GER[],VW_PREMIO_IV[[#This Row],[Col Valor]],1),"")</f>
        <v/>
      </c>
      <c r="Z504" s="35" t="str">
        <f>IF(VW_PREMIO_IV[[#This Row],[EQUIPE]]="Especialidade (ESP)",VLOOKUP(VW_PREMIO_IV[[#This Row],[COBERTURA]],VALORES_IV_ESP[],VW_PREMIO_IV[[#This Row],[Col Valor]],1),"")</f>
        <v/>
      </c>
      <c r="AA504" s="35">
        <f>IF(VW_PREMIO_IV[[#This Row],[EQUIPE]]="Hospitalar (HSP)",VLOOKUP(VW_PREMIO_IV[[#This Row],[COBERTURA]],VALORES_IV_HSP[],VW_PREMIO_IV[[#This Row],[Col Valor]],1),"")</f>
        <v>188.0412</v>
      </c>
      <c r="AB504" s="35" t="str">
        <f>IF(VW_PREMIO_IV[[#This Row],[EQUIPE]]="Misto (EMH)",VLOOKUP(VW_PREMIO_IV[[#This Row],[COBERTURA]],VALORES_IV_EMH[],VW_PREMIO_IV[[#This Row],[Col Valor]],1),"")</f>
        <v/>
      </c>
      <c r="AC504" s="35">
        <f>VW_PREMIO_IV[[#This Row],[PREMIO]]-SUM(VW_PREMIO_IV[[#This Row],[Check Gerente]:[Check EMH]])</f>
        <v>-1.2000000000114142E-3</v>
      </c>
    </row>
    <row r="505" spans="1:29" x14ac:dyDescent="0.25">
      <c r="A505" s="6" t="s">
        <v>497</v>
      </c>
      <c r="B505" s="6" t="s">
        <v>287</v>
      </c>
      <c r="C505" s="6" t="s">
        <v>19</v>
      </c>
      <c r="D505" s="6" t="s">
        <v>325</v>
      </c>
      <c r="E505" s="4">
        <v>20</v>
      </c>
      <c r="F505" s="6" t="s">
        <v>306</v>
      </c>
      <c r="G505" s="6" t="s">
        <v>508</v>
      </c>
      <c r="H505" s="4">
        <v>2020</v>
      </c>
      <c r="I505" s="4">
        <v>4</v>
      </c>
      <c r="J505" s="6" t="s">
        <v>509</v>
      </c>
      <c r="K505" s="4">
        <v>10</v>
      </c>
      <c r="L505" s="6" t="s">
        <v>495</v>
      </c>
      <c r="M505" s="6" t="s">
        <v>510</v>
      </c>
      <c r="N505" s="6" t="s">
        <v>511</v>
      </c>
      <c r="O505" s="4">
        <v>2</v>
      </c>
      <c r="P505" s="6" t="s">
        <v>512</v>
      </c>
      <c r="Q505" s="4">
        <v>4</v>
      </c>
      <c r="R505" s="6" t="s">
        <v>496</v>
      </c>
      <c r="S505" s="4" t="b">
        <v>0</v>
      </c>
      <c r="T505" s="60">
        <v>1</v>
      </c>
      <c r="U505" s="60">
        <v>1</v>
      </c>
      <c r="V505" s="38">
        <v>1</v>
      </c>
      <c r="W505" s="35">
        <v>188.04</v>
      </c>
      <c r="X505" s="42">
        <f>VLOOKUP(VW_PREMIO_IV[[#This Row],[TIPO]],$AL$5:$AM$16,2,0)</f>
        <v>15</v>
      </c>
      <c r="Y505" s="35" t="str">
        <f>IF(VW_PREMIO_IV[[#This Row],[EQUIPE]]="Gerentes",VLOOKUP(VW_PREMIO_IV[[#This Row],[COBERTURA]],VALORES_IV_GER[],VW_PREMIO_IV[[#This Row],[Col Valor]],1),"")</f>
        <v/>
      </c>
      <c r="Z505" s="35" t="str">
        <f>IF(VW_PREMIO_IV[[#This Row],[EQUIPE]]="Especialidade (ESP)",VLOOKUP(VW_PREMIO_IV[[#This Row],[COBERTURA]],VALORES_IV_ESP[],VW_PREMIO_IV[[#This Row],[Col Valor]],1),"")</f>
        <v/>
      </c>
      <c r="AA505" s="35">
        <f>IF(VW_PREMIO_IV[[#This Row],[EQUIPE]]="Hospitalar (HSP)",VLOOKUP(VW_PREMIO_IV[[#This Row],[COBERTURA]],VALORES_IV_HSP[],VW_PREMIO_IV[[#This Row],[Col Valor]],1),"")</f>
        <v>188.0412</v>
      </c>
      <c r="AB505" s="35" t="str">
        <f>IF(VW_PREMIO_IV[[#This Row],[EQUIPE]]="Misto (EMH)",VLOOKUP(VW_PREMIO_IV[[#This Row],[COBERTURA]],VALORES_IV_EMH[],VW_PREMIO_IV[[#This Row],[Col Valor]],1),"")</f>
        <v/>
      </c>
      <c r="AC505" s="35">
        <f>VW_PREMIO_IV[[#This Row],[PREMIO]]-SUM(VW_PREMIO_IV[[#This Row],[Check Gerente]:[Check EMH]])</f>
        <v>-1.2000000000114142E-3</v>
      </c>
    </row>
    <row r="506" spans="1:29" x14ac:dyDescent="0.25">
      <c r="A506" s="6" t="s">
        <v>497</v>
      </c>
      <c r="B506" s="6" t="s">
        <v>287</v>
      </c>
      <c r="C506" s="6" t="s">
        <v>19</v>
      </c>
      <c r="D506" s="6" t="s">
        <v>325</v>
      </c>
      <c r="E506" s="4">
        <v>20</v>
      </c>
      <c r="F506" s="6" t="s">
        <v>306</v>
      </c>
      <c r="G506" s="6" t="s">
        <v>513</v>
      </c>
      <c r="H506" s="4">
        <v>2020</v>
      </c>
      <c r="I506" s="4">
        <v>4</v>
      </c>
      <c r="J506" s="6" t="s">
        <v>509</v>
      </c>
      <c r="K506" s="4">
        <v>11</v>
      </c>
      <c r="L506" s="6" t="s">
        <v>498</v>
      </c>
      <c r="M506" s="6" t="s">
        <v>514</v>
      </c>
      <c r="N506" s="6" t="s">
        <v>511</v>
      </c>
      <c r="O506" s="4">
        <v>2</v>
      </c>
      <c r="P506" s="6" t="s">
        <v>512</v>
      </c>
      <c r="Q506" s="4">
        <v>5</v>
      </c>
      <c r="R506" s="6" t="s">
        <v>499</v>
      </c>
      <c r="S506" s="4" t="b">
        <v>0</v>
      </c>
      <c r="T506" s="60">
        <v>1</v>
      </c>
      <c r="U506" s="60">
        <v>1</v>
      </c>
      <c r="V506" s="38">
        <v>1</v>
      </c>
      <c r="W506" s="35">
        <v>188.04</v>
      </c>
      <c r="X506" s="42">
        <f>VLOOKUP(VW_PREMIO_IV[[#This Row],[TIPO]],$AL$5:$AM$16,2,0)</f>
        <v>15</v>
      </c>
      <c r="Y506" s="35" t="str">
        <f>IF(VW_PREMIO_IV[[#This Row],[EQUIPE]]="Gerentes",VLOOKUP(VW_PREMIO_IV[[#This Row],[COBERTURA]],VALORES_IV_GER[],VW_PREMIO_IV[[#This Row],[Col Valor]],1),"")</f>
        <v/>
      </c>
      <c r="Z506" s="35" t="str">
        <f>IF(VW_PREMIO_IV[[#This Row],[EQUIPE]]="Especialidade (ESP)",VLOOKUP(VW_PREMIO_IV[[#This Row],[COBERTURA]],VALORES_IV_ESP[],VW_PREMIO_IV[[#This Row],[Col Valor]],1),"")</f>
        <v/>
      </c>
      <c r="AA506" s="35">
        <f>IF(VW_PREMIO_IV[[#This Row],[EQUIPE]]="Hospitalar (HSP)",VLOOKUP(VW_PREMIO_IV[[#This Row],[COBERTURA]],VALORES_IV_HSP[],VW_PREMIO_IV[[#This Row],[Col Valor]],1),"")</f>
        <v>188.0412</v>
      </c>
      <c r="AB506" s="35" t="str">
        <f>IF(VW_PREMIO_IV[[#This Row],[EQUIPE]]="Misto (EMH)",VLOOKUP(VW_PREMIO_IV[[#This Row],[COBERTURA]],VALORES_IV_EMH[],VW_PREMIO_IV[[#This Row],[Col Valor]],1),"")</f>
        <v/>
      </c>
      <c r="AC506" s="35">
        <f>VW_PREMIO_IV[[#This Row],[PREMIO]]-SUM(VW_PREMIO_IV[[#This Row],[Check Gerente]:[Check EMH]])</f>
        <v>-1.2000000000114142E-3</v>
      </c>
    </row>
    <row r="507" spans="1:29" x14ac:dyDescent="0.25">
      <c r="A507" s="6" t="s">
        <v>497</v>
      </c>
      <c r="B507" s="6" t="s">
        <v>287</v>
      </c>
      <c r="C507" s="6" t="s">
        <v>20</v>
      </c>
      <c r="D507" s="6" t="s">
        <v>326</v>
      </c>
      <c r="E507" s="4">
        <v>20</v>
      </c>
      <c r="F507" s="6" t="s">
        <v>306</v>
      </c>
      <c r="G507" s="6" t="s">
        <v>508</v>
      </c>
      <c r="H507" s="4">
        <v>2020</v>
      </c>
      <c r="I507" s="4">
        <v>4</v>
      </c>
      <c r="J507" s="6" t="s">
        <v>509</v>
      </c>
      <c r="K507" s="4">
        <v>10</v>
      </c>
      <c r="L507" s="6" t="s">
        <v>495</v>
      </c>
      <c r="M507" s="6" t="s">
        <v>510</v>
      </c>
      <c r="N507" s="6" t="s">
        <v>511</v>
      </c>
      <c r="O507" s="4">
        <v>2</v>
      </c>
      <c r="P507" s="6" t="s">
        <v>512</v>
      </c>
      <c r="Q507" s="4">
        <v>4</v>
      </c>
      <c r="R507" s="6" t="s">
        <v>496</v>
      </c>
      <c r="S507" s="4" t="b">
        <v>0</v>
      </c>
      <c r="T507" s="60">
        <v>1</v>
      </c>
      <c r="U507" s="60">
        <v>1</v>
      </c>
      <c r="V507" s="38">
        <v>1</v>
      </c>
      <c r="W507" s="35">
        <v>188.04</v>
      </c>
      <c r="X507" s="42">
        <f>VLOOKUP(VW_PREMIO_IV[[#This Row],[TIPO]],$AL$5:$AM$16,2,0)</f>
        <v>15</v>
      </c>
      <c r="Y507" s="35" t="str">
        <f>IF(VW_PREMIO_IV[[#This Row],[EQUIPE]]="Gerentes",VLOOKUP(VW_PREMIO_IV[[#This Row],[COBERTURA]],VALORES_IV_GER[],VW_PREMIO_IV[[#This Row],[Col Valor]],1),"")</f>
        <v/>
      </c>
      <c r="Z507" s="35" t="str">
        <f>IF(VW_PREMIO_IV[[#This Row],[EQUIPE]]="Especialidade (ESP)",VLOOKUP(VW_PREMIO_IV[[#This Row],[COBERTURA]],VALORES_IV_ESP[],VW_PREMIO_IV[[#This Row],[Col Valor]],1),"")</f>
        <v/>
      </c>
      <c r="AA507" s="35">
        <f>IF(VW_PREMIO_IV[[#This Row],[EQUIPE]]="Hospitalar (HSP)",VLOOKUP(VW_PREMIO_IV[[#This Row],[COBERTURA]],VALORES_IV_HSP[],VW_PREMIO_IV[[#This Row],[Col Valor]],1),"")</f>
        <v>188.0412</v>
      </c>
      <c r="AB507" s="35" t="str">
        <f>IF(VW_PREMIO_IV[[#This Row],[EQUIPE]]="Misto (EMH)",VLOOKUP(VW_PREMIO_IV[[#This Row],[COBERTURA]],VALORES_IV_EMH[],VW_PREMIO_IV[[#This Row],[Col Valor]],1),"")</f>
        <v/>
      </c>
      <c r="AC507" s="35">
        <f>VW_PREMIO_IV[[#This Row],[PREMIO]]-SUM(VW_PREMIO_IV[[#This Row],[Check Gerente]:[Check EMH]])</f>
        <v>-1.2000000000114142E-3</v>
      </c>
    </row>
    <row r="508" spans="1:29" x14ac:dyDescent="0.25">
      <c r="A508" s="6" t="s">
        <v>497</v>
      </c>
      <c r="B508" s="6" t="s">
        <v>287</v>
      </c>
      <c r="C508" s="6" t="s">
        <v>20</v>
      </c>
      <c r="D508" s="6" t="s">
        <v>326</v>
      </c>
      <c r="E508" s="4">
        <v>20</v>
      </c>
      <c r="F508" s="6" t="s">
        <v>306</v>
      </c>
      <c r="G508" s="6" t="s">
        <v>513</v>
      </c>
      <c r="H508" s="4">
        <v>2020</v>
      </c>
      <c r="I508" s="4">
        <v>4</v>
      </c>
      <c r="J508" s="6" t="s">
        <v>509</v>
      </c>
      <c r="K508" s="4">
        <v>11</v>
      </c>
      <c r="L508" s="6" t="s">
        <v>498</v>
      </c>
      <c r="M508" s="6" t="s">
        <v>514</v>
      </c>
      <c r="N508" s="6" t="s">
        <v>511</v>
      </c>
      <c r="O508" s="4">
        <v>2</v>
      </c>
      <c r="P508" s="6" t="s">
        <v>512</v>
      </c>
      <c r="Q508" s="4">
        <v>5</v>
      </c>
      <c r="R508" s="6" t="s">
        <v>499</v>
      </c>
      <c r="S508" s="4" t="b">
        <v>0</v>
      </c>
      <c r="T508" s="60">
        <v>1</v>
      </c>
      <c r="U508" s="60">
        <v>1</v>
      </c>
      <c r="V508" s="38">
        <v>1</v>
      </c>
      <c r="W508" s="35">
        <v>188.04</v>
      </c>
      <c r="X508" s="42">
        <f>VLOOKUP(VW_PREMIO_IV[[#This Row],[TIPO]],$AL$5:$AM$16,2,0)</f>
        <v>15</v>
      </c>
      <c r="Y508" s="35" t="str">
        <f>IF(VW_PREMIO_IV[[#This Row],[EQUIPE]]="Gerentes",VLOOKUP(VW_PREMIO_IV[[#This Row],[COBERTURA]],VALORES_IV_GER[],VW_PREMIO_IV[[#This Row],[Col Valor]],1),"")</f>
        <v/>
      </c>
      <c r="Z508" s="35" t="str">
        <f>IF(VW_PREMIO_IV[[#This Row],[EQUIPE]]="Especialidade (ESP)",VLOOKUP(VW_PREMIO_IV[[#This Row],[COBERTURA]],VALORES_IV_ESP[],VW_PREMIO_IV[[#This Row],[Col Valor]],1),"")</f>
        <v/>
      </c>
      <c r="AA508" s="35">
        <f>IF(VW_PREMIO_IV[[#This Row],[EQUIPE]]="Hospitalar (HSP)",VLOOKUP(VW_PREMIO_IV[[#This Row],[COBERTURA]],VALORES_IV_HSP[],VW_PREMIO_IV[[#This Row],[Col Valor]],1),"")</f>
        <v>188.0412</v>
      </c>
      <c r="AB508" s="35" t="str">
        <f>IF(VW_PREMIO_IV[[#This Row],[EQUIPE]]="Misto (EMH)",VLOOKUP(VW_PREMIO_IV[[#This Row],[COBERTURA]],VALORES_IV_EMH[],VW_PREMIO_IV[[#This Row],[Col Valor]],1),"")</f>
        <v/>
      </c>
      <c r="AC508" s="35">
        <f>VW_PREMIO_IV[[#This Row],[PREMIO]]-SUM(VW_PREMIO_IV[[#This Row],[Check Gerente]:[Check EMH]])</f>
        <v>-1.2000000000114142E-3</v>
      </c>
    </row>
    <row r="509" spans="1:29" x14ac:dyDescent="0.25">
      <c r="A509" s="6" t="s">
        <v>497</v>
      </c>
      <c r="B509" s="6" t="s">
        <v>287</v>
      </c>
      <c r="C509" s="6" t="s">
        <v>21</v>
      </c>
      <c r="D509" s="6" t="s">
        <v>329</v>
      </c>
      <c r="E509" s="4">
        <v>20</v>
      </c>
      <c r="F509" s="6" t="s">
        <v>306</v>
      </c>
      <c r="G509" s="6" t="s">
        <v>508</v>
      </c>
      <c r="H509" s="4">
        <v>2020</v>
      </c>
      <c r="I509" s="4">
        <v>4</v>
      </c>
      <c r="J509" s="6" t="s">
        <v>509</v>
      </c>
      <c r="K509" s="4">
        <v>10</v>
      </c>
      <c r="L509" s="6" t="s">
        <v>495</v>
      </c>
      <c r="M509" s="6" t="s">
        <v>510</v>
      </c>
      <c r="N509" s="6" t="s">
        <v>511</v>
      </c>
      <c r="O509" s="4">
        <v>2</v>
      </c>
      <c r="P509" s="6" t="s">
        <v>512</v>
      </c>
      <c r="Q509" s="4">
        <v>4</v>
      </c>
      <c r="R509" s="6" t="s">
        <v>496</v>
      </c>
      <c r="S509" s="4" t="b">
        <v>0</v>
      </c>
      <c r="T509" s="60">
        <v>1</v>
      </c>
      <c r="U509" s="60">
        <v>1</v>
      </c>
      <c r="V509" s="38">
        <v>1</v>
      </c>
      <c r="W509" s="35">
        <v>188.04</v>
      </c>
      <c r="X509" s="42">
        <f>VLOOKUP(VW_PREMIO_IV[[#This Row],[TIPO]],$AL$5:$AM$16,2,0)</f>
        <v>15</v>
      </c>
      <c r="Y509" s="35" t="str">
        <f>IF(VW_PREMIO_IV[[#This Row],[EQUIPE]]="Gerentes",VLOOKUP(VW_PREMIO_IV[[#This Row],[COBERTURA]],VALORES_IV_GER[],VW_PREMIO_IV[[#This Row],[Col Valor]],1),"")</f>
        <v/>
      </c>
      <c r="Z509" s="35" t="str">
        <f>IF(VW_PREMIO_IV[[#This Row],[EQUIPE]]="Especialidade (ESP)",VLOOKUP(VW_PREMIO_IV[[#This Row],[COBERTURA]],VALORES_IV_ESP[],VW_PREMIO_IV[[#This Row],[Col Valor]],1),"")</f>
        <v/>
      </c>
      <c r="AA509" s="35">
        <f>IF(VW_PREMIO_IV[[#This Row],[EQUIPE]]="Hospitalar (HSP)",VLOOKUP(VW_PREMIO_IV[[#This Row],[COBERTURA]],VALORES_IV_HSP[],VW_PREMIO_IV[[#This Row],[Col Valor]],1),"")</f>
        <v>188.0412</v>
      </c>
      <c r="AB509" s="35" t="str">
        <f>IF(VW_PREMIO_IV[[#This Row],[EQUIPE]]="Misto (EMH)",VLOOKUP(VW_PREMIO_IV[[#This Row],[COBERTURA]],VALORES_IV_EMH[],VW_PREMIO_IV[[#This Row],[Col Valor]],1),"")</f>
        <v/>
      </c>
      <c r="AC509" s="35">
        <f>VW_PREMIO_IV[[#This Row],[PREMIO]]-SUM(VW_PREMIO_IV[[#This Row],[Check Gerente]:[Check EMH]])</f>
        <v>-1.2000000000114142E-3</v>
      </c>
    </row>
    <row r="510" spans="1:29" x14ac:dyDescent="0.25">
      <c r="A510" s="6" t="s">
        <v>497</v>
      </c>
      <c r="B510" s="6" t="s">
        <v>287</v>
      </c>
      <c r="C510" s="6" t="s">
        <v>21</v>
      </c>
      <c r="D510" s="6" t="s">
        <v>329</v>
      </c>
      <c r="E510" s="4">
        <v>20</v>
      </c>
      <c r="F510" s="6" t="s">
        <v>306</v>
      </c>
      <c r="G510" s="6" t="s">
        <v>513</v>
      </c>
      <c r="H510" s="4">
        <v>2020</v>
      </c>
      <c r="I510" s="4">
        <v>4</v>
      </c>
      <c r="J510" s="6" t="s">
        <v>509</v>
      </c>
      <c r="K510" s="4">
        <v>11</v>
      </c>
      <c r="L510" s="6" t="s">
        <v>498</v>
      </c>
      <c r="M510" s="6" t="s">
        <v>514</v>
      </c>
      <c r="N510" s="6" t="s">
        <v>511</v>
      </c>
      <c r="O510" s="4">
        <v>2</v>
      </c>
      <c r="P510" s="6" t="s">
        <v>512</v>
      </c>
      <c r="Q510" s="4">
        <v>5</v>
      </c>
      <c r="R510" s="6" t="s">
        <v>499</v>
      </c>
      <c r="S510" s="4" t="b">
        <v>0</v>
      </c>
      <c r="T510" s="60">
        <v>1</v>
      </c>
      <c r="U510" s="60">
        <v>1</v>
      </c>
      <c r="V510" s="38">
        <v>1</v>
      </c>
      <c r="W510" s="35">
        <v>188.04</v>
      </c>
      <c r="X510" s="42">
        <f>VLOOKUP(VW_PREMIO_IV[[#This Row],[TIPO]],$AL$5:$AM$16,2,0)</f>
        <v>15</v>
      </c>
      <c r="Y510" s="35" t="str">
        <f>IF(VW_PREMIO_IV[[#This Row],[EQUIPE]]="Gerentes",VLOOKUP(VW_PREMIO_IV[[#This Row],[COBERTURA]],VALORES_IV_GER[],VW_PREMIO_IV[[#This Row],[Col Valor]],1),"")</f>
        <v/>
      </c>
      <c r="Z510" s="35" t="str">
        <f>IF(VW_PREMIO_IV[[#This Row],[EQUIPE]]="Especialidade (ESP)",VLOOKUP(VW_PREMIO_IV[[#This Row],[COBERTURA]],VALORES_IV_ESP[],VW_PREMIO_IV[[#This Row],[Col Valor]],1),"")</f>
        <v/>
      </c>
      <c r="AA510" s="35">
        <f>IF(VW_PREMIO_IV[[#This Row],[EQUIPE]]="Hospitalar (HSP)",VLOOKUP(VW_PREMIO_IV[[#This Row],[COBERTURA]],VALORES_IV_HSP[],VW_PREMIO_IV[[#This Row],[Col Valor]],1),"")</f>
        <v>188.0412</v>
      </c>
      <c r="AB510" s="35" t="str">
        <f>IF(VW_PREMIO_IV[[#This Row],[EQUIPE]]="Misto (EMH)",VLOOKUP(VW_PREMIO_IV[[#This Row],[COBERTURA]],VALORES_IV_EMH[],VW_PREMIO_IV[[#This Row],[Col Valor]],1),"")</f>
        <v/>
      </c>
      <c r="AC510" s="35">
        <f>VW_PREMIO_IV[[#This Row],[PREMIO]]-SUM(VW_PREMIO_IV[[#This Row],[Check Gerente]:[Check EMH]])</f>
        <v>-1.2000000000114142E-3</v>
      </c>
    </row>
    <row r="511" spans="1:29" x14ac:dyDescent="0.25">
      <c r="A511" s="6" t="s">
        <v>497</v>
      </c>
      <c r="B511" s="6" t="s">
        <v>287</v>
      </c>
      <c r="C511" s="6" t="s">
        <v>32</v>
      </c>
      <c r="D511" s="6" t="s">
        <v>330</v>
      </c>
      <c r="E511" s="4">
        <v>10</v>
      </c>
      <c r="F511" s="6" t="s">
        <v>311</v>
      </c>
      <c r="G511" s="6" t="s">
        <v>508</v>
      </c>
      <c r="H511" s="4">
        <v>2020</v>
      </c>
      <c r="I511" s="4">
        <v>4</v>
      </c>
      <c r="J511" s="6" t="s">
        <v>509</v>
      </c>
      <c r="K511" s="4">
        <v>10</v>
      </c>
      <c r="L511" s="6" t="s">
        <v>495</v>
      </c>
      <c r="M511" s="6" t="s">
        <v>510</v>
      </c>
      <c r="N511" s="6" t="s">
        <v>511</v>
      </c>
      <c r="O511" s="4">
        <v>2</v>
      </c>
      <c r="P511" s="6" t="s">
        <v>512</v>
      </c>
      <c r="Q511" s="4">
        <v>4</v>
      </c>
      <c r="R511" s="6" t="s">
        <v>496</v>
      </c>
      <c r="S511" s="4" t="b">
        <v>0</v>
      </c>
      <c r="T511" s="60">
        <v>1</v>
      </c>
      <c r="U511" s="60">
        <v>1</v>
      </c>
      <c r="V511" s="38">
        <v>1</v>
      </c>
      <c r="W511" s="35">
        <v>188.04</v>
      </c>
      <c r="X511" s="42">
        <f>VLOOKUP(VW_PREMIO_IV[[#This Row],[TIPO]],$AL$5:$AM$16,2,0)</f>
        <v>15</v>
      </c>
      <c r="Y511" s="35" t="str">
        <f>IF(VW_PREMIO_IV[[#This Row],[EQUIPE]]="Gerentes",VLOOKUP(VW_PREMIO_IV[[#This Row],[COBERTURA]],VALORES_IV_GER[],VW_PREMIO_IV[[#This Row],[Col Valor]],1),"")</f>
        <v/>
      </c>
      <c r="Z511" s="35">
        <f>IF(VW_PREMIO_IV[[#This Row],[EQUIPE]]="Especialidade (ESP)",VLOOKUP(VW_PREMIO_IV[[#This Row],[COBERTURA]],VALORES_IV_ESP[],VW_PREMIO_IV[[#This Row],[Col Valor]],1),"")</f>
        <v>188.0412</v>
      </c>
      <c r="AA511" s="35" t="str">
        <f>IF(VW_PREMIO_IV[[#This Row],[EQUIPE]]="Hospitalar (HSP)",VLOOKUP(VW_PREMIO_IV[[#This Row],[COBERTURA]],VALORES_IV_HSP[],VW_PREMIO_IV[[#This Row],[Col Valor]],1),"")</f>
        <v/>
      </c>
      <c r="AB511" s="35" t="str">
        <f>IF(VW_PREMIO_IV[[#This Row],[EQUIPE]]="Misto (EMH)",VLOOKUP(VW_PREMIO_IV[[#This Row],[COBERTURA]],VALORES_IV_EMH[],VW_PREMIO_IV[[#This Row],[Col Valor]],1),"")</f>
        <v/>
      </c>
      <c r="AC511" s="35">
        <f>VW_PREMIO_IV[[#This Row],[PREMIO]]-SUM(VW_PREMIO_IV[[#This Row],[Check Gerente]:[Check EMH]])</f>
        <v>-1.2000000000114142E-3</v>
      </c>
    </row>
    <row r="512" spans="1:29" x14ac:dyDescent="0.25">
      <c r="A512" s="6" t="s">
        <v>497</v>
      </c>
      <c r="B512" s="6" t="s">
        <v>287</v>
      </c>
      <c r="C512" s="6" t="s">
        <v>32</v>
      </c>
      <c r="D512" s="6" t="s">
        <v>330</v>
      </c>
      <c r="E512" s="4">
        <v>10</v>
      </c>
      <c r="F512" s="6" t="s">
        <v>311</v>
      </c>
      <c r="G512" s="6" t="s">
        <v>513</v>
      </c>
      <c r="H512" s="4">
        <v>2020</v>
      </c>
      <c r="I512" s="4">
        <v>4</v>
      </c>
      <c r="J512" s="6" t="s">
        <v>509</v>
      </c>
      <c r="K512" s="4">
        <v>11</v>
      </c>
      <c r="L512" s="6" t="s">
        <v>498</v>
      </c>
      <c r="M512" s="6" t="s">
        <v>514</v>
      </c>
      <c r="N512" s="6" t="s">
        <v>511</v>
      </c>
      <c r="O512" s="4">
        <v>2</v>
      </c>
      <c r="P512" s="6" t="s">
        <v>512</v>
      </c>
      <c r="Q512" s="4">
        <v>5</v>
      </c>
      <c r="R512" s="6" t="s">
        <v>499</v>
      </c>
      <c r="S512" s="4" t="b">
        <v>0</v>
      </c>
      <c r="T512" s="60">
        <v>1</v>
      </c>
      <c r="U512" s="60">
        <v>1</v>
      </c>
      <c r="V512" s="38">
        <v>1</v>
      </c>
      <c r="W512" s="35">
        <v>188.04</v>
      </c>
      <c r="X512" s="42">
        <f>VLOOKUP(VW_PREMIO_IV[[#This Row],[TIPO]],$AL$5:$AM$16,2,0)</f>
        <v>15</v>
      </c>
      <c r="Y512" s="35" t="str">
        <f>IF(VW_PREMIO_IV[[#This Row],[EQUIPE]]="Gerentes",VLOOKUP(VW_PREMIO_IV[[#This Row],[COBERTURA]],VALORES_IV_GER[],VW_PREMIO_IV[[#This Row],[Col Valor]],1),"")</f>
        <v/>
      </c>
      <c r="Z512" s="35">
        <f>IF(VW_PREMIO_IV[[#This Row],[EQUIPE]]="Especialidade (ESP)",VLOOKUP(VW_PREMIO_IV[[#This Row],[COBERTURA]],VALORES_IV_ESP[],VW_PREMIO_IV[[#This Row],[Col Valor]],1),"")</f>
        <v>188.0412</v>
      </c>
      <c r="AA512" s="35" t="str">
        <f>IF(VW_PREMIO_IV[[#This Row],[EQUIPE]]="Hospitalar (HSP)",VLOOKUP(VW_PREMIO_IV[[#This Row],[COBERTURA]],VALORES_IV_HSP[],VW_PREMIO_IV[[#This Row],[Col Valor]],1),"")</f>
        <v/>
      </c>
      <c r="AB512" s="35" t="str">
        <f>IF(VW_PREMIO_IV[[#This Row],[EQUIPE]]="Misto (EMH)",VLOOKUP(VW_PREMIO_IV[[#This Row],[COBERTURA]],VALORES_IV_EMH[],VW_PREMIO_IV[[#This Row],[Col Valor]],1),"")</f>
        <v/>
      </c>
      <c r="AC512" s="35">
        <f>VW_PREMIO_IV[[#This Row],[PREMIO]]-SUM(VW_PREMIO_IV[[#This Row],[Check Gerente]:[Check EMH]])</f>
        <v>-1.2000000000114142E-3</v>
      </c>
    </row>
    <row r="513" spans="1:29" x14ac:dyDescent="0.25">
      <c r="A513" s="6" t="s">
        <v>497</v>
      </c>
      <c r="B513" s="6" t="s">
        <v>287</v>
      </c>
      <c r="C513" s="6" t="s">
        <v>22</v>
      </c>
      <c r="D513" s="6" t="s">
        <v>365</v>
      </c>
      <c r="E513" s="4">
        <v>20</v>
      </c>
      <c r="F513" s="6" t="s">
        <v>306</v>
      </c>
      <c r="G513" s="6" t="s">
        <v>508</v>
      </c>
      <c r="H513" s="4">
        <v>2020</v>
      </c>
      <c r="I513" s="4">
        <v>4</v>
      </c>
      <c r="J513" s="6" t="s">
        <v>509</v>
      </c>
      <c r="K513" s="4">
        <v>10</v>
      </c>
      <c r="L513" s="6" t="s">
        <v>495</v>
      </c>
      <c r="M513" s="6" t="s">
        <v>510</v>
      </c>
      <c r="N513" s="6" t="s">
        <v>511</v>
      </c>
      <c r="O513" s="4">
        <v>2</v>
      </c>
      <c r="P513" s="6" t="s">
        <v>512</v>
      </c>
      <c r="Q513" s="4">
        <v>4</v>
      </c>
      <c r="R513" s="6" t="s">
        <v>496</v>
      </c>
      <c r="S513" s="4" t="b">
        <v>0</v>
      </c>
      <c r="T513" s="60">
        <v>1</v>
      </c>
      <c r="U513" s="60">
        <v>1</v>
      </c>
      <c r="V513" s="38">
        <v>1</v>
      </c>
      <c r="W513" s="35">
        <v>188.04</v>
      </c>
      <c r="X513" s="42">
        <f>VLOOKUP(VW_PREMIO_IV[[#This Row],[TIPO]],$AL$5:$AM$16,2,0)</f>
        <v>15</v>
      </c>
      <c r="Y513" s="35" t="str">
        <f>IF(VW_PREMIO_IV[[#This Row],[EQUIPE]]="Gerentes",VLOOKUP(VW_PREMIO_IV[[#This Row],[COBERTURA]],VALORES_IV_GER[],VW_PREMIO_IV[[#This Row],[Col Valor]],1),"")</f>
        <v/>
      </c>
      <c r="Z513" s="35" t="str">
        <f>IF(VW_PREMIO_IV[[#This Row],[EQUIPE]]="Especialidade (ESP)",VLOOKUP(VW_PREMIO_IV[[#This Row],[COBERTURA]],VALORES_IV_ESP[],VW_PREMIO_IV[[#This Row],[Col Valor]],1),"")</f>
        <v/>
      </c>
      <c r="AA513" s="35">
        <f>IF(VW_PREMIO_IV[[#This Row],[EQUIPE]]="Hospitalar (HSP)",VLOOKUP(VW_PREMIO_IV[[#This Row],[COBERTURA]],VALORES_IV_HSP[],VW_PREMIO_IV[[#This Row],[Col Valor]],1),"")</f>
        <v>188.0412</v>
      </c>
      <c r="AB513" s="35" t="str">
        <f>IF(VW_PREMIO_IV[[#This Row],[EQUIPE]]="Misto (EMH)",VLOOKUP(VW_PREMIO_IV[[#This Row],[COBERTURA]],VALORES_IV_EMH[],VW_PREMIO_IV[[#This Row],[Col Valor]],1),"")</f>
        <v/>
      </c>
      <c r="AC513" s="35">
        <f>VW_PREMIO_IV[[#This Row],[PREMIO]]-SUM(VW_PREMIO_IV[[#This Row],[Check Gerente]:[Check EMH]])</f>
        <v>-1.2000000000114142E-3</v>
      </c>
    </row>
    <row r="514" spans="1:29" x14ac:dyDescent="0.25">
      <c r="A514" s="6" t="s">
        <v>497</v>
      </c>
      <c r="B514" s="6" t="s">
        <v>287</v>
      </c>
      <c r="C514" s="6" t="s">
        <v>22</v>
      </c>
      <c r="D514" s="6" t="s">
        <v>365</v>
      </c>
      <c r="E514" s="4">
        <v>20</v>
      </c>
      <c r="F514" s="6" t="s">
        <v>306</v>
      </c>
      <c r="G514" s="6" t="s">
        <v>513</v>
      </c>
      <c r="H514" s="4">
        <v>2020</v>
      </c>
      <c r="I514" s="4">
        <v>4</v>
      </c>
      <c r="J514" s="6" t="s">
        <v>509</v>
      </c>
      <c r="K514" s="4">
        <v>11</v>
      </c>
      <c r="L514" s="6" t="s">
        <v>498</v>
      </c>
      <c r="M514" s="6" t="s">
        <v>514</v>
      </c>
      <c r="N514" s="6" t="s">
        <v>511</v>
      </c>
      <c r="O514" s="4">
        <v>2</v>
      </c>
      <c r="P514" s="6" t="s">
        <v>512</v>
      </c>
      <c r="Q514" s="4">
        <v>5</v>
      </c>
      <c r="R514" s="6" t="s">
        <v>499</v>
      </c>
      <c r="S514" s="4" t="b">
        <v>0</v>
      </c>
      <c r="T514" s="60">
        <v>1</v>
      </c>
      <c r="U514" s="60">
        <v>1</v>
      </c>
      <c r="V514" s="38">
        <v>1</v>
      </c>
      <c r="W514" s="35">
        <v>188.04</v>
      </c>
      <c r="X514" s="42">
        <f>VLOOKUP(VW_PREMIO_IV[[#This Row],[TIPO]],$AL$5:$AM$16,2,0)</f>
        <v>15</v>
      </c>
      <c r="Y514" s="35" t="str">
        <f>IF(VW_PREMIO_IV[[#This Row],[EQUIPE]]="Gerentes",VLOOKUP(VW_PREMIO_IV[[#This Row],[COBERTURA]],VALORES_IV_GER[],VW_PREMIO_IV[[#This Row],[Col Valor]],1),"")</f>
        <v/>
      </c>
      <c r="Z514" s="35" t="str">
        <f>IF(VW_PREMIO_IV[[#This Row],[EQUIPE]]="Especialidade (ESP)",VLOOKUP(VW_PREMIO_IV[[#This Row],[COBERTURA]],VALORES_IV_ESP[],VW_PREMIO_IV[[#This Row],[Col Valor]],1),"")</f>
        <v/>
      </c>
      <c r="AA514" s="35">
        <f>IF(VW_PREMIO_IV[[#This Row],[EQUIPE]]="Hospitalar (HSP)",VLOOKUP(VW_PREMIO_IV[[#This Row],[COBERTURA]],VALORES_IV_HSP[],VW_PREMIO_IV[[#This Row],[Col Valor]],1),"")</f>
        <v>188.0412</v>
      </c>
      <c r="AB514" s="35" t="str">
        <f>IF(VW_PREMIO_IV[[#This Row],[EQUIPE]]="Misto (EMH)",VLOOKUP(VW_PREMIO_IV[[#This Row],[COBERTURA]],VALORES_IV_EMH[],VW_PREMIO_IV[[#This Row],[Col Valor]],1),"")</f>
        <v/>
      </c>
      <c r="AC514" s="35">
        <f>VW_PREMIO_IV[[#This Row],[PREMIO]]-SUM(VW_PREMIO_IV[[#This Row],[Check Gerente]:[Check EMH]])</f>
        <v>-1.2000000000114142E-3</v>
      </c>
    </row>
    <row r="515" spans="1:29" x14ac:dyDescent="0.25">
      <c r="A515" s="6" t="s">
        <v>497</v>
      </c>
      <c r="B515" s="6" t="s">
        <v>287</v>
      </c>
      <c r="C515" s="6" t="s">
        <v>23</v>
      </c>
      <c r="D515" s="6" t="s">
        <v>369</v>
      </c>
      <c r="E515" s="4">
        <v>20</v>
      </c>
      <c r="F515" s="6" t="s">
        <v>306</v>
      </c>
      <c r="G515" s="6" t="s">
        <v>508</v>
      </c>
      <c r="H515" s="4">
        <v>2020</v>
      </c>
      <c r="I515" s="4">
        <v>4</v>
      </c>
      <c r="J515" s="6" t="s">
        <v>509</v>
      </c>
      <c r="K515" s="4">
        <v>10</v>
      </c>
      <c r="L515" s="6" t="s">
        <v>495</v>
      </c>
      <c r="M515" s="6" t="s">
        <v>510</v>
      </c>
      <c r="N515" s="6" t="s">
        <v>511</v>
      </c>
      <c r="O515" s="4">
        <v>2</v>
      </c>
      <c r="P515" s="6" t="s">
        <v>512</v>
      </c>
      <c r="Q515" s="4">
        <v>4</v>
      </c>
      <c r="R515" s="6" t="s">
        <v>496</v>
      </c>
      <c r="S515" s="4" t="b">
        <v>0</v>
      </c>
      <c r="T515" s="60">
        <v>1</v>
      </c>
      <c r="U515" s="60">
        <v>1</v>
      </c>
      <c r="V515" s="38">
        <v>1</v>
      </c>
      <c r="W515" s="35">
        <v>188.04</v>
      </c>
      <c r="X515" s="42">
        <f>VLOOKUP(VW_PREMIO_IV[[#This Row],[TIPO]],$AL$5:$AM$16,2,0)</f>
        <v>15</v>
      </c>
      <c r="Y515" s="35" t="str">
        <f>IF(VW_PREMIO_IV[[#This Row],[EQUIPE]]="Gerentes",VLOOKUP(VW_PREMIO_IV[[#This Row],[COBERTURA]],VALORES_IV_GER[],VW_PREMIO_IV[[#This Row],[Col Valor]],1),"")</f>
        <v/>
      </c>
      <c r="Z515" s="35" t="str">
        <f>IF(VW_PREMIO_IV[[#This Row],[EQUIPE]]="Especialidade (ESP)",VLOOKUP(VW_PREMIO_IV[[#This Row],[COBERTURA]],VALORES_IV_ESP[],VW_PREMIO_IV[[#This Row],[Col Valor]],1),"")</f>
        <v/>
      </c>
      <c r="AA515" s="35">
        <f>IF(VW_PREMIO_IV[[#This Row],[EQUIPE]]="Hospitalar (HSP)",VLOOKUP(VW_PREMIO_IV[[#This Row],[COBERTURA]],VALORES_IV_HSP[],VW_PREMIO_IV[[#This Row],[Col Valor]],1),"")</f>
        <v>188.0412</v>
      </c>
      <c r="AB515" s="35" t="str">
        <f>IF(VW_PREMIO_IV[[#This Row],[EQUIPE]]="Misto (EMH)",VLOOKUP(VW_PREMIO_IV[[#This Row],[COBERTURA]],VALORES_IV_EMH[],VW_PREMIO_IV[[#This Row],[Col Valor]],1),"")</f>
        <v/>
      </c>
      <c r="AC515" s="35">
        <f>VW_PREMIO_IV[[#This Row],[PREMIO]]-SUM(VW_PREMIO_IV[[#This Row],[Check Gerente]:[Check EMH]])</f>
        <v>-1.2000000000114142E-3</v>
      </c>
    </row>
    <row r="516" spans="1:29" x14ac:dyDescent="0.25">
      <c r="A516" s="6" t="s">
        <v>497</v>
      </c>
      <c r="B516" s="6" t="s">
        <v>287</v>
      </c>
      <c r="C516" s="6" t="s">
        <v>23</v>
      </c>
      <c r="D516" s="6" t="s">
        <v>369</v>
      </c>
      <c r="E516" s="4">
        <v>20</v>
      </c>
      <c r="F516" s="6" t="s">
        <v>306</v>
      </c>
      <c r="G516" s="6" t="s">
        <v>513</v>
      </c>
      <c r="H516" s="4">
        <v>2020</v>
      </c>
      <c r="I516" s="4">
        <v>4</v>
      </c>
      <c r="J516" s="6" t="s">
        <v>509</v>
      </c>
      <c r="K516" s="4">
        <v>11</v>
      </c>
      <c r="L516" s="6" t="s">
        <v>498</v>
      </c>
      <c r="M516" s="6" t="s">
        <v>514</v>
      </c>
      <c r="N516" s="6" t="s">
        <v>511</v>
      </c>
      <c r="O516" s="4">
        <v>2</v>
      </c>
      <c r="P516" s="6" t="s">
        <v>512</v>
      </c>
      <c r="Q516" s="4">
        <v>5</v>
      </c>
      <c r="R516" s="6" t="s">
        <v>499</v>
      </c>
      <c r="S516" s="4" t="b">
        <v>0</v>
      </c>
      <c r="T516" s="60">
        <v>1</v>
      </c>
      <c r="U516" s="60">
        <v>1</v>
      </c>
      <c r="V516" s="38">
        <v>1</v>
      </c>
      <c r="W516" s="35">
        <v>188.04</v>
      </c>
      <c r="X516" s="42">
        <f>VLOOKUP(VW_PREMIO_IV[[#This Row],[TIPO]],$AL$5:$AM$16,2,0)</f>
        <v>15</v>
      </c>
      <c r="Y516" s="35" t="str">
        <f>IF(VW_PREMIO_IV[[#This Row],[EQUIPE]]="Gerentes",VLOOKUP(VW_PREMIO_IV[[#This Row],[COBERTURA]],VALORES_IV_GER[],VW_PREMIO_IV[[#This Row],[Col Valor]],1),"")</f>
        <v/>
      </c>
      <c r="Z516" s="35" t="str">
        <f>IF(VW_PREMIO_IV[[#This Row],[EQUIPE]]="Especialidade (ESP)",VLOOKUP(VW_PREMIO_IV[[#This Row],[COBERTURA]],VALORES_IV_ESP[],VW_PREMIO_IV[[#This Row],[Col Valor]],1),"")</f>
        <v/>
      </c>
      <c r="AA516" s="35">
        <f>IF(VW_PREMIO_IV[[#This Row],[EQUIPE]]="Hospitalar (HSP)",VLOOKUP(VW_PREMIO_IV[[#This Row],[COBERTURA]],VALORES_IV_HSP[],VW_PREMIO_IV[[#This Row],[Col Valor]],1),"")</f>
        <v>188.0412</v>
      </c>
      <c r="AB516" s="35" t="str">
        <f>IF(VW_PREMIO_IV[[#This Row],[EQUIPE]]="Misto (EMH)",VLOOKUP(VW_PREMIO_IV[[#This Row],[COBERTURA]],VALORES_IV_EMH[],VW_PREMIO_IV[[#This Row],[Col Valor]],1),"")</f>
        <v/>
      </c>
      <c r="AC516" s="35">
        <f>VW_PREMIO_IV[[#This Row],[PREMIO]]-SUM(VW_PREMIO_IV[[#This Row],[Check Gerente]:[Check EMH]])</f>
        <v>-1.2000000000114142E-3</v>
      </c>
    </row>
    <row r="517" spans="1:29" x14ac:dyDescent="0.25">
      <c r="A517" s="6" t="s">
        <v>497</v>
      </c>
      <c r="B517" s="6" t="s">
        <v>287</v>
      </c>
      <c r="C517" s="6" t="s">
        <v>33</v>
      </c>
      <c r="D517" s="6" t="s">
        <v>405</v>
      </c>
      <c r="E517" s="4">
        <v>10</v>
      </c>
      <c r="F517" s="6" t="s">
        <v>311</v>
      </c>
      <c r="G517" s="6" t="s">
        <v>508</v>
      </c>
      <c r="H517" s="4">
        <v>2020</v>
      </c>
      <c r="I517" s="4">
        <v>4</v>
      </c>
      <c r="J517" s="6" t="s">
        <v>509</v>
      </c>
      <c r="K517" s="4">
        <v>10</v>
      </c>
      <c r="L517" s="6" t="s">
        <v>495</v>
      </c>
      <c r="M517" s="6" t="s">
        <v>510</v>
      </c>
      <c r="N517" s="6" t="s">
        <v>511</v>
      </c>
      <c r="O517" s="4">
        <v>2</v>
      </c>
      <c r="P517" s="6" t="s">
        <v>512</v>
      </c>
      <c r="Q517" s="4">
        <v>4</v>
      </c>
      <c r="R517" s="6" t="s">
        <v>496</v>
      </c>
      <c r="S517" s="4" t="b">
        <v>0</v>
      </c>
      <c r="T517" s="60">
        <v>1</v>
      </c>
      <c r="U517" s="60">
        <v>1</v>
      </c>
      <c r="V517" s="38">
        <v>1</v>
      </c>
      <c r="W517" s="35">
        <v>188.04</v>
      </c>
      <c r="X517" s="42">
        <f>VLOOKUP(VW_PREMIO_IV[[#This Row],[TIPO]],$AL$5:$AM$16,2,0)</f>
        <v>15</v>
      </c>
      <c r="Y517" s="35" t="str">
        <f>IF(VW_PREMIO_IV[[#This Row],[EQUIPE]]="Gerentes",VLOOKUP(VW_PREMIO_IV[[#This Row],[COBERTURA]],VALORES_IV_GER[],VW_PREMIO_IV[[#This Row],[Col Valor]],1),"")</f>
        <v/>
      </c>
      <c r="Z517" s="35">
        <f>IF(VW_PREMIO_IV[[#This Row],[EQUIPE]]="Especialidade (ESP)",VLOOKUP(VW_PREMIO_IV[[#This Row],[COBERTURA]],VALORES_IV_ESP[],VW_PREMIO_IV[[#This Row],[Col Valor]],1),"")</f>
        <v>188.0412</v>
      </c>
      <c r="AA517" s="35" t="str">
        <f>IF(VW_PREMIO_IV[[#This Row],[EQUIPE]]="Hospitalar (HSP)",VLOOKUP(VW_PREMIO_IV[[#This Row],[COBERTURA]],VALORES_IV_HSP[],VW_PREMIO_IV[[#This Row],[Col Valor]],1),"")</f>
        <v/>
      </c>
      <c r="AB517" s="35" t="str">
        <f>IF(VW_PREMIO_IV[[#This Row],[EQUIPE]]="Misto (EMH)",VLOOKUP(VW_PREMIO_IV[[#This Row],[COBERTURA]],VALORES_IV_EMH[],VW_PREMIO_IV[[#This Row],[Col Valor]],1),"")</f>
        <v/>
      </c>
      <c r="AC517" s="35">
        <f>VW_PREMIO_IV[[#This Row],[PREMIO]]-SUM(VW_PREMIO_IV[[#This Row],[Check Gerente]:[Check EMH]])</f>
        <v>-1.2000000000114142E-3</v>
      </c>
    </row>
    <row r="518" spans="1:29" x14ac:dyDescent="0.25">
      <c r="A518" s="6" t="s">
        <v>497</v>
      </c>
      <c r="B518" s="6" t="s">
        <v>287</v>
      </c>
      <c r="C518" s="6" t="s">
        <v>33</v>
      </c>
      <c r="D518" s="6" t="s">
        <v>405</v>
      </c>
      <c r="E518" s="4">
        <v>10</v>
      </c>
      <c r="F518" s="6" t="s">
        <v>311</v>
      </c>
      <c r="G518" s="6" t="s">
        <v>513</v>
      </c>
      <c r="H518" s="4">
        <v>2020</v>
      </c>
      <c r="I518" s="4">
        <v>4</v>
      </c>
      <c r="J518" s="6" t="s">
        <v>509</v>
      </c>
      <c r="K518" s="4">
        <v>11</v>
      </c>
      <c r="L518" s="6" t="s">
        <v>498</v>
      </c>
      <c r="M518" s="6" t="s">
        <v>514</v>
      </c>
      <c r="N518" s="6" t="s">
        <v>511</v>
      </c>
      <c r="O518" s="4">
        <v>2</v>
      </c>
      <c r="P518" s="6" t="s">
        <v>512</v>
      </c>
      <c r="Q518" s="4">
        <v>5</v>
      </c>
      <c r="R518" s="6" t="s">
        <v>499</v>
      </c>
      <c r="S518" s="4" t="b">
        <v>0</v>
      </c>
      <c r="T518" s="60">
        <v>1</v>
      </c>
      <c r="U518" s="60">
        <v>1</v>
      </c>
      <c r="V518" s="38">
        <v>1</v>
      </c>
      <c r="W518" s="35">
        <v>188.04</v>
      </c>
      <c r="X518" s="42">
        <f>VLOOKUP(VW_PREMIO_IV[[#This Row],[TIPO]],$AL$5:$AM$16,2,0)</f>
        <v>15</v>
      </c>
      <c r="Y518" s="35" t="str">
        <f>IF(VW_PREMIO_IV[[#This Row],[EQUIPE]]="Gerentes",VLOOKUP(VW_PREMIO_IV[[#This Row],[COBERTURA]],VALORES_IV_GER[],VW_PREMIO_IV[[#This Row],[Col Valor]],1),"")</f>
        <v/>
      </c>
      <c r="Z518" s="35">
        <f>IF(VW_PREMIO_IV[[#This Row],[EQUIPE]]="Especialidade (ESP)",VLOOKUP(VW_PREMIO_IV[[#This Row],[COBERTURA]],VALORES_IV_ESP[],VW_PREMIO_IV[[#This Row],[Col Valor]],1),"")</f>
        <v>188.0412</v>
      </c>
      <c r="AA518" s="35" t="str">
        <f>IF(VW_PREMIO_IV[[#This Row],[EQUIPE]]="Hospitalar (HSP)",VLOOKUP(VW_PREMIO_IV[[#This Row],[COBERTURA]],VALORES_IV_HSP[],VW_PREMIO_IV[[#This Row],[Col Valor]],1),"")</f>
        <v/>
      </c>
      <c r="AB518" s="35" t="str">
        <f>IF(VW_PREMIO_IV[[#This Row],[EQUIPE]]="Misto (EMH)",VLOOKUP(VW_PREMIO_IV[[#This Row],[COBERTURA]],VALORES_IV_EMH[],VW_PREMIO_IV[[#This Row],[Col Valor]],1),"")</f>
        <v/>
      </c>
      <c r="AC518" s="35">
        <f>VW_PREMIO_IV[[#This Row],[PREMIO]]-SUM(VW_PREMIO_IV[[#This Row],[Check Gerente]:[Check EMH]])</f>
        <v>-1.2000000000114142E-3</v>
      </c>
    </row>
    <row r="519" spans="1:29" x14ac:dyDescent="0.25">
      <c r="A519" s="6" t="s">
        <v>497</v>
      </c>
      <c r="B519" s="6" t="s">
        <v>287</v>
      </c>
      <c r="C519" s="6" t="s">
        <v>25</v>
      </c>
      <c r="D519" s="6" t="s">
        <v>406</v>
      </c>
      <c r="E519" s="4">
        <v>30</v>
      </c>
      <c r="F519" s="6" t="s">
        <v>313</v>
      </c>
      <c r="G519" s="6" t="s">
        <v>508</v>
      </c>
      <c r="H519" s="4">
        <v>2020</v>
      </c>
      <c r="I519" s="4">
        <v>4</v>
      </c>
      <c r="J519" s="6" t="s">
        <v>509</v>
      </c>
      <c r="K519" s="4">
        <v>10</v>
      </c>
      <c r="L519" s="6" t="s">
        <v>495</v>
      </c>
      <c r="M519" s="6" t="s">
        <v>510</v>
      </c>
      <c r="N519" s="6" t="s">
        <v>511</v>
      </c>
      <c r="O519" s="4">
        <v>2</v>
      </c>
      <c r="P519" s="6" t="s">
        <v>512</v>
      </c>
      <c r="Q519" s="4">
        <v>4</v>
      </c>
      <c r="R519" s="6" t="s">
        <v>496</v>
      </c>
      <c r="S519" s="4" t="b">
        <v>0</v>
      </c>
      <c r="T519" s="60">
        <v>1</v>
      </c>
      <c r="U519" s="60">
        <v>1</v>
      </c>
      <c r="V519" s="38">
        <v>1</v>
      </c>
      <c r="W519" s="35">
        <v>188.04</v>
      </c>
      <c r="X519" s="42">
        <f>VLOOKUP(VW_PREMIO_IV[[#This Row],[TIPO]],$AL$5:$AM$16,2,0)</f>
        <v>15</v>
      </c>
      <c r="Y519" s="35" t="str">
        <f>IF(VW_PREMIO_IV[[#This Row],[EQUIPE]]="Gerentes",VLOOKUP(VW_PREMIO_IV[[#This Row],[COBERTURA]],VALORES_IV_GER[],VW_PREMIO_IV[[#This Row],[Col Valor]],1),"")</f>
        <v/>
      </c>
      <c r="Z519" s="35" t="str">
        <f>IF(VW_PREMIO_IV[[#This Row],[EQUIPE]]="Especialidade (ESP)",VLOOKUP(VW_PREMIO_IV[[#This Row],[COBERTURA]],VALORES_IV_ESP[],VW_PREMIO_IV[[#This Row],[Col Valor]],1),"")</f>
        <v/>
      </c>
      <c r="AA519" s="35" t="str">
        <f>IF(VW_PREMIO_IV[[#This Row],[EQUIPE]]="Hospitalar (HSP)",VLOOKUP(VW_PREMIO_IV[[#This Row],[COBERTURA]],VALORES_IV_HSP[],VW_PREMIO_IV[[#This Row],[Col Valor]],1),"")</f>
        <v/>
      </c>
      <c r="AB519" s="35">
        <f>IF(VW_PREMIO_IV[[#This Row],[EQUIPE]]="Misto (EMH)",VLOOKUP(VW_PREMIO_IV[[#This Row],[COBERTURA]],VALORES_IV_EMH[],VW_PREMIO_IV[[#This Row],[Col Valor]],1),"")</f>
        <v>188.0412</v>
      </c>
      <c r="AC519" s="35">
        <f>VW_PREMIO_IV[[#This Row],[PREMIO]]-SUM(VW_PREMIO_IV[[#This Row],[Check Gerente]:[Check EMH]])</f>
        <v>-1.2000000000114142E-3</v>
      </c>
    </row>
    <row r="520" spans="1:29" x14ac:dyDescent="0.25">
      <c r="A520" s="6" t="s">
        <v>497</v>
      </c>
      <c r="B520" s="6" t="s">
        <v>287</v>
      </c>
      <c r="C520" s="6" t="s">
        <v>25</v>
      </c>
      <c r="D520" s="6" t="s">
        <v>406</v>
      </c>
      <c r="E520" s="4">
        <v>30</v>
      </c>
      <c r="F520" s="6" t="s">
        <v>313</v>
      </c>
      <c r="G520" s="6" t="s">
        <v>513</v>
      </c>
      <c r="H520" s="4">
        <v>2020</v>
      </c>
      <c r="I520" s="4">
        <v>4</v>
      </c>
      <c r="J520" s="6" t="s">
        <v>509</v>
      </c>
      <c r="K520" s="4">
        <v>11</v>
      </c>
      <c r="L520" s="6" t="s">
        <v>498</v>
      </c>
      <c r="M520" s="6" t="s">
        <v>514</v>
      </c>
      <c r="N520" s="6" t="s">
        <v>511</v>
      </c>
      <c r="O520" s="4">
        <v>2</v>
      </c>
      <c r="P520" s="6" t="s">
        <v>512</v>
      </c>
      <c r="Q520" s="4">
        <v>5</v>
      </c>
      <c r="R520" s="6" t="s">
        <v>499</v>
      </c>
      <c r="S520" s="4" t="b">
        <v>0</v>
      </c>
      <c r="T520" s="60">
        <v>1</v>
      </c>
      <c r="U520" s="60">
        <v>1</v>
      </c>
      <c r="V520" s="38">
        <v>1</v>
      </c>
      <c r="W520" s="35">
        <v>188.04</v>
      </c>
      <c r="X520" s="42">
        <f>VLOOKUP(VW_PREMIO_IV[[#This Row],[TIPO]],$AL$5:$AM$16,2,0)</f>
        <v>15</v>
      </c>
      <c r="Y520" s="35" t="str">
        <f>IF(VW_PREMIO_IV[[#This Row],[EQUIPE]]="Gerentes",VLOOKUP(VW_PREMIO_IV[[#This Row],[COBERTURA]],VALORES_IV_GER[],VW_PREMIO_IV[[#This Row],[Col Valor]],1),"")</f>
        <v/>
      </c>
      <c r="Z520" s="35" t="str">
        <f>IF(VW_PREMIO_IV[[#This Row],[EQUIPE]]="Especialidade (ESP)",VLOOKUP(VW_PREMIO_IV[[#This Row],[COBERTURA]],VALORES_IV_ESP[],VW_PREMIO_IV[[#This Row],[Col Valor]],1),"")</f>
        <v/>
      </c>
      <c r="AA520" s="35" t="str">
        <f>IF(VW_PREMIO_IV[[#This Row],[EQUIPE]]="Hospitalar (HSP)",VLOOKUP(VW_PREMIO_IV[[#This Row],[COBERTURA]],VALORES_IV_HSP[],VW_PREMIO_IV[[#This Row],[Col Valor]],1),"")</f>
        <v/>
      </c>
      <c r="AB520" s="35">
        <f>IF(VW_PREMIO_IV[[#This Row],[EQUIPE]]="Misto (EMH)",VLOOKUP(VW_PREMIO_IV[[#This Row],[COBERTURA]],VALORES_IV_EMH[],VW_PREMIO_IV[[#This Row],[Col Valor]],1),"")</f>
        <v>188.0412</v>
      </c>
      <c r="AC520" s="35">
        <f>VW_PREMIO_IV[[#This Row],[PREMIO]]-SUM(VW_PREMIO_IV[[#This Row],[Check Gerente]:[Check EMH]])</f>
        <v>-1.2000000000114142E-3</v>
      </c>
    </row>
    <row r="521" spans="1:29" x14ac:dyDescent="0.25">
      <c r="A521" s="6" t="s">
        <v>497</v>
      </c>
      <c r="B521" s="6" t="s">
        <v>420</v>
      </c>
      <c r="C521" s="6" t="s">
        <v>9</v>
      </c>
      <c r="D521" s="6" t="s">
        <v>304</v>
      </c>
      <c r="E521" s="4">
        <v>20</v>
      </c>
      <c r="F521" s="6" t="s">
        <v>306</v>
      </c>
      <c r="G521" s="6" t="s">
        <v>508</v>
      </c>
      <c r="H521" s="4">
        <v>2020</v>
      </c>
      <c r="I521" s="4">
        <v>4</v>
      </c>
      <c r="J521" s="6" t="s">
        <v>509</v>
      </c>
      <c r="K521" s="4">
        <v>10</v>
      </c>
      <c r="L521" s="6" t="s">
        <v>495</v>
      </c>
      <c r="M521" s="6" t="s">
        <v>510</v>
      </c>
      <c r="N521" s="6" t="s">
        <v>511</v>
      </c>
      <c r="O521" s="4">
        <v>2</v>
      </c>
      <c r="P521" s="6" t="s">
        <v>512</v>
      </c>
      <c r="Q521" s="4">
        <v>4</v>
      </c>
      <c r="R521" s="6" t="s">
        <v>496</v>
      </c>
      <c r="S521" s="4" t="b">
        <v>0</v>
      </c>
      <c r="T521" s="60">
        <v>1</v>
      </c>
      <c r="U521" s="60">
        <v>1</v>
      </c>
      <c r="V521" s="38">
        <v>1</v>
      </c>
      <c r="W521" s="35">
        <v>752.16</v>
      </c>
      <c r="X521" s="42">
        <f>VLOOKUP(VW_PREMIO_IV[[#This Row],[TIPO]],$AL$5:$AM$16,2,0)</f>
        <v>14</v>
      </c>
      <c r="Y521" s="35" t="str">
        <f>IF(VW_PREMIO_IV[[#This Row],[EQUIPE]]="Gerentes",VLOOKUP(VW_PREMIO_IV[[#This Row],[COBERTURA]],VALORES_IV_GER[],VW_PREMIO_IV[[#This Row],[Col Valor]],1),"")</f>
        <v/>
      </c>
      <c r="Z521" s="35" t="str">
        <f>IF(VW_PREMIO_IV[[#This Row],[EQUIPE]]="Especialidade (ESP)",VLOOKUP(VW_PREMIO_IV[[#This Row],[COBERTURA]],VALORES_IV_ESP[],VW_PREMIO_IV[[#This Row],[Col Valor]],1),"")</f>
        <v/>
      </c>
      <c r="AA521" s="35">
        <f>IF(VW_PREMIO_IV[[#This Row],[EQUIPE]]="Hospitalar (HSP)",VLOOKUP(VW_PREMIO_IV[[#This Row],[COBERTURA]],VALORES_IV_HSP[],VW_PREMIO_IV[[#This Row],[Col Valor]],1),"")</f>
        <v>752.16470000000004</v>
      </c>
      <c r="AB521" s="35" t="str">
        <f>IF(VW_PREMIO_IV[[#This Row],[EQUIPE]]="Misto (EMH)",VLOOKUP(VW_PREMIO_IV[[#This Row],[COBERTURA]],VALORES_IV_EMH[],VW_PREMIO_IV[[#This Row],[Col Valor]],1),"")</f>
        <v/>
      </c>
      <c r="AC521" s="35">
        <f>VW_PREMIO_IV[[#This Row],[PREMIO]]-SUM(VW_PREMIO_IV[[#This Row],[Check Gerente]:[Check EMH]])</f>
        <v>-4.7000000000707587E-3</v>
      </c>
    </row>
    <row r="522" spans="1:29" x14ac:dyDescent="0.25">
      <c r="A522" s="6" t="s">
        <v>497</v>
      </c>
      <c r="B522" s="6" t="s">
        <v>420</v>
      </c>
      <c r="C522" s="6" t="s">
        <v>9</v>
      </c>
      <c r="D522" s="6" t="s">
        <v>304</v>
      </c>
      <c r="E522" s="4">
        <v>20</v>
      </c>
      <c r="F522" s="6" t="s">
        <v>306</v>
      </c>
      <c r="G522" s="6" t="s">
        <v>513</v>
      </c>
      <c r="H522" s="4">
        <v>2020</v>
      </c>
      <c r="I522" s="4">
        <v>4</v>
      </c>
      <c r="J522" s="6" t="s">
        <v>509</v>
      </c>
      <c r="K522" s="4">
        <v>11</v>
      </c>
      <c r="L522" s="6" t="s">
        <v>498</v>
      </c>
      <c r="M522" s="6" t="s">
        <v>514</v>
      </c>
      <c r="N522" s="6" t="s">
        <v>511</v>
      </c>
      <c r="O522" s="4">
        <v>2</v>
      </c>
      <c r="P522" s="6" t="s">
        <v>512</v>
      </c>
      <c r="Q522" s="4">
        <v>5</v>
      </c>
      <c r="R522" s="6" t="s">
        <v>499</v>
      </c>
      <c r="S522" s="4" t="b">
        <v>0</v>
      </c>
      <c r="T522" s="60">
        <v>1</v>
      </c>
      <c r="U522" s="60">
        <v>1</v>
      </c>
      <c r="V522" s="38">
        <v>1</v>
      </c>
      <c r="W522" s="35">
        <v>752.16</v>
      </c>
      <c r="X522" s="42">
        <f>VLOOKUP(VW_PREMIO_IV[[#This Row],[TIPO]],$AL$5:$AM$16,2,0)</f>
        <v>14</v>
      </c>
      <c r="Y522" s="35" t="str">
        <f>IF(VW_PREMIO_IV[[#This Row],[EQUIPE]]="Gerentes",VLOOKUP(VW_PREMIO_IV[[#This Row],[COBERTURA]],VALORES_IV_GER[],VW_PREMIO_IV[[#This Row],[Col Valor]],1),"")</f>
        <v/>
      </c>
      <c r="Z522" s="35" t="str">
        <f>IF(VW_PREMIO_IV[[#This Row],[EQUIPE]]="Especialidade (ESP)",VLOOKUP(VW_PREMIO_IV[[#This Row],[COBERTURA]],VALORES_IV_ESP[],VW_PREMIO_IV[[#This Row],[Col Valor]],1),"")</f>
        <v/>
      </c>
      <c r="AA522" s="35">
        <f>IF(VW_PREMIO_IV[[#This Row],[EQUIPE]]="Hospitalar (HSP)",VLOOKUP(VW_PREMIO_IV[[#This Row],[COBERTURA]],VALORES_IV_HSP[],VW_PREMIO_IV[[#This Row],[Col Valor]],1),"")</f>
        <v>752.16470000000004</v>
      </c>
      <c r="AB522" s="35" t="str">
        <f>IF(VW_PREMIO_IV[[#This Row],[EQUIPE]]="Misto (EMH)",VLOOKUP(VW_PREMIO_IV[[#This Row],[COBERTURA]],VALORES_IV_EMH[],VW_PREMIO_IV[[#This Row],[Col Valor]],1),"")</f>
        <v/>
      </c>
      <c r="AC522" s="35">
        <f>VW_PREMIO_IV[[#This Row],[PREMIO]]-SUM(VW_PREMIO_IV[[#This Row],[Check Gerente]:[Check EMH]])</f>
        <v>-4.7000000000707587E-3</v>
      </c>
    </row>
    <row r="523" spans="1:29" x14ac:dyDescent="0.25">
      <c r="A523" s="6" t="s">
        <v>497</v>
      </c>
      <c r="B523" s="6" t="s">
        <v>420</v>
      </c>
      <c r="C523" s="6" t="s">
        <v>11</v>
      </c>
      <c r="D523" s="6" t="s">
        <v>307</v>
      </c>
      <c r="E523" s="4">
        <v>20</v>
      </c>
      <c r="F523" s="6" t="s">
        <v>306</v>
      </c>
      <c r="G523" s="6" t="s">
        <v>508</v>
      </c>
      <c r="H523" s="4">
        <v>2020</v>
      </c>
      <c r="I523" s="4">
        <v>4</v>
      </c>
      <c r="J523" s="6" t="s">
        <v>509</v>
      </c>
      <c r="K523" s="4">
        <v>10</v>
      </c>
      <c r="L523" s="6" t="s">
        <v>495</v>
      </c>
      <c r="M523" s="6" t="s">
        <v>510</v>
      </c>
      <c r="N523" s="6" t="s">
        <v>511</v>
      </c>
      <c r="O523" s="4">
        <v>2</v>
      </c>
      <c r="P523" s="6" t="s">
        <v>512</v>
      </c>
      <c r="Q523" s="4">
        <v>4</v>
      </c>
      <c r="R523" s="6" t="s">
        <v>496</v>
      </c>
      <c r="S523" s="4" t="b">
        <v>0</v>
      </c>
      <c r="T523" s="60">
        <v>1</v>
      </c>
      <c r="U523" s="60">
        <v>1</v>
      </c>
      <c r="V523" s="38">
        <v>1</v>
      </c>
      <c r="W523" s="35">
        <v>752.16</v>
      </c>
      <c r="X523" s="42">
        <f>VLOOKUP(VW_PREMIO_IV[[#This Row],[TIPO]],$AL$5:$AM$16,2,0)</f>
        <v>14</v>
      </c>
      <c r="Y523" s="35" t="str">
        <f>IF(VW_PREMIO_IV[[#This Row],[EQUIPE]]="Gerentes",VLOOKUP(VW_PREMIO_IV[[#This Row],[COBERTURA]],VALORES_IV_GER[],VW_PREMIO_IV[[#This Row],[Col Valor]],1),"")</f>
        <v/>
      </c>
      <c r="Z523" s="35" t="str">
        <f>IF(VW_PREMIO_IV[[#This Row],[EQUIPE]]="Especialidade (ESP)",VLOOKUP(VW_PREMIO_IV[[#This Row],[COBERTURA]],VALORES_IV_ESP[],VW_PREMIO_IV[[#This Row],[Col Valor]],1),"")</f>
        <v/>
      </c>
      <c r="AA523" s="35">
        <f>IF(VW_PREMIO_IV[[#This Row],[EQUIPE]]="Hospitalar (HSP)",VLOOKUP(VW_PREMIO_IV[[#This Row],[COBERTURA]],VALORES_IV_HSP[],VW_PREMIO_IV[[#This Row],[Col Valor]],1),"")</f>
        <v>752.16470000000004</v>
      </c>
      <c r="AB523" s="35" t="str">
        <f>IF(VW_PREMIO_IV[[#This Row],[EQUIPE]]="Misto (EMH)",VLOOKUP(VW_PREMIO_IV[[#This Row],[COBERTURA]],VALORES_IV_EMH[],VW_PREMIO_IV[[#This Row],[Col Valor]],1),"")</f>
        <v/>
      </c>
      <c r="AC523" s="35">
        <f>VW_PREMIO_IV[[#This Row],[PREMIO]]-SUM(VW_PREMIO_IV[[#This Row],[Check Gerente]:[Check EMH]])</f>
        <v>-4.7000000000707587E-3</v>
      </c>
    </row>
    <row r="524" spans="1:29" x14ac:dyDescent="0.25">
      <c r="A524" s="6" t="s">
        <v>497</v>
      </c>
      <c r="B524" s="6" t="s">
        <v>420</v>
      </c>
      <c r="C524" s="6" t="s">
        <v>11</v>
      </c>
      <c r="D524" s="6" t="s">
        <v>307</v>
      </c>
      <c r="E524" s="4">
        <v>20</v>
      </c>
      <c r="F524" s="6" t="s">
        <v>306</v>
      </c>
      <c r="G524" s="6" t="s">
        <v>513</v>
      </c>
      <c r="H524" s="4">
        <v>2020</v>
      </c>
      <c r="I524" s="4">
        <v>4</v>
      </c>
      <c r="J524" s="6" t="s">
        <v>509</v>
      </c>
      <c r="K524" s="4">
        <v>11</v>
      </c>
      <c r="L524" s="6" t="s">
        <v>498</v>
      </c>
      <c r="M524" s="6" t="s">
        <v>514</v>
      </c>
      <c r="N524" s="6" t="s">
        <v>511</v>
      </c>
      <c r="O524" s="4">
        <v>2</v>
      </c>
      <c r="P524" s="6" t="s">
        <v>512</v>
      </c>
      <c r="Q524" s="4">
        <v>5</v>
      </c>
      <c r="R524" s="6" t="s">
        <v>499</v>
      </c>
      <c r="S524" s="4" t="b">
        <v>0</v>
      </c>
      <c r="T524" s="60">
        <v>1</v>
      </c>
      <c r="U524" s="60">
        <v>1</v>
      </c>
      <c r="V524" s="38">
        <v>1</v>
      </c>
      <c r="W524" s="35">
        <v>752.16</v>
      </c>
      <c r="X524" s="42">
        <f>VLOOKUP(VW_PREMIO_IV[[#This Row],[TIPO]],$AL$5:$AM$16,2,0)</f>
        <v>14</v>
      </c>
      <c r="Y524" s="35" t="str">
        <f>IF(VW_PREMIO_IV[[#This Row],[EQUIPE]]="Gerentes",VLOOKUP(VW_PREMIO_IV[[#This Row],[COBERTURA]],VALORES_IV_GER[],VW_PREMIO_IV[[#This Row],[Col Valor]],1),"")</f>
        <v/>
      </c>
      <c r="Z524" s="35" t="str">
        <f>IF(VW_PREMIO_IV[[#This Row],[EQUIPE]]="Especialidade (ESP)",VLOOKUP(VW_PREMIO_IV[[#This Row],[COBERTURA]],VALORES_IV_ESP[],VW_PREMIO_IV[[#This Row],[Col Valor]],1),"")</f>
        <v/>
      </c>
      <c r="AA524" s="35">
        <f>IF(VW_PREMIO_IV[[#This Row],[EQUIPE]]="Hospitalar (HSP)",VLOOKUP(VW_PREMIO_IV[[#This Row],[COBERTURA]],VALORES_IV_HSP[],VW_PREMIO_IV[[#This Row],[Col Valor]],1),"")</f>
        <v>752.16470000000004</v>
      </c>
      <c r="AB524" s="35" t="str">
        <f>IF(VW_PREMIO_IV[[#This Row],[EQUIPE]]="Misto (EMH)",VLOOKUP(VW_PREMIO_IV[[#This Row],[COBERTURA]],VALORES_IV_EMH[],VW_PREMIO_IV[[#This Row],[Col Valor]],1),"")</f>
        <v/>
      </c>
      <c r="AC524" s="35">
        <f>VW_PREMIO_IV[[#This Row],[PREMIO]]-SUM(VW_PREMIO_IV[[#This Row],[Check Gerente]:[Check EMH]])</f>
        <v>-4.7000000000707587E-3</v>
      </c>
    </row>
    <row r="525" spans="1:29" x14ac:dyDescent="0.25">
      <c r="A525" s="6" t="s">
        <v>497</v>
      </c>
      <c r="B525" s="6" t="s">
        <v>420</v>
      </c>
      <c r="C525" s="6" t="s">
        <v>13</v>
      </c>
      <c r="D525" s="6" t="s">
        <v>309</v>
      </c>
      <c r="E525" s="4">
        <v>20</v>
      </c>
      <c r="F525" s="6" t="s">
        <v>306</v>
      </c>
      <c r="G525" s="6" t="s">
        <v>508</v>
      </c>
      <c r="H525" s="4">
        <v>2020</v>
      </c>
      <c r="I525" s="4">
        <v>4</v>
      </c>
      <c r="J525" s="6" t="s">
        <v>509</v>
      </c>
      <c r="K525" s="4">
        <v>10</v>
      </c>
      <c r="L525" s="6" t="s">
        <v>495</v>
      </c>
      <c r="M525" s="6" t="s">
        <v>510</v>
      </c>
      <c r="N525" s="6" t="s">
        <v>511</v>
      </c>
      <c r="O525" s="4">
        <v>2</v>
      </c>
      <c r="P525" s="6" t="s">
        <v>512</v>
      </c>
      <c r="Q525" s="4">
        <v>4</v>
      </c>
      <c r="R525" s="6" t="s">
        <v>496</v>
      </c>
      <c r="S525" s="4" t="b">
        <v>0</v>
      </c>
      <c r="T525" s="60">
        <v>1</v>
      </c>
      <c r="U525" s="60">
        <v>1</v>
      </c>
      <c r="V525" s="38">
        <v>1</v>
      </c>
      <c r="W525" s="35">
        <v>752.16</v>
      </c>
      <c r="X525" s="42">
        <f>VLOOKUP(VW_PREMIO_IV[[#This Row],[TIPO]],$AL$5:$AM$16,2,0)</f>
        <v>14</v>
      </c>
      <c r="Y525" s="35" t="str">
        <f>IF(VW_PREMIO_IV[[#This Row],[EQUIPE]]="Gerentes",VLOOKUP(VW_PREMIO_IV[[#This Row],[COBERTURA]],VALORES_IV_GER[],VW_PREMIO_IV[[#This Row],[Col Valor]],1),"")</f>
        <v/>
      </c>
      <c r="Z525" s="35" t="str">
        <f>IF(VW_PREMIO_IV[[#This Row],[EQUIPE]]="Especialidade (ESP)",VLOOKUP(VW_PREMIO_IV[[#This Row],[COBERTURA]],VALORES_IV_ESP[],VW_PREMIO_IV[[#This Row],[Col Valor]],1),"")</f>
        <v/>
      </c>
      <c r="AA525" s="35">
        <f>IF(VW_PREMIO_IV[[#This Row],[EQUIPE]]="Hospitalar (HSP)",VLOOKUP(VW_PREMIO_IV[[#This Row],[COBERTURA]],VALORES_IV_HSP[],VW_PREMIO_IV[[#This Row],[Col Valor]],1),"")</f>
        <v>752.16470000000004</v>
      </c>
      <c r="AB525" s="35" t="str">
        <f>IF(VW_PREMIO_IV[[#This Row],[EQUIPE]]="Misto (EMH)",VLOOKUP(VW_PREMIO_IV[[#This Row],[COBERTURA]],VALORES_IV_EMH[],VW_PREMIO_IV[[#This Row],[Col Valor]],1),"")</f>
        <v/>
      </c>
      <c r="AC525" s="35">
        <f>VW_PREMIO_IV[[#This Row],[PREMIO]]-SUM(VW_PREMIO_IV[[#This Row],[Check Gerente]:[Check EMH]])</f>
        <v>-4.7000000000707587E-3</v>
      </c>
    </row>
    <row r="526" spans="1:29" x14ac:dyDescent="0.25">
      <c r="A526" s="6" t="s">
        <v>497</v>
      </c>
      <c r="B526" s="6" t="s">
        <v>420</v>
      </c>
      <c r="C526" s="6" t="s">
        <v>13</v>
      </c>
      <c r="D526" s="6" t="s">
        <v>309</v>
      </c>
      <c r="E526" s="4">
        <v>20</v>
      </c>
      <c r="F526" s="6" t="s">
        <v>306</v>
      </c>
      <c r="G526" s="6" t="s">
        <v>513</v>
      </c>
      <c r="H526" s="4">
        <v>2020</v>
      </c>
      <c r="I526" s="4">
        <v>4</v>
      </c>
      <c r="J526" s="6" t="s">
        <v>509</v>
      </c>
      <c r="K526" s="4">
        <v>11</v>
      </c>
      <c r="L526" s="6" t="s">
        <v>498</v>
      </c>
      <c r="M526" s="6" t="s">
        <v>514</v>
      </c>
      <c r="N526" s="6" t="s">
        <v>511</v>
      </c>
      <c r="O526" s="4">
        <v>2</v>
      </c>
      <c r="P526" s="6" t="s">
        <v>512</v>
      </c>
      <c r="Q526" s="4">
        <v>5</v>
      </c>
      <c r="R526" s="6" t="s">
        <v>499</v>
      </c>
      <c r="S526" s="4" t="b">
        <v>0</v>
      </c>
      <c r="T526" s="60">
        <v>1</v>
      </c>
      <c r="U526" s="60">
        <v>1</v>
      </c>
      <c r="V526" s="38">
        <v>1</v>
      </c>
      <c r="W526" s="35">
        <v>752.16</v>
      </c>
      <c r="X526" s="42">
        <f>VLOOKUP(VW_PREMIO_IV[[#This Row],[TIPO]],$AL$5:$AM$16,2,0)</f>
        <v>14</v>
      </c>
      <c r="Y526" s="35" t="str">
        <f>IF(VW_PREMIO_IV[[#This Row],[EQUIPE]]="Gerentes",VLOOKUP(VW_PREMIO_IV[[#This Row],[COBERTURA]],VALORES_IV_GER[],VW_PREMIO_IV[[#This Row],[Col Valor]],1),"")</f>
        <v/>
      </c>
      <c r="Z526" s="35" t="str">
        <f>IF(VW_PREMIO_IV[[#This Row],[EQUIPE]]="Especialidade (ESP)",VLOOKUP(VW_PREMIO_IV[[#This Row],[COBERTURA]],VALORES_IV_ESP[],VW_PREMIO_IV[[#This Row],[Col Valor]],1),"")</f>
        <v/>
      </c>
      <c r="AA526" s="35">
        <f>IF(VW_PREMIO_IV[[#This Row],[EQUIPE]]="Hospitalar (HSP)",VLOOKUP(VW_PREMIO_IV[[#This Row],[COBERTURA]],VALORES_IV_HSP[],VW_PREMIO_IV[[#This Row],[Col Valor]],1),"")</f>
        <v>752.16470000000004</v>
      </c>
      <c r="AB526" s="35" t="str">
        <f>IF(VW_PREMIO_IV[[#This Row],[EQUIPE]]="Misto (EMH)",VLOOKUP(VW_PREMIO_IV[[#This Row],[COBERTURA]],VALORES_IV_EMH[],VW_PREMIO_IV[[#This Row],[Col Valor]],1),"")</f>
        <v/>
      </c>
      <c r="AC526" s="35">
        <f>VW_PREMIO_IV[[#This Row],[PREMIO]]-SUM(VW_PREMIO_IV[[#This Row],[Check Gerente]:[Check EMH]])</f>
        <v>-4.7000000000707587E-3</v>
      </c>
    </row>
    <row r="527" spans="1:29" x14ac:dyDescent="0.25">
      <c r="A527" s="6" t="s">
        <v>497</v>
      </c>
      <c r="B527" s="6" t="s">
        <v>420</v>
      </c>
      <c r="C527" s="6" t="s">
        <v>28</v>
      </c>
      <c r="D527" s="6" t="s">
        <v>310</v>
      </c>
      <c r="E527" s="4">
        <v>10</v>
      </c>
      <c r="F527" s="6" t="s">
        <v>311</v>
      </c>
      <c r="G527" s="6" t="s">
        <v>508</v>
      </c>
      <c r="H527" s="4">
        <v>2020</v>
      </c>
      <c r="I527" s="4">
        <v>4</v>
      </c>
      <c r="J527" s="6" t="s">
        <v>509</v>
      </c>
      <c r="K527" s="4">
        <v>10</v>
      </c>
      <c r="L527" s="6" t="s">
        <v>495</v>
      </c>
      <c r="M527" s="6" t="s">
        <v>510</v>
      </c>
      <c r="N527" s="6" t="s">
        <v>511</v>
      </c>
      <c r="O527" s="4">
        <v>2</v>
      </c>
      <c r="P527" s="6" t="s">
        <v>512</v>
      </c>
      <c r="Q527" s="4">
        <v>4</v>
      </c>
      <c r="R527" s="6" t="s">
        <v>496</v>
      </c>
      <c r="S527" s="4" t="b">
        <v>0</v>
      </c>
      <c r="T527" s="60">
        <v>1</v>
      </c>
      <c r="U527" s="60">
        <v>1</v>
      </c>
      <c r="V527" s="38">
        <v>1</v>
      </c>
      <c r="W527" s="35">
        <v>752.16</v>
      </c>
      <c r="X527" s="42">
        <f>VLOOKUP(VW_PREMIO_IV[[#This Row],[TIPO]],$AL$5:$AM$16,2,0)</f>
        <v>14</v>
      </c>
      <c r="Y527" s="35" t="str">
        <f>IF(VW_PREMIO_IV[[#This Row],[EQUIPE]]="Gerentes",VLOOKUP(VW_PREMIO_IV[[#This Row],[COBERTURA]],VALORES_IV_GER[],VW_PREMIO_IV[[#This Row],[Col Valor]],1),"")</f>
        <v/>
      </c>
      <c r="Z527" s="35">
        <f>IF(VW_PREMIO_IV[[#This Row],[EQUIPE]]="Especialidade (ESP)",VLOOKUP(VW_PREMIO_IV[[#This Row],[COBERTURA]],VALORES_IV_ESP[],VW_PREMIO_IV[[#This Row],[Col Valor]],1),"")</f>
        <v>752.16470000000004</v>
      </c>
      <c r="AA527" s="35" t="str">
        <f>IF(VW_PREMIO_IV[[#This Row],[EQUIPE]]="Hospitalar (HSP)",VLOOKUP(VW_PREMIO_IV[[#This Row],[COBERTURA]],VALORES_IV_HSP[],VW_PREMIO_IV[[#This Row],[Col Valor]],1),"")</f>
        <v/>
      </c>
      <c r="AB527" s="35" t="str">
        <f>IF(VW_PREMIO_IV[[#This Row],[EQUIPE]]="Misto (EMH)",VLOOKUP(VW_PREMIO_IV[[#This Row],[COBERTURA]],VALORES_IV_EMH[],VW_PREMIO_IV[[#This Row],[Col Valor]],1),"")</f>
        <v/>
      </c>
      <c r="AC527" s="35">
        <f>VW_PREMIO_IV[[#This Row],[PREMIO]]-SUM(VW_PREMIO_IV[[#This Row],[Check Gerente]:[Check EMH]])</f>
        <v>-4.7000000000707587E-3</v>
      </c>
    </row>
    <row r="528" spans="1:29" x14ac:dyDescent="0.25">
      <c r="A528" s="6" t="s">
        <v>497</v>
      </c>
      <c r="B528" s="6" t="s">
        <v>420</v>
      </c>
      <c r="C528" s="6" t="s">
        <v>28</v>
      </c>
      <c r="D528" s="6" t="s">
        <v>310</v>
      </c>
      <c r="E528" s="4">
        <v>10</v>
      </c>
      <c r="F528" s="6" t="s">
        <v>311</v>
      </c>
      <c r="G528" s="6" t="s">
        <v>513</v>
      </c>
      <c r="H528" s="4">
        <v>2020</v>
      </c>
      <c r="I528" s="4">
        <v>4</v>
      </c>
      <c r="J528" s="6" t="s">
        <v>509</v>
      </c>
      <c r="K528" s="4">
        <v>11</v>
      </c>
      <c r="L528" s="6" t="s">
        <v>498</v>
      </c>
      <c r="M528" s="6" t="s">
        <v>514</v>
      </c>
      <c r="N528" s="6" t="s">
        <v>511</v>
      </c>
      <c r="O528" s="4">
        <v>2</v>
      </c>
      <c r="P528" s="6" t="s">
        <v>512</v>
      </c>
      <c r="Q528" s="4">
        <v>5</v>
      </c>
      <c r="R528" s="6" t="s">
        <v>499</v>
      </c>
      <c r="S528" s="4" t="b">
        <v>0</v>
      </c>
      <c r="T528" s="60">
        <v>1</v>
      </c>
      <c r="U528" s="60">
        <v>1</v>
      </c>
      <c r="V528" s="38">
        <v>1</v>
      </c>
      <c r="W528" s="35">
        <v>752.16</v>
      </c>
      <c r="X528" s="42">
        <f>VLOOKUP(VW_PREMIO_IV[[#This Row],[TIPO]],$AL$5:$AM$16,2,0)</f>
        <v>14</v>
      </c>
      <c r="Y528" s="35" t="str">
        <f>IF(VW_PREMIO_IV[[#This Row],[EQUIPE]]="Gerentes",VLOOKUP(VW_PREMIO_IV[[#This Row],[COBERTURA]],VALORES_IV_GER[],VW_PREMIO_IV[[#This Row],[Col Valor]],1),"")</f>
        <v/>
      </c>
      <c r="Z528" s="35">
        <f>IF(VW_PREMIO_IV[[#This Row],[EQUIPE]]="Especialidade (ESP)",VLOOKUP(VW_PREMIO_IV[[#This Row],[COBERTURA]],VALORES_IV_ESP[],VW_PREMIO_IV[[#This Row],[Col Valor]],1),"")</f>
        <v>752.16470000000004</v>
      </c>
      <c r="AA528" s="35" t="str">
        <f>IF(VW_PREMIO_IV[[#This Row],[EQUIPE]]="Hospitalar (HSP)",VLOOKUP(VW_PREMIO_IV[[#This Row],[COBERTURA]],VALORES_IV_HSP[],VW_PREMIO_IV[[#This Row],[Col Valor]],1),"")</f>
        <v/>
      </c>
      <c r="AB528" s="35" t="str">
        <f>IF(VW_PREMIO_IV[[#This Row],[EQUIPE]]="Misto (EMH)",VLOOKUP(VW_PREMIO_IV[[#This Row],[COBERTURA]],VALORES_IV_EMH[],VW_PREMIO_IV[[#This Row],[Col Valor]],1),"")</f>
        <v/>
      </c>
      <c r="AC528" s="35">
        <f>VW_PREMIO_IV[[#This Row],[PREMIO]]-SUM(VW_PREMIO_IV[[#This Row],[Check Gerente]:[Check EMH]])</f>
        <v>-4.7000000000707587E-3</v>
      </c>
    </row>
    <row r="529" spans="1:29" x14ac:dyDescent="0.25">
      <c r="A529" s="6" t="s">
        <v>497</v>
      </c>
      <c r="B529" s="6" t="s">
        <v>420</v>
      </c>
      <c r="C529" s="6" t="s">
        <v>29</v>
      </c>
      <c r="D529" s="6" t="s">
        <v>312</v>
      </c>
      <c r="E529" s="4">
        <v>30</v>
      </c>
      <c r="F529" s="6" t="s">
        <v>313</v>
      </c>
      <c r="G529" s="6" t="s">
        <v>508</v>
      </c>
      <c r="H529" s="4">
        <v>2020</v>
      </c>
      <c r="I529" s="4">
        <v>4</v>
      </c>
      <c r="J529" s="6" t="s">
        <v>509</v>
      </c>
      <c r="K529" s="4">
        <v>10</v>
      </c>
      <c r="L529" s="6" t="s">
        <v>495</v>
      </c>
      <c r="M529" s="6" t="s">
        <v>510</v>
      </c>
      <c r="N529" s="6" t="s">
        <v>511</v>
      </c>
      <c r="O529" s="4">
        <v>2</v>
      </c>
      <c r="P529" s="6" t="s">
        <v>512</v>
      </c>
      <c r="Q529" s="4">
        <v>4</v>
      </c>
      <c r="R529" s="6" t="s">
        <v>496</v>
      </c>
      <c r="S529" s="4" t="b">
        <v>0</v>
      </c>
      <c r="T529" s="60">
        <v>1</v>
      </c>
      <c r="U529" s="60">
        <v>1</v>
      </c>
      <c r="V529" s="38">
        <v>1</v>
      </c>
      <c r="W529" s="35">
        <v>752.16</v>
      </c>
      <c r="X529" s="42">
        <f>VLOOKUP(VW_PREMIO_IV[[#This Row],[TIPO]],$AL$5:$AM$16,2,0)</f>
        <v>14</v>
      </c>
      <c r="Y529" s="35" t="str">
        <f>IF(VW_PREMIO_IV[[#This Row],[EQUIPE]]="Gerentes",VLOOKUP(VW_PREMIO_IV[[#This Row],[COBERTURA]],VALORES_IV_GER[],VW_PREMIO_IV[[#This Row],[Col Valor]],1),"")</f>
        <v/>
      </c>
      <c r="Z529" s="35" t="str">
        <f>IF(VW_PREMIO_IV[[#This Row],[EQUIPE]]="Especialidade (ESP)",VLOOKUP(VW_PREMIO_IV[[#This Row],[COBERTURA]],VALORES_IV_ESP[],VW_PREMIO_IV[[#This Row],[Col Valor]],1),"")</f>
        <v/>
      </c>
      <c r="AA529" s="35" t="str">
        <f>IF(VW_PREMIO_IV[[#This Row],[EQUIPE]]="Hospitalar (HSP)",VLOOKUP(VW_PREMIO_IV[[#This Row],[COBERTURA]],VALORES_IV_HSP[],VW_PREMIO_IV[[#This Row],[Col Valor]],1),"")</f>
        <v/>
      </c>
      <c r="AB529" s="35">
        <f>IF(VW_PREMIO_IV[[#This Row],[EQUIPE]]="Misto (EMH)",VLOOKUP(VW_PREMIO_IV[[#This Row],[COBERTURA]],VALORES_IV_EMH[],VW_PREMIO_IV[[#This Row],[Col Valor]],1),"")</f>
        <v>752.16470000000004</v>
      </c>
      <c r="AC529" s="35">
        <f>VW_PREMIO_IV[[#This Row],[PREMIO]]-SUM(VW_PREMIO_IV[[#This Row],[Check Gerente]:[Check EMH]])</f>
        <v>-4.7000000000707587E-3</v>
      </c>
    </row>
    <row r="530" spans="1:29" x14ac:dyDescent="0.25">
      <c r="A530" s="6" t="s">
        <v>497</v>
      </c>
      <c r="B530" s="6" t="s">
        <v>420</v>
      </c>
      <c r="C530" s="6" t="s">
        <v>29</v>
      </c>
      <c r="D530" s="6" t="s">
        <v>312</v>
      </c>
      <c r="E530" s="4">
        <v>30</v>
      </c>
      <c r="F530" s="6" t="s">
        <v>313</v>
      </c>
      <c r="G530" s="6" t="s">
        <v>513</v>
      </c>
      <c r="H530" s="4">
        <v>2020</v>
      </c>
      <c r="I530" s="4">
        <v>4</v>
      </c>
      <c r="J530" s="6" t="s">
        <v>509</v>
      </c>
      <c r="K530" s="4">
        <v>11</v>
      </c>
      <c r="L530" s="6" t="s">
        <v>498</v>
      </c>
      <c r="M530" s="6" t="s">
        <v>514</v>
      </c>
      <c r="N530" s="6" t="s">
        <v>511</v>
      </c>
      <c r="O530" s="4">
        <v>2</v>
      </c>
      <c r="P530" s="6" t="s">
        <v>512</v>
      </c>
      <c r="Q530" s="4">
        <v>5</v>
      </c>
      <c r="R530" s="6" t="s">
        <v>499</v>
      </c>
      <c r="S530" s="4" t="b">
        <v>0</v>
      </c>
      <c r="T530" s="60">
        <v>1</v>
      </c>
      <c r="U530" s="60">
        <v>1</v>
      </c>
      <c r="V530" s="38">
        <v>1</v>
      </c>
      <c r="W530" s="35">
        <v>752.16</v>
      </c>
      <c r="X530" s="42">
        <f>VLOOKUP(VW_PREMIO_IV[[#This Row],[TIPO]],$AL$5:$AM$16,2,0)</f>
        <v>14</v>
      </c>
      <c r="Y530" s="35" t="str">
        <f>IF(VW_PREMIO_IV[[#This Row],[EQUIPE]]="Gerentes",VLOOKUP(VW_PREMIO_IV[[#This Row],[COBERTURA]],VALORES_IV_GER[],VW_PREMIO_IV[[#This Row],[Col Valor]],1),"")</f>
        <v/>
      </c>
      <c r="Z530" s="35" t="str">
        <f>IF(VW_PREMIO_IV[[#This Row],[EQUIPE]]="Especialidade (ESP)",VLOOKUP(VW_PREMIO_IV[[#This Row],[COBERTURA]],VALORES_IV_ESP[],VW_PREMIO_IV[[#This Row],[Col Valor]],1),"")</f>
        <v/>
      </c>
      <c r="AA530" s="35" t="str">
        <f>IF(VW_PREMIO_IV[[#This Row],[EQUIPE]]="Hospitalar (HSP)",VLOOKUP(VW_PREMIO_IV[[#This Row],[COBERTURA]],VALORES_IV_HSP[],VW_PREMIO_IV[[#This Row],[Col Valor]],1),"")</f>
        <v/>
      </c>
      <c r="AB530" s="35">
        <f>IF(VW_PREMIO_IV[[#This Row],[EQUIPE]]="Misto (EMH)",VLOOKUP(VW_PREMIO_IV[[#This Row],[COBERTURA]],VALORES_IV_EMH[],VW_PREMIO_IV[[#This Row],[Col Valor]],1),"")</f>
        <v>752.16470000000004</v>
      </c>
      <c r="AC530" s="35">
        <f>VW_PREMIO_IV[[#This Row],[PREMIO]]-SUM(VW_PREMIO_IV[[#This Row],[Check Gerente]:[Check EMH]])</f>
        <v>-4.7000000000707587E-3</v>
      </c>
    </row>
    <row r="531" spans="1:29" x14ac:dyDescent="0.25">
      <c r="A531" s="6" t="s">
        <v>497</v>
      </c>
      <c r="B531" s="6" t="s">
        <v>420</v>
      </c>
      <c r="C531" s="6" t="s">
        <v>30</v>
      </c>
      <c r="D531" s="6" t="s">
        <v>318</v>
      </c>
      <c r="E531" s="4">
        <v>10</v>
      </c>
      <c r="F531" s="6" t="s">
        <v>311</v>
      </c>
      <c r="G531" s="6" t="s">
        <v>508</v>
      </c>
      <c r="H531" s="4">
        <v>2020</v>
      </c>
      <c r="I531" s="4">
        <v>4</v>
      </c>
      <c r="J531" s="6" t="s">
        <v>509</v>
      </c>
      <c r="K531" s="4">
        <v>10</v>
      </c>
      <c r="L531" s="6" t="s">
        <v>495</v>
      </c>
      <c r="M531" s="6" t="s">
        <v>510</v>
      </c>
      <c r="N531" s="6" t="s">
        <v>511</v>
      </c>
      <c r="O531" s="4">
        <v>2</v>
      </c>
      <c r="P531" s="6" t="s">
        <v>512</v>
      </c>
      <c r="Q531" s="4">
        <v>4</v>
      </c>
      <c r="R531" s="6" t="s">
        <v>496</v>
      </c>
      <c r="S531" s="4" t="b">
        <v>0</v>
      </c>
      <c r="T531" s="60">
        <v>1</v>
      </c>
      <c r="U531" s="60">
        <v>1</v>
      </c>
      <c r="V531" s="38">
        <v>1</v>
      </c>
      <c r="W531" s="35">
        <v>752.16</v>
      </c>
      <c r="X531" s="42">
        <f>VLOOKUP(VW_PREMIO_IV[[#This Row],[TIPO]],$AL$5:$AM$16,2,0)</f>
        <v>14</v>
      </c>
      <c r="Y531" s="35" t="str">
        <f>IF(VW_PREMIO_IV[[#This Row],[EQUIPE]]="Gerentes",VLOOKUP(VW_PREMIO_IV[[#This Row],[COBERTURA]],VALORES_IV_GER[],VW_PREMIO_IV[[#This Row],[Col Valor]],1),"")</f>
        <v/>
      </c>
      <c r="Z531" s="35">
        <f>IF(VW_PREMIO_IV[[#This Row],[EQUIPE]]="Especialidade (ESP)",VLOOKUP(VW_PREMIO_IV[[#This Row],[COBERTURA]],VALORES_IV_ESP[],VW_PREMIO_IV[[#This Row],[Col Valor]],1),"")</f>
        <v>752.16470000000004</v>
      </c>
      <c r="AA531" s="35" t="str">
        <f>IF(VW_PREMIO_IV[[#This Row],[EQUIPE]]="Hospitalar (HSP)",VLOOKUP(VW_PREMIO_IV[[#This Row],[COBERTURA]],VALORES_IV_HSP[],VW_PREMIO_IV[[#This Row],[Col Valor]],1),"")</f>
        <v/>
      </c>
      <c r="AB531" s="35" t="str">
        <f>IF(VW_PREMIO_IV[[#This Row],[EQUIPE]]="Misto (EMH)",VLOOKUP(VW_PREMIO_IV[[#This Row],[COBERTURA]],VALORES_IV_EMH[],VW_PREMIO_IV[[#This Row],[Col Valor]],1),"")</f>
        <v/>
      </c>
      <c r="AC531" s="35">
        <f>VW_PREMIO_IV[[#This Row],[PREMIO]]-SUM(VW_PREMIO_IV[[#This Row],[Check Gerente]:[Check EMH]])</f>
        <v>-4.7000000000707587E-3</v>
      </c>
    </row>
    <row r="532" spans="1:29" x14ac:dyDescent="0.25">
      <c r="A532" s="6" t="s">
        <v>497</v>
      </c>
      <c r="B532" s="6" t="s">
        <v>420</v>
      </c>
      <c r="C532" s="6" t="s">
        <v>30</v>
      </c>
      <c r="D532" s="6" t="s">
        <v>318</v>
      </c>
      <c r="E532" s="4">
        <v>10</v>
      </c>
      <c r="F532" s="6" t="s">
        <v>311</v>
      </c>
      <c r="G532" s="6" t="s">
        <v>513</v>
      </c>
      <c r="H532" s="4">
        <v>2020</v>
      </c>
      <c r="I532" s="4">
        <v>4</v>
      </c>
      <c r="J532" s="6" t="s">
        <v>509</v>
      </c>
      <c r="K532" s="4">
        <v>11</v>
      </c>
      <c r="L532" s="6" t="s">
        <v>498</v>
      </c>
      <c r="M532" s="6" t="s">
        <v>514</v>
      </c>
      <c r="N532" s="6" t="s">
        <v>511</v>
      </c>
      <c r="O532" s="4">
        <v>2</v>
      </c>
      <c r="P532" s="6" t="s">
        <v>512</v>
      </c>
      <c r="Q532" s="4">
        <v>5</v>
      </c>
      <c r="R532" s="6" t="s">
        <v>499</v>
      </c>
      <c r="S532" s="4" t="b">
        <v>0</v>
      </c>
      <c r="T532" s="60">
        <v>1</v>
      </c>
      <c r="U532" s="60">
        <v>1</v>
      </c>
      <c r="V532" s="38">
        <v>1</v>
      </c>
      <c r="W532" s="35">
        <v>752.16</v>
      </c>
      <c r="X532" s="42">
        <f>VLOOKUP(VW_PREMIO_IV[[#This Row],[TIPO]],$AL$5:$AM$16,2,0)</f>
        <v>14</v>
      </c>
      <c r="Y532" s="35" t="str">
        <f>IF(VW_PREMIO_IV[[#This Row],[EQUIPE]]="Gerentes",VLOOKUP(VW_PREMIO_IV[[#This Row],[COBERTURA]],VALORES_IV_GER[],VW_PREMIO_IV[[#This Row],[Col Valor]],1),"")</f>
        <v/>
      </c>
      <c r="Z532" s="35">
        <f>IF(VW_PREMIO_IV[[#This Row],[EQUIPE]]="Especialidade (ESP)",VLOOKUP(VW_PREMIO_IV[[#This Row],[COBERTURA]],VALORES_IV_ESP[],VW_PREMIO_IV[[#This Row],[Col Valor]],1),"")</f>
        <v>752.16470000000004</v>
      </c>
      <c r="AA532" s="35" t="str">
        <f>IF(VW_PREMIO_IV[[#This Row],[EQUIPE]]="Hospitalar (HSP)",VLOOKUP(VW_PREMIO_IV[[#This Row],[COBERTURA]],VALORES_IV_HSP[],VW_PREMIO_IV[[#This Row],[Col Valor]],1),"")</f>
        <v/>
      </c>
      <c r="AB532" s="35" t="str">
        <f>IF(VW_PREMIO_IV[[#This Row],[EQUIPE]]="Misto (EMH)",VLOOKUP(VW_PREMIO_IV[[#This Row],[COBERTURA]],VALORES_IV_EMH[],VW_PREMIO_IV[[#This Row],[Col Valor]],1),"")</f>
        <v/>
      </c>
      <c r="AC532" s="35">
        <f>VW_PREMIO_IV[[#This Row],[PREMIO]]-SUM(VW_PREMIO_IV[[#This Row],[Check Gerente]:[Check EMH]])</f>
        <v>-4.7000000000707587E-3</v>
      </c>
    </row>
    <row r="533" spans="1:29" x14ac:dyDescent="0.25">
      <c r="A533" s="6" t="s">
        <v>497</v>
      </c>
      <c r="B533" s="6" t="s">
        <v>420</v>
      </c>
      <c r="C533" s="6" t="s">
        <v>14</v>
      </c>
      <c r="D533" s="6" t="s">
        <v>319</v>
      </c>
      <c r="E533" s="4">
        <v>20</v>
      </c>
      <c r="F533" s="6" t="s">
        <v>306</v>
      </c>
      <c r="G533" s="6" t="s">
        <v>508</v>
      </c>
      <c r="H533" s="4">
        <v>2020</v>
      </c>
      <c r="I533" s="4">
        <v>4</v>
      </c>
      <c r="J533" s="6" t="s">
        <v>509</v>
      </c>
      <c r="K533" s="4">
        <v>10</v>
      </c>
      <c r="L533" s="6" t="s">
        <v>495</v>
      </c>
      <c r="M533" s="6" t="s">
        <v>510</v>
      </c>
      <c r="N533" s="6" t="s">
        <v>511</v>
      </c>
      <c r="O533" s="4">
        <v>2</v>
      </c>
      <c r="P533" s="6" t="s">
        <v>512</v>
      </c>
      <c r="Q533" s="4">
        <v>4</v>
      </c>
      <c r="R533" s="6" t="s">
        <v>496</v>
      </c>
      <c r="S533" s="4" t="b">
        <v>0</v>
      </c>
      <c r="T533" s="60">
        <v>1</v>
      </c>
      <c r="U533" s="60">
        <v>1</v>
      </c>
      <c r="V533" s="38">
        <v>1</v>
      </c>
      <c r="W533" s="35">
        <v>752.16</v>
      </c>
      <c r="X533" s="42">
        <f>VLOOKUP(VW_PREMIO_IV[[#This Row],[TIPO]],$AL$5:$AM$16,2,0)</f>
        <v>14</v>
      </c>
      <c r="Y533" s="35" t="str">
        <f>IF(VW_PREMIO_IV[[#This Row],[EQUIPE]]="Gerentes",VLOOKUP(VW_PREMIO_IV[[#This Row],[COBERTURA]],VALORES_IV_GER[],VW_PREMIO_IV[[#This Row],[Col Valor]],1),"")</f>
        <v/>
      </c>
      <c r="Z533" s="35" t="str">
        <f>IF(VW_PREMIO_IV[[#This Row],[EQUIPE]]="Especialidade (ESP)",VLOOKUP(VW_PREMIO_IV[[#This Row],[COBERTURA]],VALORES_IV_ESP[],VW_PREMIO_IV[[#This Row],[Col Valor]],1),"")</f>
        <v/>
      </c>
      <c r="AA533" s="35">
        <f>IF(VW_PREMIO_IV[[#This Row],[EQUIPE]]="Hospitalar (HSP)",VLOOKUP(VW_PREMIO_IV[[#This Row],[COBERTURA]],VALORES_IV_HSP[],VW_PREMIO_IV[[#This Row],[Col Valor]],1),"")</f>
        <v>752.16470000000004</v>
      </c>
      <c r="AB533" s="35" t="str">
        <f>IF(VW_PREMIO_IV[[#This Row],[EQUIPE]]="Misto (EMH)",VLOOKUP(VW_PREMIO_IV[[#This Row],[COBERTURA]],VALORES_IV_EMH[],VW_PREMIO_IV[[#This Row],[Col Valor]],1),"")</f>
        <v/>
      </c>
      <c r="AC533" s="35">
        <f>VW_PREMIO_IV[[#This Row],[PREMIO]]-SUM(VW_PREMIO_IV[[#This Row],[Check Gerente]:[Check EMH]])</f>
        <v>-4.7000000000707587E-3</v>
      </c>
    </row>
    <row r="534" spans="1:29" x14ac:dyDescent="0.25">
      <c r="A534" s="6" t="s">
        <v>497</v>
      </c>
      <c r="B534" s="6" t="s">
        <v>420</v>
      </c>
      <c r="C534" s="6" t="s">
        <v>14</v>
      </c>
      <c r="D534" s="6" t="s">
        <v>319</v>
      </c>
      <c r="E534" s="4">
        <v>20</v>
      </c>
      <c r="F534" s="6" t="s">
        <v>306</v>
      </c>
      <c r="G534" s="6" t="s">
        <v>513</v>
      </c>
      <c r="H534" s="4">
        <v>2020</v>
      </c>
      <c r="I534" s="4">
        <v>4</v>
      </c>
      <c r="J534" s="6" t="s">
        <v>509</v>
      </c>
      <c r="K534" s="4">
        <v>11</v>
      </c>
      <c r="L534" s="6" t="s">
        <v>498</v>
      </c>
      <c r="M534" s="6" t="s">
        <v>514</v>
      </c>
      <c r="N534" s="6" t="s">
        <v>511</v>
      </c>
      <c r="O534" s="4">
        <v>2</v>
      </c>
      <c r="P534" s="6" t="s">
        <v>512</v>
      </c>
      <c r="Q534" s="4">
        <v>5</v>
      </c>
      <c r="R534" s="6" t="s">
        <v>499</v>
      </c>
      <c r="S534" s="4" t="b">
        <v>0</v>
      </c>
      <c r="T534" s="60">
        <v>1</v>
      </c>
      <c r="U534" s="60">
        <v>1</v>
      </c>
      <c r="V534" s="38">
        <v>1</v>
      </c>
      <c r="W534" s="35">
        <v>752.16</v>
      </c>
      <c r="X534" s="42">
        <f>VLOOKUP(VW_PREMIO_IV[[#This Row],[TIPO]],$AL$5:$AM$16,2,0)</f>
        <v>14</v>
      </c>
      <c r="Y534" s="35" t="str">
        <f>IF(VW_PREMIO_IV[[#This Row],[EQUIPE]]="Gerentes",VLOOKUP(VW_PREMIO_IV[[#This Row],[COBERTURA]],VALORES_IV_GER[],VW_PREMIO_IV[[#This Row],[Col Valor]],1),"")</f>
        <v/>
      </c>
      <c r="Z534" s="35" t="str">
        <f>IF(VW_PREMIO_IV[[#This Row],[EQUIPE]]="Especialidade (ESP)",VLOOKUP(VW_PREMIO_IV[[#This Row],[COBERTURA]],VALORES_IV_ESP[],VW_PREMIO_IV[[#This Row],[Col Valor]],1),"")</f>
        <v/>
      </c>
      <c r="AA534" s="35">
        <f>IF(VW_PREMIO_IV[[#This Row],[EQUIPE]]="Hospitalar (HSP)",VLOOKUP(VW_PREMIO_IV[[#This Row],[COBERTURA]],VALORES_IV_HSP[],VW_PREMIO_IV[[#This Row],[Col Valor]],1),"")</f>
        <v>752.16470000000004</v>
      </c>
      <c r="AB534" s="35" t="str">
        <f>IF(VW_PREMIO_IV[[#This Row],[EQUIPE]]="Misto (EMH)",VLOOKUP(VW_PREMIO_IV[[#This Row],[COBERTURA]],VALORES_IV_EMH[],VW_PREMIO_IV[[#This Row],[Col Valor]],1),"")</f>
        <v/>
      </c>
      <c r="AC534" s="35">
        <f>VW_PREMIO_IV[[#This Row],[PREMIO]]-SUM(VW_PREMIO_IV[[#This Row],[Check Gerente]:[Check EMH]])</f>
        <v>-4.7000000000707587E-3</v>
      </c>
    </row>
    <row r="535" spans="1:29" x14ac:dyDescent="0.25">
      <c r="A535" s="6" t="s">
        <v>497</v>
      </c>
      <c r="B535" s="6" t="s">
        <v>420</v>
      </c>
      <c r="C535" s="6" t="s">
        <v>15</v>
      </c>
      <c r="D535" s="6" t="s">
        <v>320</v>
      </c>
      <c r="E535" s="4">
        <v>30</v>
      </c>
      <c r="F535" s="6" t="s">
        <v>313</v>
      </c>
      <c r="G535" s="6" t="s">
        <v>508</v>
      </c>
      <c r="H535" s="4">
        <v>2020</v>
      </c>
      <c r="I535" s="4">
        <v>4</v>
      </c>
      <c r="J535" s="6" t="s">
        <v>509</v>
      </c>
      <c r="K535" s="4">
        <v>10</v>
      </c>
      <c r="L535" s="6" t="s">
        <v>495</v>
      </c>
      <c r="M535" s="6" t="s">
        <v>510</v>
      </c>
      <c r="N535" s="6" t="s">
        <v>511</v>
      </c>
      <c r="O535" s="4">
        <v>2</v>
      </c>
      <c r="P535" s="6" t="s">
        <v>512</v>
      </c>
      <c r="Q535" s="4">
        <v>4</v>
      </c>
      <c r="R535" s="6" t="s">
        <v>496</v>
      </c>
      <c r="S535" s="4" t="b">
        <v>0</v>
      </c>
      <c r="T535" s="60">
        <v>1</v>
      </c>
      <c r="U535" s="60">
        <v>1</v>
      </c>
      <c r="V535" s="38">
        <v>1</v>
      </c>
      <c r="W535" s="35">
        <v>752.16</v>
      </c>
      <c r="X535" s="42">
        <f>VLOOKUP(VW_PREMIO_IV[[#This Row],[TIPO]],$AL$5:$AM$16,2,0)</f>
        <v>14</v>
      </c>
      <c r="Y535" s="35" t="str">
        <f>IF(VW_PREMIO_IV[[#This Row],[EQUIPE]]="Gerentes",VLOOKUP(VW_PREMIO_IV[[#This Row],[COBERTURA]],VALORES_IV_GER[],VW_PREMIO_IV[[#This Row],[Col Valor]],1),"")</f>
        <v/>
      </c>
      <c r="Z535" s="35" t="str">
        <f>IF(VW_PREMIO_IV[[#This Row],[EQUIPE]]="Especialidade (ESP)",VLOOKUP(VW_PREMIO_IV[[#This Row],[COBERTURA]],VALORES_IV_ESP[],VW_PREMIO_IV[[#This Row],[Col Valor]],1),"")</f>
        <v/>
      </c>
      <c r="AA535" s="35" t="str">
        <f>IF(VW_PREMIO_IV[[#This Row],[EQUIPE]]="Hospitalar (HSP)",VLOOKUP(VW_PREMIO_IV[[#This Row],[COBERTURA]],VALORES_IV_HSP[],VW_PREMIO_IV[[#This Row],[Col Valor]],1),"")</f>
        <v/>
      </c>
      <c r="AB535" s="35">
        <f>IF(VW_PREMIO_IV[[#This Row],[EQUIPE]]="Misto (EMH)",VLOOKUP(VW_PREMIO_IV[[#This Row],[COBERTURA]],VALORES_IV_EMH[],VW_PREMIO_IV[[#This Row],[Col Valor]],1),"")</f>
        <v>752.16470000000004</v>
      </c>
      <c r="AC535" s="35">
        <f>VW_PREMIO_IV[[#This Row],[PREMIO]]-SUM(VW_PREMIO_IV[[#This Row],[Check Gerente]:[Check EMH]])</f>
        <v>-4.7000000000707587E-3</v>
      </c>
    </row>
    <row r="536" spans="1:29" x14ac:dyDescent="0.25">
      <c r="A536" s="6" t="s">
        <v>497</v>
      </c>
      <c r="B536" s="6" t="s">
        <v>420</v>
      </c>
      <c r="C536" s="6" t="s">
        <v>15</v>
      </c>
      <c r="D536" s="6" t="s">
        <v>320</v>
      </c>
      <c r="E536" s="4">
        <v>30</v>
      </c>
      <c r="F536" s="6" t="s">
        <v>313</v>
      </c>
      <c r="G536" s="6" t="s">
        <v>513</v>
      </c>
      <c r="H536" s="4">
        <v>2020</v>
      </c>
      <c r="I536" s="4">
        <v>4</v>
      </c>
      <c r="J536" s="6" t="s">
        <v>509</v>
      </c>
      <c r="K536" s="4">
        <v>11</v>
      </c>
      <c r="L536" s="6" t="s">
        <v>498</v>
      </c>
      <c r="M536" s="6" t="s">
        <v>514</v>
      </c>
      <c r="N536" s="6" t="s">
        <v>511</v>
      </c>
      <c r="O536" s="4">
        <v>2</v>
      </c>
      <c r="P536" s="6" t="s">
        <v>512</v>
      </c>
      <c r="Q536" s="4">
        <v>5</v>
      </c>
      <c r="R536" s="6" t="s">
        <v>499</v>
      </c>
      <c r="S536" s="4" t="b">
        <v>0</v>
      </c>
      <c r="T536" s="60">
        <v>1</v>
      </c>
      <c r="U536" s="60">
        <v>1</v>
      </c>
      <c r="V536" s="38">
        <v>1</v>
      </c>
      <c r="W536" s="35">
        <v>752.16</v>
      </c>
      <c r="X536" s="42">
        <f>VLOOKUP(VW_PREMIO_IV[[#This Row],[TIPO]],$AL$5:$AM$16,2,0)</f>
        <v>14</v>
      </c>
      <c r="Y536" s="35" t="str">
        <f>IF(VW_PREMIO_IV[[#This Row],[EQUIPE]]="Gerentes",VLOOKUP(VW_PREMIO_IV[[#This Row],[COBERTURA]],VALORES_IV_GER[],VW_PREMIO_IV[[#This Row],[Col Valor]],1),"")</f>
        <v/>
      </c>
      <c r="Z536" s="35" t="str">
        <f>IF(VW_PREMIO_IV[[#This Row],[EQUIPE]]="Especialidade (ESP)",VLOOKUP(VW_PREMIO_IV[[#This Row],[COBERTURA]],VALORES_IV_ESP[],VW_PREMIO_IV[[#This Row],[Col Valor]],1),"")</f>
        <v/>
      </c>
      <c r="AA536" s="35" t="str">
        <f>IF(VW_PREMIO_IV[[#This Row],[EQUIPE]]="Hospitalar (HSP)",VLOOKUP(VW_PREMIO_IV[[#This Row],[COBERTURA]],VALORES_IV_HSP[],VW_PREMIO_IV[[#This Row],[Col Valor]],1),"")</f>
        <v/>
      </c>
      <c r="AB536" s="35">
        <f>IF(VW_PREMIO_IV[[#This Row],[EQUIPE]]="Misto (EMH)",VLOOKUP(VW_PREMIO_IV[[#This Row],[COBERTURA]],VALORES_IV_EMH[],VW_PREMIO_IV[[#This Row],[Col Valor]],1),"")</f>
        <v>752.16470000000004</v>
      </c>
      <c r="AC536" s="35">
        <f>VW_PREMIO_IV[[#This Row],[PREMIO]]-SUM(VW_PREMIO_IV[[#This Row],[Check Gerente]:[Check EMH]])</f>
        <v>-4.7000000000707587E-3</v>
      </c>
    </row>
    <row r="537" spans="1:29" x14ac:dyDescent="0.25">
      <c r="A537" s="6" t="s">
        <v>497</v>
      </c>
      <c r="B537" s="6" t="s">
        <v>420</v>
      </c>
      <c r="C537" s="6" t="s">
        <v>31</v>
      </c>
      <c r="D537" s="6" t="s">
        <v>321</v>
      </c>
      <c r="E537" s="4">
        <v>10</v>
      </c>
      <c r="F537" s="6" t="s">
        <v>311</v>
      </c>
      <c r="G537" s="6" t="s">
        <v>508</v>
      </c>
      <c r="H537" s="4">
        <v>2020</v>
      </c>
      <c r="I537" s="4">
        <v>4</v>
      </c>
      <c r="J537" s="6" t="s">
        <v>509</v>
      </c>
      <c r="K537" s="4">
        <v>10</v>
      </c>
      <c r="L537" s="6" t="s">
        <v>495</v>
      </c>
      <c r="M537" s="6" t="s">
        <v>510</v>
      </c>
      <c r="N537" s="6" t="s">
        <v>511</v>
      </c>
      <c r="O537" s="4">
        <v>2</v>
      </c>
      <c r="P537" s="6" t="s">
        <v>512</v>
      </c>
      <c r="Q537" s="4">
        <v>4</v>
      </c>
      <c r="R537" s="6" t="s">
        <v>496</v>
      </c>
      <c r="S537" s="4" t="b">
        <v>0</v>
      </c>
      <c r="T537" s="60">
        <v>1</v>
      </c>
      <c r="U537" s="60">
        <v>1</v>
      </c>
      <c r="V537" s="38">
        <v>1</v>
      </c>
      <c r="W537" s="35">
        <v>752.16</v>
      </c>
      <c r="X537" s="42">
        <f>VLOOKUP(VW_PREMIO_IV[[#This Row],[TIPO]],$AL$5:$AM$16,2,0)</f>
        <v>14</v>
      </c>
      <c r="Y537" s="35" t="str">
        <f>IF(VW_PREMIO_IV[[#This Row],[EQUIPE]]="Gerentes",VLOOKUP(VW_PREMIO_IV[[#This Row],[COBERTURA]],VALORES_IV_GER[],VW_PREMIO_IV[[#This Row],[Col Valor]],1),"")</f>
        <v/>
      </c>
      <c r="Z537" s="35">
        <f>IF(VW_PREMIO_IV[[#This Row],[EQUIPE]]="Especialidade (ESP)",VLOOKUP(VW_PREMIO_IV[[#This Row],[COBERTURA]],VALORES_IV_ESP[],VW_PREMIO_IV[[#This Row],[Col Valor]],1),"")</f>
        <v>752.16470000000004</v>
      </c>
      <c r="AA537" s="35" t="str">
        <f>IF(VW_PREMIO_IV[[#This Row],[EQUIPE]]="Hospitalar (HSP)",VLOOKUP(VW_PREMIO_IV[[#This Row],[COBERTURA]],VALORES_IV_HSP[],VW_PREMIO_IV[[#This Row],[Col Valor]],1),"")</f>
        <v/>
      </c>
      <c r="AB537" s="35" t="str">
        <f>IF(VW_PREMIO_IV[[#This Row],[EQUIPE]]="Misto (EMH)",VLOOKUP(VW_PREMIO_IV[[#This Row],[COBERTURA]],VALORES_IV_EMH[],VW_PREMIO_IV[[#This Row],[Col Valor]],1),"")</f>
        <v/>
      </c>
      <c r="AC537" s="35">
        <f>VW_PREMIO_IV[[#This Row],[PREMIO]]-SUM(VW_PREMIO_IV[[#This Row],[Check Gerente]:[Check EMH]])</f>
        <v>-4.7000000000707587E-3</v>
      </c>
    </row>
    <row r="538" spans="1:29" x14ac:dyDescent="0.25">
      <c r="A538" s="6" t="s">
        <v>497</v>
      </c>
      <c r="B538" s="6" t="s">
        <v>420</v>
      </c>
      <c r="C538" s="6" t="s">
        <v>31</v>
      </c>
      <c r="D538" s="6" t="s">
        <v>321</v>
      </c>
      <c r="E538" s="4">
        <v>10</v>
      </c>
      <c r="F538" s="6" t="s">
        <v>311</v>
      </c>
      <c r="G538" s="6" t="s">
        <v>513</v>
      </c>
      <c r="H538" s="4">
        <v>2020</v>
      </c>
      <c r="I538" s="4">
        <v>4</v>
      </c>
      <c r="J538" s="6" t="s">
        <v>509</v>
      </c>
      <c r="K538" s="4">
        <v>11</v>
      </c>
      <c r="L538" s="6" t="s">
        <v>498</v>
      </c>
      <c r="M538" s="6" t="s">
        <v>514</v>
      </c>
      <c r="N538" s="6" t="s">
        <v>511</v>
      </c>
      <c r="O538" s="4">
        <v>2</v>
      </c>
      <c r="P538" s="6" t="s">
        <v>512</v>
      </c>
      <c r="Q538" s="4">
        <v>5</v>
      </c>
      <c r="R538" s="6" t="s">
        <v>499</v>
      </c>
      <c r="S538" s="4" t="b">
        <v>0</v>
      </c>
      <c r="T538" s="60">
        <v>1</v>
      </c>
      <c r="U538" s="60">
        <v>1</v>
      </c>
      <c r="V538" s="38">
        <v>1</v>
      </c>
      <c r="W538" s="35">
        <v>752.16</v>
      </c>
      <c r="X538" s="42">
        <f>VLOOKUP(VW_PREMIO_IV[[#This Row],[TIPO]],$AL$5:$AM$16,2,0)</f>
        <v>14</v>
      </c>
      <c r="Y538" s="35" t="str">
        <f>IF(VW_PREMIO_IV[[#This Row],[EQUIPE]]="Gerentes",VLOOKUP(VW_PREMIO_IV[[#This Row],[COBERTURA]],VALORES_IV_GER[],VW_PREMIO_IV[[#This Row],[Col Valor]],1),"")</f>
        <v/>
      </c>
      <c r="Z538" s="35">
        <f>IF(VW_PREMIO_IV[[#This Row],[EQUIPE]]="Especialidade (ESP)",VLOOKUP(VW_PREMIO_IV[[#This Row],[COBERTURA]],VALORES_IV_ESP[],VW_PREMIO_IV[[#This Row],[Col Valor]],1),"")</f>
        <v>752.16470000000004</v>
      </c>
      <c r="AA538" s="35" t="str">
        <f>IF(VW_PREMIO_IV[[#This Row],[EQUIPE]]="Hospitalar (HSP)",VLOOKUP(VW_PREMIO_IV[[#This Row],[COBERTURA]],VALORES_IV_HSP[],VW_PREMIO_IV[[#This Row],[Col Valor]],1),"")</f>
        <v/>
      </c>
      <c r="AB538" s="35" t="str">
        <f>IF(VW_PREMIO_IV[[#This Row],[EQUIPE]]="Misto (EMH)",VLOOKUP(VW_PREMIO_IV[[#This Row],[COBERTURA]],VALORES_IV_EMH[],VW_PREMIO_IV[[#This Row],[Col Valor]],1),"")</f>
        <v/>
      </c>
      <c r="AC538" s="35">
        <f>VW_PREMIO_IV[[#This Row],[PREMIO]]-SUM(VW_PREMIO_IV[[#This Row],[Check Gerente]:[Check EMH]])</f>
        <v>-4.7000000000707587E-3</v>
      </c>
    </row>
    <row r="539" spans="1:29" x14ac:dyDescent="0.25">
      <c r="A539" s="6" t="s">
        <v>497</v>
      </c>
      <c r="B539" s="6" t="s">
        <v>420</v>
      </c>
      <c r="C539" s="6" t="s">
        <v>16</v>
      </c>
      <c r="D539" s="6" t="s">
        <v>322</v>
      </c>
      <c r="E539" s="4">
        <v>20</v>
      </c>
      <c r="F539" s="6" t="s">
        <v>306</v>
      </c>
      <c r="G539" s="6" t="s">
        <v>508</v>
      </c>
      <c r="H539" s="4">
        <v>2020</v>
      </c>
      <c r="I539" s="4">
        <v>4</v>
      </c>
      <c r="J539" s="6" t="s">
        <v>509</v>
      </c>
      <c r="K539" s="4">
        <v>10</v>
      </c>
      <c r="L539" s="6" t="s">
        <v>495</v>
      </c>
      <c r="M539" s="6" t="s">
        <v>510</v>
      </c>
      <c r="N539" s="6" t="s">
        <v>511</v>
      </c>
      <c r="O539" s="4">
        <v>2</v>
      </c>
      <c r="P539" s="6" t="s">
        <v>512</v>
      </c>
      <c r="Q539" s="4">
        <v>4</v>
      </c>
      <c r="R539" s="6" t="s">
        <v>496</v>
      </c>
      <c r="S539" s="4" t="b">
        <v>0</v>
      </c>
      <c r="T539" s="60">
        <v>1</v>
      </c>
      <c r="U539" s="60">
        <v>1</v>
      </c>
      <c r="V539" s="38">
        <v>1</v>
      </c>
      <c r="W539" s="35">
        <v>752.16</v>
      </c>
      <c r="X539" s="42">
        <f>VLOOKUP(VW_PREMIO_IV[[#This Row],[TIPO]],$AL$5:$AM$16,2,0)</f>
        <v>14</v>
      </c>
      <c r="Y539" s="35" t="str">
        <f>IF(VW_PREMIO_IV[[#This Row],[EQUIPE]]="Gerentes",VLOOKUP(VW_PREMIO_IV[[#This Row],[COBERTURA]],VALORES_IV_GER[],VW_PREMIO_IV[[#This Row],[Col Valor]],1),"")</f>
        <v/>
      </c>
      <c r="Z539" s="35" t="str">
        <f>IF(VW_PREMIO_IV[[#This Row],[EQUIPE]]="Especialidade (ESP)",VLOOKUP(VW_PREMIO_IV[[#This Row],[COBERTURA]],VALORES_IV_ESP[],VW_PREMIO_IV[[#This Row],[Col Valor]],1),"")</f>
        <v/>
      </c>
      <c r="AA539" s="35">
        <f>IF(VW_PREMIO_IV[[#This Row],[EQUIPE]]="Hospitalar (HSP)",VLOOKUP(VW_PREMIO_IV[[#This Row],[COBERTURA]],VALORES_IV_HSP[],VW_PREMIO_IV[[#This Row],[Col Valor]],1),"")</f>
        <v>752.16470000000004</v>
      </c>
      <c r="AB539" s="35" t="str">
        <f>IF(VW_PREMIO_IV[[#This Row],[EQUIPE]]="Misto (EMH)",VLOOKUP(VW_PREMIO_IV[[#This Row],[COBERTURA]],VALORES_IV_EMH[],VW_PREMIO_IV[[#This Row],[Col Valor]],1),"")</f>
        <v/>
      </c>
      <c r="AC539" s="35">
        <f>VW_PREMIO_IV[[#This Row],[PREMIO]]-SUM(VW_PREMIO_IV[[#This Row],[Check Gerente]:[Check EMH]])</f>
        <v>-4.7000000000707587E-3</v>
      </c>
    </row>
    <row r="540" spans="1:29" x14ac:dyDescent="0.25">
      <c r="A540" s="6" t="s">
        <v>497</v>
      </c>
      <c r="B540" s="6" t="s">
        <v>420</v>
      </c>
      <c r="C540" s="6" t="s">
        <v>16</v>
      </c>
      <c r="D540" s="6" t="s">
        <v>322</v>
      </c>
      <c r="E540" s="4">
        <v>20</v>
      </c>
      <c r="F540" s="6" t="s">
        <v>306</v>
      </c>
      <c r="G540" s="6" t="s">
        <v>513</v>
      </c>
      <c r="H540" s="4">
        <v>2020</v>
      </c>
      <c r="I540" s="4">
        <v>4</v>
      </c>
      <c r="J540" s="6" t="s">
        <v>509</v>
      </c>
      <c r="K540" s="4">
        <v>11</v>
      </c>
      <c r="L540" s="6" t="s">
        <v>498</v>
      </c>
      <c r="M540" s="6" t="s">
        <v>514</v>
      </c>
      <c r="N540" s="6" t="s">
        <v>511</v>
      </c>
      <c r="O540" s="4">
        <v>2</v>
      </c>
      <c r="P540" s="6" t="s">
        <v>512</v>
      </c>
      <c r="Q540" s="4">
        <v>5</v>
      </c>
      <c r="R540" s="6" t="s">
        <v>499</v>
      </c>
      <c r="S540" s="4" t="b">
        <v>0</v>
      </c>
      <c r="T540" s="60">
        <v>1</v>
      </c>
      <c r="U540" s="60">
        <v>1</v>
      </c>
      <c r="V540" s="38">
        <v>1</v>
      </c>
      <c r="W540" s="35">
        <v>752.16</v>
      </c>
      <c r="X540" s="42">
        <f>VLOOKUP(VW_PREMIO_IV[[#This Row],[TIPO]],$AL$5:$AM$16,2,0)</f>
        <v>14</v>
      </c>
      <c r="Y540" s="35" t="str">
        <f>IF(VW_PREMIO_IV[[#This Row],[EQUIPE]]="Gerentes",VLOOKUP(VW_PREMIO_IV[[#This Row],[COBERTURA]],VALORES_IV_GER[],VW_PREMIO_IV[[#This Row],[Col Valor]],1),"")</f>
        <v/>
      </c>
      <c r="Z540" s="35" t="str">
        <f>IF(VW_PREMIO_IV[[#This Row],[EQUIPE]]="Especialidade (ESP)",VLOOKUP(VW_PREMIO_IV[[#This Row],[COBERTURA]],VALORES_IV_ESP[],VW_PREMIO_IV[[#This Row],[Col Valor]],1),"")</f>
        <v/>
      </c>
      <c r="AA540" s="35">
        <f>IF(VW_PREMIO_IV[[#This Row],[EQUIPE]]="Hospitalar (HSP)",VLOOKUP(VW_PREMIO_IV[[#This Row],[COBERTURA]],VALORES_IV_HSP[],VW_PREMIO_IV[[#This Row],[Col Valor]],1),"")</f>
        <v>752.16470000000004</v>
      </c>
      <c r="AB540" s="35" t="str">
        <f>IF(VW_PREMIO_IV[[#This Row],[EQUIPE]]="Misto (EMH)",VLOOKUP(VW_PREMIO_IV[[#This Row],[COBERTURA]],VALORES_IV_EMH[],VW_PREMIO_IV[[#This Row],[Col Valor]],1),"")</f>
        <v/>
      </c>
      <c r="AC540" s="35">
        <f>VW_PREMIO_IV[[#This Row],[PREMIO]]-SUM(VW_PREMIO_IV[[#This Row],[Check Gerente]:[Check EMH]])</f>
        <v>-4.7000000000707587E-3</v>
      </c>
    </row>
    <row r="541" spans="1:29" x14ac:dyDescent="0.25">
      <c r="A541" s="6" t="s">
        <v>497</v>
      </c>
      <c r="B541" s="6" t="s">
        <v>420</v>
      </c>
      <c r="C541" s="6" t="s">
        <v>18</v>
      </c>
      <c r="D541" s="6" t="s">
        <v>324</v>
      </c>
      <c r="E541" s="4">
        <v>20</v>
      </c>
      <c r="F541" s="6" t="s">
        <v>306</v>
      </c>
      <c r="G541" s="6" t="s">
        <v>508</v>
      </c>
      <c r="H541" s="4">
        <v>2020</v>
      </c>
      <c r="I541" s="4">
        <v>4</v>
      </c>
      <c r="J541" s="6" t="s">
        <v>509</v>
      </c>
      <c r="K541" s="4">
        <v>10</v>
      </c>
      <c r="L541" s="6" t="s">
        <v>495</v>
      </c>
      <c r="M541" s="6" t="s">
        <v>510</v>
      </c>
      <c r="N541" s="6" t="s">
        <v>511</v>
      </c>
      <c r="O541" s="4">
        <v>2</v>
      </c>
      <c r="P541" s="6" t="s">
        <v>512</v>
      </c>
      <c r="Q541" s="4">
        <v>4</v>
      </c>
      <c r="R541" s="6" t="s">
        <v>496</v>
      </c>
      <c r="S541" s="4" t="b">
        <v>0</v>
      </c>
      <c r="T541" s="60">
        <v>1</v>
      </c>
      <c r="U541" s="60">
        <v>1</v>
      </c>
      <c r="V541" s="38">
        <v>1</v>
      </c>
      <c r="W541" s="35">
        <v>752.16</v>
      </c>
      <c r="X541" s="42">
        <f>VLOOKUP(VW_PREMIO_IV[[#This Row],[TIPO]],$AL$5:$AM$16,2,0)</f>
        <v>14</v>
      </c>
      <c r="Y541" s="35" t="str">
        <f>IF(VW_PREMIO_IV[[#This Row],[EQUIPE]]="Gerentes",VLOOKUP(VW_PREMIO_IV[[#This Row],[COBERTURA]],VALORES_IV_GER[],VW_PREMIO_IV[[#This Row],[Col Valor]],1),"")</f>
        <v/>
      </c>
      <c r="Z541" s="35" t="str">
        <f>IF(VW_PREMIO_IV[[#This Row],[EQUIPE]]="Especialidade (ESP)",VLOOKUP(VW_PREMIO_IV[[#This Row],[COBERTURA]],VALORES_IV_ESP[],VW_PREMIO_IV[[#This Row],[Col Valor]],1),"")</f>
        <v/>
      </c>
      <c r="AA541" s="35">
        <f>IF(VW_PREMIO_IV[[#This Row],[EQUIPE]]="Hospitalar (HSP)",VLOOKUP(VW_PREMIO_IV[[#This Row],[COBERTURA]],VALORES_IV_HSP[],VW_PREMIO_IV[[#This Row],[Col Valor]],1),"")</f>
        <v>752.16470000000004</v>
      </c>
      <c r="AB541" s="35" t="str">
        <f>IF(VW_PREMIO_IV[[#This Row],[EQUIPE]]="Misto (EMH)",VLOOKUP(VW_PREMIO_IV[[#This Row],[COBERTURA]],VALORES_IV_EMH[],VW_PREMIO_IV[[#This Row],[Col Valor]],1),"")</f>
        <v/>
      </c>
      <c r="AC541" s="35">
        <f>VW_PREMIO_IV[[#This Row],[PREMIO]]-SUM(VW_PREMIO_IV[[#This Row],[Check Gerente]:[Check EMH]])</f>
        <v>-4.7000000000707587E-3</v>
      </c>
    </row>
    <row r="542" spans="1:29" x14ac:dyDescent="0.25">
      <c r="A542" s="6" t="s">
        <v>497</v>
      </c>
      <c r="B542" s="6" t="s">
        <v>420</v>
      </c>
      <c r="C542" s="6" t="s">
        <v>18</v>
      </c>
      <c r="D542" s="6" t="s">
        <v>324</v>
      </c>
      <c r="E542" s="4">
        <v>20</v>
      </c>
      <c r="F542" s="6" t="s">
        <v>306</v>
      </c>
      <c r="G542" s="6" t="s">
        <v>513</v>
      </c>
      <c r="H542" s="4">
        <v>2020</v>
      </c>
      <c r="I542" s="4">
        <v>4</v>
      </c>
      <c r="J542" s="6" t="s">
        <v>509</v>
      </c>
      <c r="K542" s="4">
        <v>11</v>
      </c>
      <c r="L542" s="6" t="s">
        <v>498</v>
      </c>
      <c r="M542" s="6" t="s">
        <v>514</v>
      </c>
      <c r="N542" s="6" t="s">
        <v>511</v>
      </c>
      <c r="O542" s="4">
        <v>2</v>
      </c>
      <c r="P542" s="6" t="s">
        <v>512</v>
      </c>
      <c r="Q542" s="4">
        <v>5</v>
      </c>
      <c r="R542" s="6" t="s">
        <v>499</v>
      </c>
      <c r="S542" s="4" t="b">
        <v>0</v>
      </c>
      <c r="T542" s="60">
        <v>1</v>
      </c>
      <c r="U542" s="60">
        <v>1</v>
      </c>
      <c r="V542" s="38">
        <v>1</v>
      </c>
      <c r="W542" s="35">
        <v>752.16</v>
      </c>
      <c r="X542" s="42">
        <f>VLOOKUP(VW_PREMIO_IV[[#This Row],[TIPO]],$AL$5:$AM$16,2,0)</f>
        <v>14</v>
      </c>
      <c r="Y542" s="35" t="str">
        <f>IF(VW_PREMIO_IV[[#This Row],[EQUIPE]]="Gerentes",VLOOKUP(VW_PREMIO_IV[[#This Row],[COBERTURA]],VALORES_IV_GER[],VW_PREMIO_IV[[#This Row],[Col Valor]],1),"")</f>
        <v/>
      </c>
      <c r="Z542" s="35" t="str">
        <f>IF(VW_PREMIO_IV[[#This Row],[EQUIPE]]="Especialidade (ESP)",VLOOKUP(VW_PREMIO_IV[[#This Row],[COBERTURA]],VALORES_IV_ESP[],VW_PREMIO_IV[[#This Row],[Col Valor]],1),"")</f>
        <v/>
      </c>
      <c r="AA542" s="35">
        <f>IF(VW_PREMIO_IV[[#This Row],[EQUIPE]]="Hospitalar (HSP)",VLOOKUP(VW_PREMIO_IV[[#This Row],[COBERTURA]],VALORES_IV_HSP[],VW_PREMIO_IV[[#This Row],[Col Valor]],1),"")</f>
        <v>752.16470000000004</v>
      </c>
      <c r="AB542" s="35" t="str">
        <f>IF(VW_PREMIO_IV[[#This Row],[EQUIPE]]="Misto (EMH)",VLOOKUP(VW_PREMIO_IV[[#This Row],[COBERTURA]],VALORES_IV_EMH[],VW_PREMIO_IV[[#This Row],[Col Valor]],1),"")</f>
        <v/>
      </c>
      <c r="AC542" s="35">
        <f>VW_PREMIO_IV[[#This Row],[PREMIO]]-SUM(VW_PREMIO_IV[[#This Row],[Check Gerente]:[Check EMH]])</f>
        <v>-4.7000000000707587E-3</v>
      </c>
    </row>
    <row r="543" spans="1:29" x14ac:dyDescent="0.25">
      <c r="A543" s="6" t="s">
        <v>497</v>
      </c>
      <c r="B543" s="6" t="s">
        <v>420</v>
      </c>
      <c r="C543" s="6" t="s">
        <v>19</v>
      </c>
      <c r="D543" s="6" t="s">
        <v>325</v>
      </c>
      <c r="E543" s="4">
        <v>20</v>
      </c>
      <c r="F543" s="6" t="s">
        <v>306</v>
      </c>
      <c r="G543" s="6" t="s">
        <v>508</v>
      </c>
      <c r="H543" s="4">
        <v>2020</v>
      </c>
      <c r="I543" s="4">
        <v>4</v>
      </c>
      <c r="J543" s="6" t="s">
        <v>509</v>
      </c>
      <c r="K543" s="4">
        <v>10</v>
      </c>
      <c r="L543" s="6" t="s">
        <v>495</v>
      </c>
      <c r="M543" s="6" t="s">
        <v>510</v>
      </c>
      <c r="N543" s="6" t="s">
        <v>511</v>
      </c>
      <c r="O543" s="4">
        <v>2</v>
      </c>
      <c r="P543" s="6" t="s">
        <v>512</v>
      </c>
      <c r="Q543" s="4">
        <v>4</v>
      </c>
      <c r="R543" s="6" t="s">
        <v>496</v>
      </c>
      <c r="S543" s="4" t="b">
        <v>0</v>
      </c>
      <c r="T543" s="60">
        <v>1</v>
      </c>
      <c r="U543" s="60">
        <v>1</v>
      </c>
      <c r="V543" s="38">
        <v>1</v>
      </c>
      <c r="W543" s="35">
        <v>752.16</v>
      </c>
      <c r="X543" s="42">
        <f>VLOOKUP(VW_PREMIO_IV[[#This Row],[TIPO]],$AL$5:$AM$16,2,0)</f>
        <v>14</v>
      </c>
      <c r="Y543" s="35" t="str">
        <f>IF(VW_PREMIO_IV[[#This Row],[EQUIPE]]="Gerentes",VLOOKUP(VW_PREMIO_IV[[#This Row],[COBERTURA]],VALORES_IV_GER[],VW_PREMIO_IV[[#This Row],[Col Valor]],1),"")</f>
        <v/>
      </c>
      <c r="Z543" s="35" t="str">
        <f>IF(VW_PREMIO_IV[[#This Row],[EQUIPE]]="Especialidade (ESP)",VLOOKUP(VW_PREMIO_IV[[#This Row],[COBERTURA]],VALORES_IV_ESP[],VW_PREMIO_IV[[#This Row],[Col Valor]],1),"")</f>
        <v/>
      </c>
      <c r="AA543" s="35">
        <f>IF(VW_PREMIO_IV[[#This Row],[EQUIPE]]="Hospitalar (HSP)",VLOOKUP(VW_PREMIO_IV[[#This Row],[COBERTURA]],VALORES_IV_HSP[],VW_PREMIO_IV[[#This Row],[Col Valor]],1),"")</f>
        <v>752.16470000000004</v>
      </c>
      <c r="AB543" s="35" t="str">
        <f>IF(VW_PREMIO_IV[[#This Row],[EQUIPE]]="Misto (EMH)",VLOOKUP(VW_PREMIO_IV[[#This Row],[COBERTURA]],VALORES_IV_EMH[],VW_PREMIO_IV[[#This Row],[Col Valor]],1),"")</f>
        <v/>
      </c>
      <c r="AC543" s="35">
        <f>VW_PREMIO_IV[[#This Row],[PREMIO]]-SUM(VW_PREMIO_IV[[#This Row],[Check Gerente]:[Check EMH]])</f>
        <v>-4.7000000000707587E-3</v>
      </c>
    </row>
    <row r="544" spans="1:29" x14ac:dyDescent="0.25">
      <c r="A544" s="6" t="s">
        <v>497</v>
      </c>
      <c r="B544" s="6" t="s">
        <v>420</v>
      </c>
      <c r="C544" s="6" t="s">
        <v>19</v>
      </c>
      <c r="D544" s="6" t="s">
        <v>325</v>
      </c>
      <c r="E544" s="4">
        <v>20</v>
      </c>
      <c r="F544" s="6" t="s">
        <v>306</v>
      </c>
      <c r="G544" s="6" t="s">
        <v>513</v>
      </c>
      <c r="H544" s="4">
        <v>2020</v>
      </c>
      <c r="I544" s="4">
        <v>4</v>
      </c>
      <c r="J544" s="6" t="s">
        <v>509</v>
      </c>
      <c r="K544" s="4">
        <v>11</v>
      </c>
      <c r="L544" s="6" t="s">
        <v>498</v>
      </c>
      <c r="M544" s="6" t="s">
        <v>514</v>
      </c>
      <c r="N544" s="6" t="s">
        <v>511</v>
      </c>
      <c r="O544" s="4">
        <v>2</v>
      </c>
      <c r="P544" s="6" t="s">
        <v>512</v>
      </c>
      <c r="Q544" s="4">
        <v>5</v>
      </c>
      <c r="R544" s="6" t="s">
        <v>499</v>
      </c>
      <c r="S544" s="4" t="b">
        <v>0</v>
      </c>
      <c r="T544" s="60">
        <v>1</v>
      </c>
      <c r="U544" s="60">
        <v>1</v>
      </c>
      <c r="V544" s="38">
        <v>1</v>
      </c>
      <c r="W544" s="35">
        <v>752.16</v>
      </c>
      <c r="X544" s="42">
        <f>VLOOKUP(VW_PREMIO_IV[[#This Row],[TIPO]],$AL$5:$AM$16,2,0)</f>
        <v>14</v>
      </c>
      <c r="Y544" s="35" t="str">
        <f>IF(VW_PREMIO_IV[[#This Row],[EQUIPE]]="Gerentes",VLOOKUP(VW_PREMIO_IV[[#This Row],[COBERTURA]],VALORES_IV_GER[],VW_PREMIO_IV[[#This Row],[Col Valor]],1),"")</f>
        <v/>
      </c>
      <c r="Z544" s="35" t="str">
        <f>IF(VW_PREMIO_IV[[#This Row],[EQUIPE]]="Especialidade (ESP)",VLOOKUP(VW_PREMIO_IV[[#This Row],[COBERTURA]],VALORES_IV_ESP[],VW_PREMIO_IV[[#This Row],[Col Valor]],1),"")</f>
        <v/>
      </c>
      <c r="AA544" s="35">
        <f>IF(VW_PREMIO_IV[[#This Row],[EQUIPE]]="Hospitalar (HSP)",VLOOKUP(VW_PREMIO_IV[[#This Row],[COBERTURA]],VALORES_IV_HSP[],VW_PREMIO_IV[[#This Row],[Col Valor]],1),"")</f>
        <v>752.16470000000004</v>
      </c>
      <c r="AB544" s="35" t="str">
        <f>IF(VW_PREMIO_IV[[#This Row],[EQUIPE]]="Misto (EMH)",VLOOKUP(VW_PREMIO_IV[[#This Row],[COBERTURA]],VALORES_IV_EMH[],VW_PREMIO_IV[[#This Row],[Col Valor]],1),"")</f>
        <v/>
      </c>
      <c r="AC544" s="35">
        <f>VW_PREMIO_IV[[#This Row],[PREMIO]]-SUM(VW_PREMIO_IV[[#This Row],[Check Gerente]:[Check EMH]])</f>
        <v>-4.7000000000707587E-3</v>
      </c>
    </row>
    <row r="545" spans="1:29" x14ac:dyDescent="0.25">
      <c r="A545" s="6" t="s">
        <v>497</v>
      </c>
      <c r="B545" s="6" t="s">
        <v>420</v>
      </c>
      <c r="C545" s="6" t="s">
        <v>20</v>
      </c>
      <c r="D545" s="6" t="s">
        <v>326</v>
      </c>
      <c r="E545" s="4">
        <v>20</v>
      </c>
      <c r="F545" s="6" t="s">
        <v>306</v>
      </c>
      <c r="G545" s="6" t="s">
        <v>508</v>
      </c>
      <c r="H545" s="4">
        <v>2020</v>
      </c>
      <c r="I545" s="4">
        <v>4</v>
      </c>
      <c r="J545" s="6" t="s">
        <v>509</v>
      </c>
      <c r="K545" s="4">
        <v>10</v>
      </c>
      <c r="L545" s="6" t="s">
        <v>495</v>
      </c>
      <c r="M545" s="6" t="s">
        <v>510</v>
      </c>
      <c r="N545" s="6" t="s">
        <v>511</v>
      </c>
      <c r="O545" s="4">
        <v>2</v>
      </c>
      <c r="P545" s="6" t="s">
        <v>512</v>
      </c>
      <c r="Q545" s="4">
        <v>4</v>
      </c>
      <c r="R545" s="6" t="s">
        <v>496</v>
      </c>
      <c r="S545" s="4" t="b">
        <v>0</v>
      </c>
      <c r="T545" s="60">
        <v>1</v>
      </c>
      <c r="U545" s="60">
        <v>1</v>
      </c>
      <c r="V545" s="38">
        <v>1</v>
      </c>
      <c r="W545" s="35">
        <v>752.16</v>
      </c>
      <c r="X545" s="42">
        <f>VLOOKUP(VW_PREMIO_IV[[#This Row],[TIPO]],$AL$5:$AM$16,2,0)</f>
        <v>14</v>
      </c>
      <c r="Y545" s="35" t="str">
        <f>IF(VW_PREMIO_IV[[#This Row],[EQUIPE]]="Gerentes",VLOOKUP(VW_PREMIO_IV[[#This Row],[COBERTURA]],VALORES_IV_GER[],VW_PREMIO_IV[[#This Row],[Col Valor]],1),"")</f>
        <v/>
      </c>
      <c r="Z545" s="35" t="str">
        <f>IF(VW_PREMIO_IV[[#This Row],[EQUIPE]]="Especialidade (ESP)",VLOOKUP(VW_PREMIO_IV[[#This Row],[COBERTURA]],VALORES_IV_ESP[],VW_PREMIO_IV[[#This Row],[Col Valor]],1),"")</f>
        <v/>
      </c>
      <c r="AA545" s="35">
        <f>IF(VW_PREMIO_IV[[#This Row],[EQUIPE]]="Hospitalar (HSP)",VLOOKUP(VW_PREMIO_IV[[#This Row],[COBERTURA]],VALORES_IV_HSP[],VW_PREMIO_IV[[#This Row],[Col Valor]],1),"")</f>
        <v>752.16470000000004</v>
      </c>
      <c r="AB545" s="35" t="str">
        <f>IF(VW_PREMIO_IV[[#This Row],[EQUIPE]]="Misto (EMH)",VLOOKUP(VW_PREMIO_IV[[#This Row],[COBERTURA]],VALORES_IV_EMH[],VW_PREMIO_IV[[#This Row],[Col Valor]],1),"")</f>
        <v/>
      </c>
      <c r="AC545" s="35">
        <f>VW_PREMIO_IV[[#This Row],[PREMIO]]-SUM(VW_PREMIO_IV[[#This Row],[Check Gerente]:[Check EMH]])</f>
        <v>-4.7000000000707587E-3</v>
      </c>
    </row>
    <row r="546" spans="1:29" x14ac:dyDescent="0.25">
      <c r="A546" s="6" t="s">
        <v>497</v>
      </c>
      <c r="B546" s="6" t="s">
        <v>420</v>
      </c>
      <c r="C546" s="6" t="s">
        <v>20</v>
      </c>
      <c r="D546" s="6" t="s">
        <v>326</v>
      </c>
      <c r="E546" s="4">
        <v>20</v>
      </c>
      <c r="F546" s="6" t="s">
        <v>306</v>
      </c>
      <c r="G546" s="6" t="s">
        <v>513</v>
      </c>
      <c r="H546" s="4">
        <v>2020</v>
      </c>
      <c r="I546" s="4">
        <v>4</v>
      </c>
      <c r="J546" s="6" t="s">
        <v>509</v>
      </c>
      <c r="K546" s="4">
        <v>11</v>
      </c>
      <c r="L546" s="6" t="s">
        <v>498</v>
      </c>
      <c r="M546" s="6" t="s">
        <v>514</v>
      </c>
      <c r="N546" s="6" t="s">
        <v>511</v>
      </c>
      <c r="O546" s="4">
        <v>2</v>
      </c>
      <c r="P546" s="6" t="s">
        <v>512</v>
      </c>
      <c r="Q546" s="4">
        <v>5</v>
      </c>
      <c r="R546" s="6" t="s">
        <v>499</v>
      </c>
      <c r="S546" s="4" t="b">
        <v>0</v>
      </c>
      <c r="T546" s="60">
        <v>1</v>
      </c>
      <c r="U546" s="60">
        <v>1</v>
      </c>
      <c r="V546" s="38">
        <v>1</v>
      </c>
      <c r="W546" s="35">
        <v>752.16</v>
      </c>
      <c r="X546" s="42">
        <f>VLOOKUP(VW_PREMIO_IV[[#This Row],[TIPO]],$AL$5:$AM$16,2,0)</f>
        <v>14</v>
      </c>
      <c r="Y546" s="35" t="str">
        <f>IF(VW_PREMIO_IV[[#This Row],[EQUIPE]]="Gerentes",VLOOKUP(VW_PREMIO_IV[[#This Row],[COBERTURA]],VALORES_IV_GER[],VW_PREMIO_IV[[#This Row],[Col Valor]],1),"")</f>
        <v/>
      </c>
      <c r="Z546" s="35" t="str">
        <f>IF(VW_PREMIO_IV[[#This Row],[EQUIPE]]="Especialidade (ESP)",VLOOKUP(VW_PREMIO_IV[[#This Row],[COBERTURA]],VALORES_IV_ESP[],VW_PREMIO_IV[[#This Row],[Col Valor]],1),"")</f>
        <v/>
      </c>
      <c r="AA546" s="35">
        <f>IF(VW_PREMIO_IV[[#This Row],[EQUIPE]]="Hospitalar (HSP)",VLOOKUP(VW_PREMIO_IV[[#This Row],[COBERTURA]],VALORES_IV_HSP[],VW_PREMIO_IV[[#This Row],[Col Valor]],1),"")</f>
        <v>752.16470000000004</v>
      </c>
      <c r="AB546" s="35" t="str">
        <f>IF(VW_PREMIO_IV[[#This Row],[EQUIPE]]="Misto (EMH)",VLOOKUP(VW_PREMIO_IV[[#This Row],[COBERTURA]],VALORES_IV_EMH[],VW_PREMIO_IV[[#This Row],[Col Valor]],1),"")</f>
        <v/>
      </c>
      <c r="AC546" s="35">
        <f>VW_PREMIO_IV[[#This Row],[PREMIO]]-SUM(VW_PREMIO_IV[[#This Row],[Check Gerente]:[Check EMH]])</f>
        <v>-4.7000000000707587E-3</v>
      </c>
    </row>
    <row r="547" spans="1:29" x14ac:dyDescent="0.25">
      <c r="A547" s="6" t="s">
        <v>497</v>
      </c>
      <c r="B547" s="6" t="s">
        <v>420</v>
      </c>
      <c r="C547" s="6" t="s">
        <v>21</v>
      </c>
      <c r="D547" s="6" t="s">
        <v>329</v>
      </c>
      <c r="E547" s="4">
        <v>20</v>
      </c>
      <c r="F547" s="6" t="s">
        <v>306</v>
      </c>
      <c r="G547" s="6" t="s">
        <v>508</v>
      </c>
      <c r="H547" s="4">
        <v>2020</v>
      </c>
      <c r="I547" s="4">
        <v>4</v>
      </c>
      <c r="J547" s="6" t="s">
        <v>509</v>
      </c>
      <c r="K547" s="4">
        <v>10</v>
      </c>
      <c r="L547" s="6" t="s">
        <v>495</v>
      </c>
      <c r="M547" s="6" t="s">
        <v>510</v>
      </c>
      <c r="N547" s="6" t="s">
        <v>511</v>
      </c>
      <c r="O547" s="4">
        <v>2</v>
      </c>
      <c r="P547" s="6" t="s">
        <v>512</v>
      </c>
      <c r="Q547" s="4">
        <v>4</v>
      </c>
      <c r="R547" s="6" t="s">
        <v>496</v>
      </c>
      <c r="S547" s="4" t="b">
        <v>0</v>
      </c>
      <c r="T547" s="60">
        <v>1</v>
      </c>
      <c r="U547" s="60">
        <v>1</v>
      </c>
      <c r="V547" s="38">
        <v>1</v>
      </c>
      <c r="W547" s="35">
        <v>752.16</v>
      </c>
      <c r="X547" s="42">
        <f>VLOOKUP(VW_PREMIO_IV[[#This Row],[TIPO]],$AL$5:$AM$16,2,0)</f>
        <v>14</v>
      </c>
      <c r="Y547" s="35" t="str">
        <f>IF(VW_PREMIO_IV[[#This Row],[EQUIPE]]="Gerentes",VLOOKUP(VW_PREMIO_IV[[#This Row],[COBERTURA]],VALORES_IV_GER[],VW_PREMIO_IV[[#This Row],[Col Valor]],1),"")</f>
        <v/>
      </c>
      <c r="Z547" s="35" t="str">
        <f>IF(VW_PREMIO_IV[[#This Row],[EQUIPE]]="Especialidade (ESP)",VLOOKUP(VW_PREMIO_IV[[#This Row],[COBERTURA]],VALORES_IV_ESP[],VW_PREMIO_IV[[#This Row],[Col Valor]],1),"")</f>
        <v/>
      </c>
      <c r="AA547" s="35">
        <f>IF(VW_PREMIO_IV[[#This Row],[EQUIPE]]="Hospitalar (HSP)",VLOOKUP(VW_PREMIO_IV[[#This Row],[COBERTURA]],VALORES_IV_HSP[],VW_PREMIO_IV[[#This Row],[Col Valor]],1),"")</f>
        <v>752.16470000000004</v>
      </c>
      <c r="AB547" s="35" t="str">
        <f>IF(VW_PREMIO_IV[[#This Row],[EQUIPE]]="Misto (EMH)",VLOOKUP(VW_PREMIO_IV[[#This Row],[COBERTURA]],VALORES_IV_EMH[],VW_PREMIO_IV[[#This Row],[Col Valor]],1),"")</f>
        <v/>
      </c>
      <c r="AC547" s="35">
        <f>VW_PREMIO_IV[[#This Row],[PREMIO]]-SUM(VW_PREMIO_IV[[#This Row],[Check Gerente]:[Check EMH]])</f>
        <v>-4.7000000000707587E-3</v>
      </c>
    </row>
    <row r="548" spans="1:29" x14ac:dyDescent="0.25">
      <c r="A548" s="6" t="s">
        <v>497</v>
      </c>
      <c r="B548" s="6" t="s">
        <v>420</v>
      </c>
      <c r="C548" s="6" t="s">
        <v>21</v>
      </c>
      <c r="D548" s="6" t="s">
        <v>329</v>
      </c>
      <c r="E548" s="4">
        <v>20</v>
      </c>
      <c r="F548" s="6" t="s">
        <v>306</v>
      </c>
      <c r="G548" s="6" t="s">
        <v>513</v>
      </c>
      <c r="H548" s="4">
        <v>2020</v>
      </c>
      <c r="I548" s="4">
        <v>4</v>
      </c>
      <c r="J548" s="6" t="s">
        <v>509</v>
      </c>
      <c r="K548" s="4">
        <v>11</v>
      </c>
      <c r="L548" s="6" t="s">
        <v>498</v>
      </c>
      <c r="M548" s="6" t="s">
        <v>514</v>
      </c>
      <c r="N548" s="6" t="s">
        <v>511</v>
      </c>
      <c r="O548" s="4">
        <v>2</v>
      </c>
      <c r="P548" s="6" t="s">
        <v>512</v>
      </c>
      <c r="Q548" s="4">
        <v>5</v>
      </c>
      <c r="R548" s="6" t="s">
        <v>499</v>
      </c>
      <c r="S548" s="4" t="b">
        <v>0</v>
      </c>
      <c r="T548" s="60">
        <v>1</v>
      </c>
      <c r="U548" s="60">
        <v>1</v>
      </c>
      <c r="V548" s="38">
        <v>1</v>
      </c>
      <c r="W548" s="35">
        <v>752.16</v>
      </c>
      <c r="X548" s="42">
        <f>VLOOKUP(VW_PREMIO_IV[[#This Row],[TIPO]],$AL$5:$AM$16,2,0)</f>
        <v>14</v>
      </c>
      <c r="Y548" s="35" t="str">
        <f>IF(VW_PREMIO_IV[[#This Row],[EQUIPE]]="Gerentes",VLOOKUP(VW_PREMIO_IV[[#This Row],[COBERTURA]],VALORES_IV_GER[],VW_PREMIO_IV[[#This Row],[Col Valor]],1),"")</f>
        <v/>
      </c>
      <c r="Z548" s="35" t="str">
        <f>IF(VW_PREMIO_IV[[#This Row],[EQUIPE]]="Especialidade (ESP)",VLOOKUP(VW_PREMIO_IV[[#This Row],[COBERTURA]],VALORES_IV_ESP[],VW_PREMIO_IV[[#This Row],[Col Valor]],1),"")</f>
        <v/>
      </c>
      <c r="AA548" s="35">
        <f>IF(VW_PREMIO_IV[[#This Row],[EQUIPE]]="Hospitalar (HSP)",VLOOKUP(VW_PREMIO_IV[[#This Row],[COBERTURA]],VALORES_IV_HSP[],VW_PREMIO_IV[[#This Row],[Col Valor]],1),"")</f>
        <v>752.16470000000004</v>
      </c>
      <c r="AB548" s="35" t="str">
        <f>IF(VW_PREMIO_IV[[#This Row],[EQUIPE]]="Misto (EMH)",VLOOKUP(VW_PREMIO_IV[[#This Row],[COBERTURA]],VALORES_IV_EMH[],VW_PREMIO_IV[[#This Row],[Col Valor]],1),"")</f>
        <v/>
      </c>
      <c r="AC548" s="35">
        <f>VW_PREMIO_IV[[#This Row],[PREMIO]]-SUM(VW_PREMIO_IV[[#This Row],[Check Gerente]:[Check EMH]])</f>
        <v>-4.7000000000707587E-3</v>
      </c>
    </row>
    <row r="549" spans="1:29" x14ac:dyDescent="0.25">
      <c r="A549" s="6" t="s">
        <v>497</v>
      </c>
      <c r="B549" s="6" t="s">
        <v>420</v>
      </c>
      <c r="C549" s="6" t="s">
        <v>32</v>
      </c>
      <c r="D549" s="6" t="s">
        <v>330</v>
      </c>
      <c r="E549" s="4">
        <v>10</v>
      </c>
      <c r="F549" s="6" t="s">
        <v>311</v>
      </c>
      <c r="G549" s="6" t="s">
        <v>508</v>
      </c>
      <c r="H549" s="4">
        <v>2020</v>
      </c>
      <c r="I549" s="4">
        <v>4</v>
      </c>
      <c r="J549" s="6" t="s">
        <v>509</v>
      </c>
      <c r="K549" s="4">
        <v>10</v>
      </c>
      <c r="L549" s="6" t="s">
        <v>495</v>
      </c>
      <c r="M549" s="6" t="s">
        <v>510</v>
      </c>
      <c r="N549" s="6" t="s">
        <v>511</v>
      </c>
      <c r="O549" s="4">
        <v>2</v>
      </c>
      <c r="P549" s="6" t="s">
        <v>512</v>
      </c>
      <c r="Q549" s="4">
        <v>4</v>
      </c>
      <c r="R549" s="6" t="s">
        <v>496</v>
      </c>
      <c r="S549" s="4" t="b">
        <v>0</v>
      </c>
      <c r="T549" s="60">
        <v>1</v>
      </c>
      <c r="U549" s="60">
        <v>1</v>
      </c>
      <c r="V549" s="38">
        <v>1</v>
      </c>
      <c r="W549" s="35">
        <v>752.16</v>
      </c>
      <c r="X549" s="42">
        <f>VLOOKUP(VW_PREMIO_IV[[#This Row],[TIPO]],$AL$5:$AM$16,2,0)</f>
        <v>14</v>
      </c>
      <c r="Y549" s="35" t="str">
        <f>IF(VW_PREMIO_IV[[#This Row],[EQUIPE]]="Gerentes",VLOOKUP(VW_PREMIO_IV[[#This Row],[COBERTURA]],VALORES_IV_GER[],VW_PREMIO_IV[[#This Row],[Col Valor]],1),"")</f>
        <v/>
      </c>
      <c r="Z549" s="35">
        <f>IF(VW_PREMIO_IV[[#This Row],[EQUIPE]]="Especialidade (ESP)",VLOOKUP(VW_PREMIO_IV[[#This Row],[COBERTURA]],VALORES_IV_ESP[],VW_PREMIO_IV[[#This Row],[Col Valor]],1),"")</f>
        <v>752.16470000000004</v>
      </c>
      <c r="AA549" s="35" t="str">
        <f>IF(VW_PREMIO_IV[[#This Row],[EQUIPE]]="Hospitalar (HSP)",VLOOKUP(VW_PREMIO_IV[[#This Row],[COBERTURA]],VALORES_IV_HSP[],VW_PREMIO_IV[[#This Row],[Col Valor]],1),"")</f>
        <v/>
      </c>
      <c r="AB549" s="35" t="str">
        <f>IF(VW_PREMIO_IV[[#This Row],[EQUIPE]]="Misto (EMH)",VLOOKUP(VW_PREMIO_IV[[#This Row],[COBERTURA]],VALORES_IV_EMH[],VW_PREMIO_IV[[#This Row],[Col Valor]],1),"")</f>
        <v/>
      </c>
      <c r="AC549" s="35">
        <f>VW_PREMIO_IV[[#This Row],[PREMIO]]-SUM(VW_PREMIO_IV[[#This Row],[Check Gerente]:[Check EMH]])</f>
        <v>-4.7000000000707587E-3</v>
      </c>
    </row>
    <row r="550" spans="1:29" x14ac:dyDescent="0.25">
      <c r="A550" s="6" t="s">
        <v>497</v>
      </c>
      <c r="B550" s="6" t="s">
        <v>420</v>
      </c>
      <c r="C550" s="6" t="s">
        <v>32</v>
      </c>
      <c r="D550" s="6" t="s">
        <v>330</v>
      </c>
      <c r="E550" s="4">
        <v>10</v>
      </c>
      <c r="F550" s="6" t="s">
        <v>311</v>
      </c>
      <c r="G550" s="6" t="s">
        <v>513</v>
      </c>
      <c r="H550" s="4">
        <v>2020</v>
      </c>
      <c r="I550" s="4">
        <v>4</v>
      </c>
      <c r="J550" s="6" t="s">
        <v>509</v>
      </c>
      <c r="K550" s="4">
        <v>11</v>
      </c>
      <c r="L550" s="6" t="s">
        <v>498</v>
      </c>
      <c r="M550" s="6" t="s">
        <v>514</v>
      </c>
      <c r="N550" s="6" t="s">
        <v>511</v>
      </c>
      <c r="O550" s="4">
        <v>2</v>
      </c>
      <c r="P550" s="6" t="s">
        <v>512</v>
      </c>
      <c r="Q550" s="4">
        <v>5</v>
      </c>
      <c r="R550" s="6" t="s">
        <v>499</v>
      </c>
      <c r="S550" s="4" t="b">
        <v>0</v>
      </c>
      <c r="T550" s="60">
        <v>1</v>
      </c>
      <c r="U550" s="60">
        <v>1</v>
      </c>
      <c r="V550" s="38">
        <v>1</v>
      </c>
      <c r="W550" s="35">
        <v>752.16</v>
      </c>
      <c r="X550" s="42">
        <f>VLOOKUP(VW_PREMIO_IV[[#This Row],[TIPO]],$AL$5:$AM$16,2,0)</f>
        <v>14</v>
      </c>
      <c r="Y550" s="35" t="str">
        <f>IF(VW_PREMIO_IV[[#This Row],[EQUIPE]]="Gerentes",VLOOKUP(VW_PREMIO_IV[[#This Row],[COBERTURA]],VALORES_IV_GER[],VW_PREMIO_IV[[#This Row],[Col Valor]],1),"")</f>
        <v/>
      </c>
      <c r="Z550" s="35">
        <f>IF(VW_PREMIO_IV[[#This Row],[EQUIPE]]="Especialidade (ESP)",VLOOKUP(VW_PREMIO_IV[[#This Row],[COBERTURA]],VALORES_IV_ESP[],VW_PREMIO_IV[[#This Row],[Col Valor]],1),"")</f>
        <v>752.16470000000004</v>
      </c>
      <c r="AA550" s="35" t="str">
        <f>IF(VW_PREMIO_IV[[#This Row],[EQUIPE]]="Hospitalar (HSP)",VLOOKUP(VW_PREMIO_IV[[#This Row],[COBERTURA]],VALORES_IV_HSP[],VW_PREMIO_IV[[#This Row],[Col Valor]],1),"")</f>
        <v/>
      </c>
      <c r="AB550" s="35" t="str">
        <f>IF(VW_PREMIO_IV[[#This Row],[EQUIPE]]="Misto (EMH)",VLOOKUP(VW_PREMIO_IV[[#This Row],[COBERTURA]],VALORES_IV_EMH[],VW_PREMIO_IV[[#This Row],[Col Valor]],1),"")</f>
        <v/>
      </c>
      <c r="AC550" s="35">
        <f>VW_PREMIO_IV[[#This Row],[PREMIO]]-SUM(VW_PREMIO_IV[[#This Row],[Check Gerente]:[Check EMH]])</f>
        <v>-4.7000000000707587E-3</v>
      </c>
    </row>
    <row r="551" spans="1:29" x14ac:dyDescent="0.25">
      <c r="A551" s="6" t="s">
        <v>497</v>
      </c>
      <c r="B551" s="6" t="s">
        <v>420</v>
      </c>
      <c r="C551" s="6" t="s">
        <v>22</v>
      </c>
      <c r="D551" s="6" t="s">
        <v>365</v>
      </c>
      <c r="E551" s="4">
        <v>20</v>
      </c>
      <c r="F551" s="6" t="s">
        <v>306</v>
      </c>
      <c r="G551" s="6" t="s">
        <v>508</v>
      </c>
      <c r="H551" s="4">
        <v>2020</v>
      </c>
      <c r="I551" s="4">
        <v>4</v>
      </c>
      <c r="J551" s="6" t="s">
        <v>509</v>
      </c>
      <c r="K551" s="4">
        <v>10</v>
      </c>
      <c r="L551" s="6" t="s">
        <v>495</v>
      </c>
      <c r="M551" s="6" t="s">
        <v>510</v>
      </c>
      <c r="N551" s="6" t="s">
        <v>511</v>
      </c>
      <c r="O551" s="4">
        <v>2</v>
      </c>
      <c r="P551" s="6" t="s">
        <v>512</v>
      </c>
      <c r="Q551" s="4">
        <v>4</v>
      </c>
      <c r="R551" s="6" t="s">
        <v>496</v>
      </c>
      <c r="S551" s="4" t="b">
        <v>0</v>
      </c>
      <c r="T551" s="60">
        <v>1</v>
      </c>
      <c r="U551" s="60">
        <v>1</v>
      </c>
      <c r="V551" s="38">
        <v>1</v>
      </c>
      <c r="W551" s="35">
        <v>752.16</v>
      </c>
      <c r="X551" s="42">
        <f>VLOOKUP(VW_PREMIO_IV[[#This Row],[TIPO]],$AL$5:$AM$16,2,0)</f>
        <v>14</v>
      </c>
      <c r="Y551" s="35" t="str">
        <f>IF(VW_PREMIO_IV[[#This Row],[EQUIPE]]="Gerentes",VLOOKUP(VW_PREMIO_IV[[#This Row],[COBERTURA]],VALORES_IV_GER[],VW_PREMIO_IV[[#This Row],[Col Valor]],1),"")</f>
        <v/>
      </c>
      <c r="Z551" s="35" t="str">
        <f>IF(VW_PREMIO_IV[[#This Row],[EQUIPE]]="Especialidade (ESP)",VLOOKUP(VW_PREMIO_IV[[#This Row],[COBERTURA]],VALORES_IV_ESP[],VW_PREMIO_IV[[#This Row],[Col Valor]],1),"")</f>
        <v/>
      </c>
      <c r="AA551" s="35">
        <f>IF(VW_PREMIO_IV[[#This Row],[EQUIPE]]="Hospitalar (HSP)",VLOOKUP(VW_PREMIO_IV[[#This Row],[COBERTURA]],VALORES_IV_HSP[],VW_PREMIO_IV[[#This Row],[Col Valor]],1),"")</f>
        <v>752.16470000000004</v>
      </c>
      <c r="AB551" s="35" t="str">
        <f>IF(VW_PREMIO_IV[[#This Row],[EQUIPE]]="Misto (EMH)",VLOOKUP(VW_PREMIO_IV[[#This Row],[COBERTURA]],VALORES_IV_EMH[],VW_PREMIO_IV[[#This Row],[Col Valor]],1),"")</f>
        <v/>
      </c>
      <c r="AC551" s="35">
        <f>VW_PREMIO_IV[[#This Row],[PREMIO]]-SUM(VW_PREMIO_IV[[#This Row],[Check Gerente]:[Check EMH]])</f>
        <v>-4.7000000000707587E-3</v>
      </c>
    </row>
    <row r="552" spans="1:29" x14ac:dyDescent="0.25">
      <c r="A552" s="6" t="s">
        <v>497</v>
      </c>
      <c r="B552" s="6" t="s">
        <v>420</v>
      </c>
      <c r="C552" s="6" t="s">
        <v>22</v>
      </c>
      <c r="D552" s="6" t="s">
        <v>365</v>
      </c>
      <c r="E552" s="4">
        <v>20</v>
      </c>
      <c r="F552" s="6" t="s">
        <v>306</v>
      </c>
      <c r="G552" s="6" t="s">
        <v>513</v>
      </c>
      <c r="H552" s="4">
        <v>2020</v>
      </c>
      <c r="I552" s="4">
        <v>4</v>
      </c>
      <c r="J552" s="6" t="s">
        <v>509</v>
      </c>
      <c r="K552" s="4">
        <v>11</v>
      </c>
      <c r="L552" s="6" t="s">
        <v>498</v>
      </c>
      <c r="M552" s="6" t="s">
        <v>514</v>
      </c>
      <c r="N552" s="6" t="s">
        <v>511</v>
      </c>
      <c r="O552" s="4">
        <v>2</v>
      </c>
      <c r="P552" s="6" t="s">
        <v>512</v>
      </c>
      <c r="Q552" s="4">
        <v>5</v>
      </c>
      <c r="R552" s="6" t="s">
        <v>499</v>
      </c>
      <c r="S552" s="4" t="b">
        <v>0</v>
      </c>
      <c r="T552" s="60">
        <v>1</v>
      </c>
      <c r="U552" s="60">
        <v>1</v>
      </c>
      <c r="V552" s="38">
        <v>1</v>
      </c>
      <c r="W552" s="35">
        <v>752.16</v>
      </c>
      <c r="X552" s="42">
        <f>VLOOKUP(VW_PREMIO_IV[[#This Row],[TIPO]],$AL$5:$AM$16,2,0)</f>
        <v>14</v>
      </c>
      <c r="Y552" s="35" t="str">
        <f>IF(VW_PREMIO_IV[[#This Row],[EQUIPE]]="Gerentes",VLOOKUP(VW_PREMIO_IV[[#This Row],[COBERTURA]],VALORES_IV_GER[],VW_PREMIO_IV[[#This Row],[Col Valor]],1),"")</f>
        <v/>
      </c>
      <c r="Z552" s="35" t="str">
        <f>IF(VW_PREMIO_IV[[#This Row],[EQUIPE]]="Especialidade (ESP)",VLOOKUP(VW_PREMIO_IV[[#This Row],[COBERTURA]],VALORES_IV_ESP[],VW_PREMIO_IV[[#This Row],[Col Valor]],1),"")</f>
        <v/>
      </c>
      <c r="AA552" s="35">
        <f>IF(VW_PREMIO_IV[[#This Row],[EQUIPE]]="Hospitalar (HSP)",VLOOKUP(VW_PREMIO_IV[[#This Row],[COBERTURA]],VALORES_IV_HSP[],VW_PREMIO_IV[[#This Row],[Col Valor]],1),"")</f>
        <v>752.16470000000004</v>
      </c>
      <c r="AB552" s="35" t="str">
        <f>IF(VW_PREMIO_IV[[#This Row],[EQUIPE]]="Misto (EMH)",VLOOKUP(VW_PREMIO_IV[[#This Row],[COBERTURA]],VALORES_IV_EMH[],VW_PREMIO_IV[[#This Row],[Col Valor]],1),"")</f>
        <v/>
      </c>
      <c r="AC552" s="35">
        <f>VW_PREMIO_IV[[#This Row],[PREMIO]]-SUM(VW_PREMIO_IV[[#This Row],[Check Gerente]:[Check EMH]])</f>
        <v>-4.7000000000707587E-3</v>
      </c>
    </row>
    <row r="553" spans="1:29" x14ac:dyDescent="0.25">
      <c r="A553" s="6" t="s">
        <v>497</v>
      </c>
      <c r="B553" s="6" t="s">
        <v>420</v>
      </c>
      <c r="C553" s="6" t="s">
        <v>23</v>
      </c>
      <c r="D553" s="6" t="s">
        <v>369</v>
      </c>
      <c r="E553" s="4">
        <v>20</v>
      </c>
      <c r="F553" s="6" t="s">
        <v>306</v>
      </c>
      <c r="G553" s="6" t="s">
        <v>508</v>
      </c>
      <c r="H553" s="4">
        <v>2020</v>
      </c>
      <c r="I553" s="4">
        <v>4</v>
      </c>
      <c r="J553" s="6" t="s">
        <v>509</v>
      </c>
      <c r="K553" s="4">
        <v>10</v>
      </c>
      <c r="L553" s="6" t="s">
        <v>495</v>
      </c>
      <c r="M553" s="6" t="s">
        <v>510</v>
      </c>
      <c r="N553" s="6" t="s">
        <v>511</v>
      </c>
      <c r="O553" s="4">
        <v>2</v>
      </c>
      <c r="P553" s="6" t="s">
        <v>512</v>
      </c>
      <c r="Q553" s="4">
        <v>4</v>
      </c>
      <c r="R553" s="6" t="s">
        <v>496</v>
      </c>
      <c r="S553" s="4" t="b">
        <v>0</v>
      </c>
      <c r="T553" s="60">
        <v>1</v>
      </c>
      <c r="U553" s="60">
        <v>1</v>
      </c>
      <c r="V553" s="38">
        <v>1</v>
      </c>
      <c r="W553" s="35">
        <v>752.16</v>
      </c>
      <c r="X553" s="42">
        <f>VLOOKUP(VW_PREMIO_IV[[#This Row],[TIPO]],$AL$5:$AM$16,2,0)</f>
        <v>14</v>
      </c>
      <c r="Y553" s="35" t="str">
        <f>IF(VW_PREMIO_IV[[#This Row],[EQUIPE]]="Gerentes",VLOOKUP(VW_PREMIO_IV[[#This Row],[COBERTURA]],VALORES_IV_GER[],VW_PREMIO_IV[[#This Row],[Col Valor]],1),"")</f>
        <v/>
      </c>
      <c r="Z553" s="35" t="str">
        <f>IF(VW_PREMIO_IV[[#This Row],[EQUIPE]]="Especialidade (ESP)",VLOOKUP(VW_PREMIO_IV[[#This Row],[COBERTURA]],VALORES_IV_ESP[],VW_PREMIO_IV[[#This Row],[Col Valor]],1),"")</f>
        <v/>
      </c>
      <c r="AA553" s="35">
        <f>IF(VW_PREMIO_IV[[#This Row],[EQUIPE]]="Hospitalar (HSP)",VLOOKUP(VW_PREMIO_IV[[#This Row],[COBERTURA]],VALORES_IV_HSP[],VW_PREMIO_IV[[#This Row],[Col Valor]],1),"")</f>
        <v>752.16470000000004</v>
      </c>
      <c r="AB553" s="35" t="str">
        <f>IF(VW_PREMIO_IV[[#This Row],[EQUIPE]]="Misto (EMH)",VLOOKUP(VW_PREMIO_IV[[#This Row],[COBERTURA]],VALORES_IV_EMH[],VW_PREMIO_IV[[#This Row],[Col Valor]],1),"")</f>
        <v/>
      </c>
      <c r="AC553" s="35">
        <f>VW_PREMIO_IV[[#This Row],[PREMIO]]-SUM(VW_PREMIO_IV[[#This Row],[Check Gerente]:[Check EMH]])</f>
        <v>-4.7000000000707587E-3</v>
      </c>
    </row>
    <row r="554" spans="1:29" x14ac:dyDescent="0.25">
      <c r="A554" s="6" t="s">
        <v>497</v>
      </c>
      <c r="B554" s="6" t="s">
        <v>420</v>
      </c>
      <c r="C554" s="6" t="s">
        <v>23</v>
      </c>
      <c r="D554" s="6" t="s">
        <v>369</v>
      </c>
      <c r="E554" s="4">
        <v>20</v>
      </c>
      <c r="F554" s="6" t="s">
        <v>306</v>
      </c>
      <c r="G554" s="6" t="s">
        <v>513</v>
      </c>
      <c r="H554" s="4">
        <v>2020</v>
      </c>
      <c r="I554" s="4">
        <v>4</v>
      </c>
      <c r="J554" s="6" t="s">
        <v>509</v>
      </c>
      <c r="K554" s="4">
        <v>11</v>
      </c>
      <c r="L554" s="6" t="s">
        <v>498</v>
      </c>
      <c r="M554" s="6" t="s">
        <v>514</v>
      </c>
      <c r="N554" s="6" t="s">
        <v>511</v>
      </c>
      <c r="O554" s="4">
        <v>2</v>
      </c>
      <c r="P554" s="6" t="s">
        <v>512</v>
      </c>
      <c r="Q554" s="4">
        <v>5</v>
      </c>
      <c r="R554" s="6" t="s">
        <v>499</v>
      </c>
      <c r="S554" s="4" t="b">
        <v>0</v>
      </c>
      <c r="T554" s="60">
        <v>1</v>
      </c>
      <c r="U554" s="60">
        <v>1</v>
      </c>
      <c r="V554" s="38">
        <v>1</v>
      </c>
      <c r="W554" s="35">
        <v>752.16</v>
      </c>
      <c r="X554" s="42">
        <f>VLOOKUP(VW_PREMIO_IV[[#This Row],[TIPO]],$AL$5:$AM$16,2,0)</f>
        <v>14</v>
      </c>
      <c r="Y554" s="35" t="str">
        <f>IF(VW_PREMIO_IV[[#This Row],[EQUIPE]]="Gerentes",VLOOKUP(VW_PREMIO_IV[[#This Row],[COBERTURA]],VALORES_IV_GER[],VW_PREMIO_IV[[#This Row],[Col Valor]],1),"")</f>
        <v/>
      </c>
      <c r="Z554" s="35" t="str">
        <f>IF(VW_PREMIO_IV[[#This Row],[EQUIPE]]="Especialidade (ESP)",VLOOKUP(VW_PREMIO_IV[[#This Row],[COBERTURA]],VALORES_IV_ESP[],VW_PREMIO_IV[[#This Row],[Col Valor]],1),"")</f>
        <v/>
      </c>
      <c r="AA554" s="35">
        <f>IF(VW_PREMIO_IV[[#This Row],[EQUIPE]]="Hospitalar (HSP)",VLOOKUP(VW_PREMIO_IV[[#This Row],[COBERTURA]],VALORES_IV_HSP[],VW_PREMIO_IV[[#This Row],[Col Valor]],1),"")</f>
        <v>752.16470000000004</v>
      </c>
      <c r="AB554" s="35" t="str">
        <f>IF(VW_PREMIO_IV[[#This Row],[EQUIPE]]="Misto (EMH)",VLOOKUP(VW_PREMIO_IV[[#This Row],[COBERTURA]],VALORES_IV_EMH[],VW_PREMIO_IV[[#This Row],[Col Valor]],1),"")</f>
        <v/>
      </c>
      <c r="AC554" s="35">
        <f>VW_PREMIO_IV[[#This Row],[PREMIO]]-SUM(VW_PREMIO_IV[[#This Row],[Check Gerente]:[Check EMH]])</f>
        <v>-4.7000000000707587E-3</v>
      </c>
    </row>
    <row r="555" spans="1:29" x14ac:dyDescent="0.25">
      <c r="A555" s="6" t="s">
        <v>497</v>
      </c>
      <c r="B555" s="6" t="s">
        <v>420</v>
      </c>
      <c r="C555" s="6" t="s">
        <v>33</v>
      </c>
      <c r="D555" s="6" t="s">
        <v>405</v>
      </c>
      <c r="E555" s="4">
        <v>10</v>
      </c>
      <c r="F555" s="6" t="s">
        <v>311</v>
      </c>
      <c r="G555" s="6" t="s">
        <v>508</v>
      </c>
      <c r="H555" s="4">
        <v>2020</v>
      </c>
      <c r="I555" s="4">
        <v>4</v>
      </c>
      <c r="J555" s="6" t="s">
        <v>509</v>
      </c>
      <c r="K555" s="4">
        <v>10</v>
      </c>
      <c r="L555" s="6" t="s">
        <v>495</v>
      </c>
      <c r="M555" s="6" t="s">
        <v>510</v>
      </c>
      <c r="N555" s="6" t="s">
        <v>511</v>
      </c>
      <c r="O555" s="4">
        <v>2</v>
      </c>
      <c r="P555" s="6" t="s">
        <v>512</v>
      </c>
      <c r="Q555" s="4">
        <v>4</v>
      </c>
      <c r="R555" s="6" t="s">
        <v>496</v>
      </c>
      <c r="S555" s="4" t="b">
        <v>0</v>
      </c>
      <c r="T555" s="60">
        <v>1</v>
      </c>
      <c r="U555" s="60">
        <v>1</v>
      </c>
      <c r="V555" s="38">
        <v>1</v>
      </c>
      <c r="W555" s="35">
        <v>752.16</v>
      </c>
      <c r="X555" s="42">
        <f>VLOOKUP(VW_PREMIO_IV[[#This Row],[TIPO]],$AL$5:$AM$16,2,0)</f>
        <v>14</v>
      </c>
      <c r="Y555" s="35" t="str">
        <f>IF(VW_PREMIO_IV[[#This Row],[EQUIPE]]="Gerentes",VLOOKUP(VW_PREMIO_IV[[#This Row],[COBERTURA]],VALORES_IV_GER[],VW_PREMIO_IV[[#This Row],[Col Valor]],1),"")</f>
        <v/>
      </c>
      <c r="Z555" s="35">
        <f>IF(VW_PREMIO_IV[[#This Row],[EQUIPE]]="Especialidade (ESP)",VLOOKUP(VW_PREMIO_IV[[#This Row],[COBERTURA]],VALORES_IV_ESP[],VW_PREMIO_IV[[#This Row],[Col Valor]],1),"")</f>
        <v>752.16470000000004</v>
      </c>
      <c r="AA555" s="35" t="str">
        <f>IF(VW_PREMIO_IV[[#This Row],[EQUIPE]]="Hospitalar (HSP)",VLOOKUP(VW_PREMIO_IV[[#This Row],[COBERTURA]],VALORES_IV_HSP[],VW_PREMIO_IV[[#This Row],[Col Valor]],1),"")</f>
        <v/>
      </c>
      <c r="AB555" s="35" t="str">
        <f>IF(VW_PREMIO_IV[[#This Row],[EQUIPE]]="Misto (EMH)",VLOOKUP(VW_PREMIO_IV[[#This Row],[COBERTURA]],VALORES_IV_EMH[],VW_PREMIO_IV[[#This Row],[Col Valor]],1),"")</f>
        <v/>
      </c>
      <c r="AC555" s="35">
        <f>VW_PREMIO_IV[[#This Row],[PREMIO]]-SUM(VW_PREMIO_IV[[#This Row],[Check Gerente]:[Check EMH]])</f>
        <v>-4.7000000000707587E-3</v>
      </c>
    </row>
    <row r="556" spans="1:29" x14ac:dyDescent="0.25">
      <c r="A556" s="6" t="s">
        <v>497</v>
      </c>
      <c r="B556" s="6" t="s">
        <v>420</v>
      </c>
      <c r="C556" s="6" t="s">
        <v>33</v>
      </c>
      <c r="D556" s="6" t="s">
        <v>405</v>
      </c>
      <c r="E556" s="4">
        <v>10</v>
      </c>
      <c r="F556" s="6" t="s">
        <v>311</v>
      </c>
      <c r="G556" s="6" t="s">
        <v>513</v>
      </c>
      <c r="H556" s="4">
        <v>2020</v>
      </c>
      <c r="I556" s="4">
        <v>4</v>
      </c>
      <c r="J556" s="6" t="s">
        <v>509</v>
      </c>
      <c r="K556" s="4">
        <v>11</v>
      </c>
      <c r="L556" s="6" t="s">
        <v>498</v>
      </c>
      <c r="M556" s="6" t="s">
        <v>514</v>
      </c>
      <c r="N556" s="6" t="s">
        <v>511</v>
      </c>
      <c r="O556" s="4">
        <v>2</v>
      </c>
      <c r="P556" s="6" t="s">
        <v>512</v>
      </c>
      <c r="Q556" s="4">
        <v>5</v>
      </c>
      <c r="R556" s="6" t="s">
        <v>499</v>
      </c>
      <c r="S556" s="4" t="b">
        <v>0</v>
      </c>
      <c r="T556" s="60">
        <v>1</v>
      </c>
      <c r="U556" s="60">
        <v>1</v>
      </c>
      <c r="V556" s="38">
        <v>1</v>
      </c>
      <c r="W556" s="35">
        <v>752.16</v>
      </c>
      <c r="X556" s="42">
        <f>VLOOKUP(VW_PREMIO_IV[[#This Row],[TIPO]],$AL$5:$AM$16,2,0)</f>
        <v>14</v>
      </c>
      <c r="Y556" s="35" t="str">
        <f>IF(VW_PREMIO_IV[[#This Row],[EQUIPE]]="Gerentes",VLOOKUP(VW_PREMIO_IV[[#This Row],[COBERTURA]],VALORES_IV_GER[],VW_PREMIO_IV[[#This Row],[Col Valor]],1),"")</f>
        <v/>
      </c>
      <c r="Z556" s="35">
        <f>IF(VW_PREMIO_IV[[#This Row],[EQUIPE]]="Especialidade (ESP)",VLOOKUP(VW_PREMIO_IV[[#This Row],[COBERTURA]],VALORES_IV_ESP[],VW_PREMIO_IV[[#This Row],[Col Valor]],1),"")</f>
        <v>752.16470000000004</v>
      </c>
      <c r="AA556" s="35" t="str">
        <f>IF(VW_PREMIO_IV[[#This Row],[EQUIPE]]="Hospitalar (HSP)",VLOOKUP(VW_PREMIO_IV[[#This Row],[COBERTURA]],VALORES_IV_HSP[],VW_PREMIO_IV[[#This Row],[Col Valor]],1),"")</f>
        <v/>
      </c>
      <c r="AB556" s="35" t="str">
        <f>IF(VW_PREMIO_IV[[#This Row],[EQUIPE]]="Misto (EMH)",VLOOKUP(VW_PREMIO_IV[[#This Row],[COBERTURA]],VALORES_IV_EMH[],VW_PREMIO_IV[[#This Row],[Col Valor]],1),"")</f>
        <v/>
      </c>
      <c r="AC556" s="35">
        <f>VW_PREMIO_IV[[#This Row],[PREMIO]]-SUM(VW_PREMIO_IV[[#This Row],[Check Gerente]:[Check EMH]])</f>
        <v>-4.7000000000707587E-3</v>
      </c>
    </row>
    <row r="557" spans="1:29" x14ac:dyDescent="0.25">
      <c r="A557" s="6" t="s">
        <v>497</v>
      </c>
      <c r="B557" s="6" t="s">
        <v>420</v>
      </c>
      <c r="C557" s="6" t="s">
        <v>25</v>
      </c>
      <c r="D557" s="6" t="s">
        <v>406</v>
      </c>
      <c r="E557" s="4">
        <v>30</v>
      </c>
      <c r="F557" s="6" t="s">
        <v>313</v>
      </c>
      <c r="G557" s="6" t="s">
        <v>508</v>
      </c>
      <c r="H557" s="4">
        <v>2020</v>
      </c>
      <c r="I557" s="4">
        <v>4</v>
      </c>
      <c r="J557" s="6" t="s">
        <v>509</v>
      </c>
      <c r="K557" s="4">
        <v>10</v>
      </c>
      <c r="L557" s="6" t="s">
        <v>495</v>
      </c>
      <c r="M557" s="6" t="s">
        <v>510</v>
      </c>
      <c r="N557" s="6" t="s">
        <v>511</v>
      </c>
      <c r="O557" s="4">
        <v>2</v>
      </c>
      <c r="P557" s="6" t="s">
        <v>512</v>
      </c>
      <c r="Q557" s="4">
        <v>4</v>
      </c>
      <c r="R557" s="6" t="s">
        <v>496</v>
      </c>
      <c r="S557" s="4" t="b">
        <v>0</v>
      </c>
      <c r="T557" s="60">
        <v>1</v>
      </c>
      <c r="U557" s="60">
        <v>1</v>
      </c>
      <c r="V557" s="38">
        <v>1</v>
      </c>
      <c r="W557" s="35">
        <v>752.16</v>
      </c>
      <c r="X557" s="42">
        <f>VLOOKUP(VW_PREMIO_IV[[#This Row],[TIPO]],$AL$5:$AM$16,2,0)</f>
        <v>14</v>
      </c>
      <c r="Y557" s="35" t="str">
        <f>IF(VW_PREMIO_IV[[#This Row],[EQUIPE]]="Gerentes",VLOOKUP(VW_PREMIO_IV[[#This Row],[COBERTURA]],VALORES_IV_GER[],VW_PREMIO_IV[[#This Row],[Col Valor]],1),"")</f>
        <v/>
      </c>
      <c r="Z557" s="35" t="str">
        <f>IF(VW_PREMIO_IV[[#This Row],[EQUIPE]]="Especialidade (ESP)",VLOOKUP(VW_PREMIO_IV[[#This Row],[COBERTURA]],VALORES_IV_ESP[],VW_PREMIO_IV[[#This Row],[Col Valor]],1),"")</f>
        <v/>
      </c>
      <c r="AA557" s="35" t="str">
        <f>IF(VW_PREMIO_IV[[#This Row],[EQUIPE]]="Hospitalar (HSP)",VLOOKUP(VW_PREMIO_IV[[#This Row],[COBERTURA]],VALORES_IV_HSP[],VW_PREMIO_IV[[#This Row],[Col Valor]],1),"")</f>
        <v/>
      </c>
      <c r="AB557" s="35">
        <f>IF(VW_PREMIO_IV[[#This Row],[EQUIPE]]="Misto (EMH)",VLOOKUP(VW_PREMIO_IV[[#This Row],[COBERTURA]],VALORES_IV_EMH[],VW_PREMIO_IV[[#This Row],[Col Valor]],1),"")</f>
        <v>752.16470000000004</v>
      </c>
      <c r="AC557" s="35">
        <f>VW_PREMIO_IV[[#This Row],[PREMIO]]-SUM(VW_PREMIO_IV[[#This Row],[Check Gerente]:[Check EMH]])</f>
        <v>-4.7000000000707587E-3</v>
      </c>
    </row>
    <row r="558" spans="1:29" x14ac:dyDescent="0.25">
      <c r="A558" s="6" t="s">
        <v>497</v>
      </c>
      <c r="B558" s="6" t="s">
        <v>420</v>
      </c>
      <c r="C558" s="6" t="s">
        <v>25</v>
      </c>
      <c r="D558" s="6" t="s">
        <v>406</v>
      </c>
      <c r="E558" s="4">
        <v>30</v>
      </c>
      <c r="F558" s="6" t="s">
        <v>313</v>
      </c>
      <c r="G558" s="6" t="s">
        <v>513</v>
      </c>
      <c r="H558" s="4">
        <v>2020</v>
      </c>
      <c r="I558" s="4">
        <v>4</v>
      </c>
      <c r="J558" s="6" t="s">
        <v>509</v>
      </c>
      <c r="K558" s="4">
        <v>11</v>
      </c>
      <c r="L558" s="6" t="s">
        <v>498</v>
      </c>
      <c r="M558" s="6" t="s">
        <v>514</v>
      </c>
      <c r="N558" s="6" t="s">
        <v>511</v>
      </c>
      <c r="O558" s="4">
        <v>2</v>
      </c>
      <c r="P558" s="6" t="s">
        <v>512</v>
      </c>
      <c r="Q558" s="4">
        <v>5</v>
      </c>
      <c r="R558" s="6" t="s">
        <v>499</v>
      </c>
      <c r="S558" s="4" t="b">
        <v>0</v>
      </c>
      <c r="T558" s="60">
        <v>1</v>
      </c>
      <c r="U558" s="60">
        <v>1</v>
      </c>
      <c r="V558" s="38">
        <v>1</v>
      </c>
      <c r="W558" s="35">
        <v>752.16</v>
      </c>
      <c r="X558" s="42">
        <f>VLOOKUP(VW_PREMIO_IV[[#This Row],[TIPO]],$AL$5:$AM$16,2,0)</f>
        <v>14</v>
      </c>
      <c r="Y558" s="35" t="str">
        <f>IF(VW_PREMIO_IV[[#This Row],[EQUIPE]]="Gerentes",VLOOKUP(VW_PREMIO_IV[[#This Row],[COBERTURA]],VALORES_IV_GER[],VW_PREMIO_IV[[#This Row],[Col Valor]],1),"")</f>
        <v/>
      </c>
      <c r="Z558" s="35" t="str">
        <f>IF(VW_PREMIO_IV[[#This Row],[EQUIPE]]="Especialidade (ESP)",VLOOKUP(VW_PREMIO_IV[[#This Row],[COBERTURA]],VALORES_IV_ESP[],VW_PREMIO_IV[[#This Row],[Col Valor]],1),"")</f>
        <v/>
      </c>
      <c r="AA558" s="35" t="str">
        <f>IF(VW_PREMIO_IV[[#This Row],[EQUIPE]]="Hospitalar (HSP)",VLOOKUP(VW_PREMIO_IV[[#This Row],[COBERTURA]],VALORES_IV_HSP[],VW_PREMIO_IV[[#This Row],[Col Valor]],1),"")</f>
        <v/>
      </c>
      <c r="AB558" s="35">
        <f>IF(VW_PREMIO_IV[[#This Row],[EQUIPE]]="Misto (EMH)",VLOOKUP(VW_PREMIO_IV[[#This Row],[COBERTURA]],VALORES_IV_EMH[],VW_PREMIO_IV[[#This Row],[Col Valor]],1),"")</f>
        <v>752.16470000000004</v>
      </c>
      <c r="AC558" s="35">
        <f>VW_PREMIO_IV[[#This Row],[PREMIO]]-SUM(VW_PREMIO_IV[[#This Row],[Check Gerente]:[Check EMH]])</f>
        <v>-4.7000000000707587E-3</v>
      </c>
    </row>
  </sheetData>
  <mergeCells count="1">
    <mergeCell ref="X4:AC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 codeName="Planilha7">
    <tabColor theme="1"/>
  </sheetPr>
  <dimension ref="A1:I89"/>
  <sheetViews>
    <sheetView showGridLines="0" zoomScaleNormal="100" workbookViewId="0">
      <pane ySplit="5" topLeftCell="A51" activePane="bottomLeft" state="frozen"/>
      <selection pane="bottomLeft" activeCell="F61" sqref="F61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454</v>
      </c>
    </row>
    <row r="5" spans="1:9" x14ac:dyDescent="0.25">
      <c r="A5" s="4" t="s">
        <v>416</v>
      </c>
      <c r="B5" s="5" t="s">
        <v>0</v>
      </c>
      <c r="C5" s="5" t="s">
        <v>1</v>
      </c>
      <c r="D5" s="4" t="s">
        <v>5</v>
      </c>
      <c r="E5" s="5" t="s">
        <v>417</v>
      </c>
      <c r="F5" s="5" t="s">
        <v>418</v>
      </c>
      <c r="G5" s="5" t="s">
        <v>423</v>
      </c>
      <c r="H5" s="5" t="s">
        <v>273</v>
      </c>
      <c r="I5" s="5" t="s">
        <v>419</v>
      </c>
    </row>
    <row r="6" spans="1:9" x14ac:dyDescent="0.25">
      <c r="A6" s="6" t="s">
        <v>288</v>
      </c>
      <c r="B6" s="5">
        <v>2020</v>
      </c>
      <c r="C6" s="5">
        <v>10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x14ac:dyDescent="0.25">
      <c r="A7" s="6" t="s">
        <v>483</v>
      </c>
      <c r="B7" s="5">
        <v>2020</v>
      </c>
      <c r="C7" s="5">
        <v>10</v>
      </c>
      <c r="D7" s="6" t="s">
        <v>12</v>
      </c>
      <c r="E7" s="4" t="b">
        <v>0</v>
      </c>
      <c r="F7" s="37">
        <v>1</v>
      </c>
      <c r="G7" s="37">
        <v>0.9617</v>
      </c>
      <c r="H7" s="34">
        <v>0.96199999999999997</v>
      </c>
      <c r="I7" s="36">
        <v>203.51</v>
      </c>
    </row>
    <row r="8" spans="1:9" x14ac:dyDescent="0.25">
      <c r="A8" s="6" t="s">
        <v>430</v>
      </c>
      <c r="B8" s="5">
        <v>2020</v>
      </c>
      <c r="C8" s="5">
        <v>10</v>
      </c>
      <c r="D8" s="6" t="s">
        <v>12</v>
      </c>
      <c r="E8" s="4" t="b">
        <v>0</v>
      </c>
      <c r="F8" s="37">
        <v>150</v>
      </c>
      <c r="G8" s="37">
        <v>40</v>
      </c>
      <c r="H8" s="34">
        <v>0.26700000000000002</v>
      </c>
      <c r="I8" s="36">
        <v>0</v>
      </c>
    </row>
    <row r="9" spans="1:9" x14ac:dyDescent="0.25">
      <c r="A9" s="6" t="s">
        <v>429</v>
      </c>
      <c r="B9" s="5">
        <v>2020</v>
      </c>
      <c r="C9" s="5">
        <v>10</v>
      </c>
      <c r="D9" s="6" t="s">
        <v>12</v>
      </c>
      <c r="E9" s="4" t="b">
        <v>0</v>
      </c>
      <c r="F9" s="37">
        <v>384</v>
      </c>
      <c r="G9" s="37">
        <v>430</v>
      </c>
      <c r="H9" s="34">
        <v>1.1200000000000001</v>
      </c>
      <c r="I9" s="36">
        <v>1213.0899999999999</v>
      </c>
    </row>
    <row r="10" spans="1:9" x14ac:dyDescent="0.25">
      <c r="A10" s="6" t="s">
        <v>428</v>
      </c>
      <c r="B10" s="5">
        <v>2020</v>
      </c>
      <c r="C10" s="5">
        <v>10</v>
      </c>
      <c r="D10" s="6" t="s">
        <v>12</v>
      </c>
      <c r="E10" s="4" t="b">
        <v>0</v>
      </c>
      <c r="F10" s="37">
        <v>370</v>
      </c>
      <c r="G10" s="37">
        <v>607</v>
      </c>
      <c r="H10" s="34">
        <v>1.641</v>
      </c>
      <c r="I10" s="36">
        <v>2155.21</v>
      </c>
    </row>
    <row r="11" spans="1:9" x14ac:dyDescent="0.25">
      <c r="A11" s="6" t="s">
        <v>420</v>
      </c>
      <c r="B11" s="5">
        <v>2020</v>
      </c>
      <c r="C11" s="5">
        <v>10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x14ac:dyDescent="0.25">
      <c r="A12" s="6" t="s">
        <v>287</v>
      </c>
      <c r="B12" s="5">
        <v>2020</v>
      </c>
      <c r="C12" s="5">
        <v>10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x14ac:dyDescent="0.25">
      <c r="A13" s="6" t="s">
        <v>434</v>
      </c>
      <c r="B13" s="5">
        <v>2020</v>
      </c>
      <c r="C13" s="5">
        <v>10</v>
      </c>
      <c r="D13" s="6" t="s">
        <v>12</v>
      </c>
      <c r="E13" s="4" t="b">
        <v>0</v>
      </c>
      <c r="F13" s="37">
        <v>3982457.2</v>
      </c>
      <c r="G13" s="37">
        <v>6810523.3099999996</v>
      </c>
      <c r="H13" s="34">
        <v>1.71</v>
      </c>
      <c r="I13" s="36">
        <v>2155.21</v>
      </c>
    </row>
    <row r="14" spans="1:9" x14ac:dyDescent="0.25">
      <c r="A14" s="6" t="s">
        <v>433</v>
      </c>
      <c r="B14" s="5">
        <v>2020</v>
      </c>
      <c r="C14" s="5">
        <v>10</v>
      </c>
      <c r="D14" s="6" t="s">
        <v>12</v>
      </c>
      <c r="E14" s="4" t="b">
        <v>0</v>
      </c>
      <c r="F14" s="37">
        <v>17302144.699999999</v>
      </c>
      <c r="G14" s="37">
        <v>17455287.989999998</v>
      </c>
      <c r="H14" s="34">
        <v>1.0089999999999999</v>
      </c>
      <c r="I14" s="36">
        <v>569.20000000000005</v>
      </c>
    </row>
    <row r="15" spans="1:9" x14ac:dyDescent="0.25">
      <c r="A15" s="6" t="s">
        <v>432</v>
      </c>
      <c r="B15" s="5">
        <v>2020</v>
      </c>
      <c r="C15" s="5">
        <v>10</v>
      </c>
      <c r="D15" s="6" t="s">
        <v>12</v>
      </c>
      <c r="E15" s="4" t="b">
        <v>0</v>
      </c>
      <c r="F15" s="37">
        <v>2355351.0699999998</v>
      </c>
      <c r="G15" s="37">
        <v>2237392.5499999998</v>
      </c>
      <c r="H15" s="34">
        <v>0.95</v>
      </c>
      <c r="I15" s="36">
        <v>200.97</v>
      </c>
    </row>
    <row r="16" spans="1:9" x14ac:dyDescent="0.25">
      <c r="A16" s="6" t="s">
        <v>284</v>
      </c>
      <c r="B16" s="5">
        <v>2020</v>
      </c>
      <c r="C16" s="5">
        <v>10</v>
      </c>
      <c r="D16" s="6" t="s">
        <v>12</v>
      </c>
      <c r="E16" s="4" t="b">
        <v>0</v>
      </c>
      <c r="F16" s="37">
        <v>504</v>
      </c>
      <c r="G16" s="37">
        <v>585</v>
      </c>
      <c r="H16" s="34">
        <v>1.161</v>
      </c>
      <c r="I16" s="36">
        <v>564.12</v>
      </c>
    </row>
    <row r="17" spans="1:9" x14ac:dyDescent="0.25">
      <c r="A17" s="6" t="s">
        <v>288</v>
      </c>
      <c r="B17" s="5">
        <v>2020</v>
      </c>
      <c r="C17" s="5">
        <v>10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x14ac:dyDescent="0.25">
      <c r="A18" s="6" t="s">
        <v>483</v>
      </c>
      <c r="B18" s="5">
        <v>2020</v>
      </c>
      <c r="C18" s="5">
        <v>10</v>
      </c>
      <c r="D18" s="6" t="s">
        <v>17</v>
      </c>
      <c r="E18" s="4" t="b">
        <v>0</v>
      </c>
      <c r="F18" s="37">
        <v>1</v>
      </c>
      <c r="G18" s="37">
        <v>0.97499999999999998</v>
      </c>
      <c r="H18" s="34">
        <v>0.97499999999999998</v>
      </c>
      <c r="I18" s="36">
        <v>206.26</v>
      </c>
    </row>
    <row r="19" spans="1:9" x14ac:dyDescent="0.25">
      <c r="A19" s="6" t="s">
        <v>430</v>
      </c>
      <c r="B19" s="5">
        <v>2020</v>
      </c>
      <c r="C19" s="5">
        <v>10</v>
      </c>
      <c r="D19" s="6" t="s">
        <v>17</v>
      </c>
      <c r="E19" s="4" t="b">
        <v>0</v>
      </c>
      <c r="F19" s="37">
        <v>225</v>
      </c>
      <c r="G19" s="37">
        <v>150</v>
      </c>
      <c r="H19" s="34">
        <v>0.66700000000000004</v>
      </c>
      <c r="I19" s="36">
        <v>0</v>
      </c>
    </row>
    <row r="20" spans="1:9" x14ac:dyDescent="0.25">
      <c r="A20" s="6" t="s">
        <v>429</v>
      </c>
      <c r="B20" s="5">
        <v>2020</v>
      </c>
      <c r="C20" s="5">
        <v>10</v>
      </c>
      <c r="D20" s="6" t="s">
        <v>17</v>
      </c>
      <c r="E20" s="4" t="b">
        <v>0</v>
      </c>
      <c r="F20" s="37">
        <v>480</v>
      </c>
      <c r="G20" s="37">
        <v>406</v>
      </c>
      <c r="H20" s="34">
        <v>0.84599999999999997</v>
      </c>
      <c r="I20" s="36">
        <v>238.62</v>
      </c>
    </row>
    <row r="21" spans="1:9" x14ac:dyDescent="0.25">
      <c r="A21" s="6" t="s">
        <v>428</v>
      </c>
      <c r="B21" s="5">
        <v>2020</v>
      </c>
      <c r="C21" s="5">
        <v>10</v>
      </c>
      <c r="D21" s="6" t="s">
        <v>17</v>
      </c>
      <c r="E21" s="4" t="b">
        <v>0</v>
      </c>
      <c r="F21" s="37">
        <v>280</v>
      </c>
      <c r="G21" s="37">
        <v>279</v>
      </c>
      <c r="H21" s="34">
        <v>0.996</v>
      </c>
      <c r="I21" s="36">
        <v>421.4</v>
      </c>
    </row>
    <row r="22" spans="1:9" x14ac:dyDescent="0.25">
      <c r="A22" s="6" t="s">
        <v>420</v>
      </c>
      <c r="B22" s="5">
        <v>2020</v>
      </c>
      <c r="C22" s="5">
        <v>10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x14ac:dyDescent="0.25">
      <c r="A23" s="6" t="s">
        <v>287</v>
      </c>
      <c r="B23" s="5">
        <v>2020</v>
      </c>
      <c r="C23" s="5">
        <v>10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x14ac:dyDescent="0.25">
      <c r="A24" s="6" t="s">
        <v>434</v>
      </c>
      <c r="B24" s="5">
        <v>2020</v>
      </c>
      <c r="C24" s="5">
        <v>10</v>
      </c>
      <c r="D24" s="6" t="s">
        <v>17</v>
      </c>
      <c r="E24" s="4" t="b">
        <v>0</v>
      </c>
      <c r="F24" s="37">
        <v>3982457.2</v>
      </c>
      <c r="G24" s="37">
        <v>6810523.3099999996</v>
      </c>
      <c r="H24" s="34">
        <v>1.71</v>
      </c>
      <c r="I24" s="36">
        <v>2155.21</v>
      </c>
    </row>
    <row r="25" spans="1:9" x14ac:dyDescent="0.25">
      <c r="A25" s="6" t="s">
        <v>433</v>
      </c>
      <c r="B25" s="5">
        <v>2020</v>
      </c>
      <c r="C25" s="5">
        <v>10</v>
      </c>
      <c r="D25" s="6" t="s">
        <v>17</v>
      </c>
      <c r="E25" s="4" t="b">
        <v>0</v>
      </c>
      <c r="F25" s="37">
        <v>17302144.699999999</v>
      </c>
      <c r="G25" s="37">
        <v>17455287.989999998</v>
      </c>
      <c r="H25" s="34">
        <v>1.0089999999999999</v>
      </c>
      <c r="I25" s="36">
        <v>569.20000000000005</v>
      </c>
    </row>
    <row r="26" spans="1:9" x14ac:dyDescent="0.25">
      <c r="A26" s="6" t="s">
        <v>432</v>
      </c>
      <c r="B26" s="5">
        <v>2020</v>
      </c>
      <c r="C26" s="5">
        <v>10</v>
      </c>
      <c r="D26" s="6" t="s">
        <v>17</v>
      </c>
      <c r="E26" s="4" t="b">
        <v>0</v>
      </c>
      <c r="F26" s="37">
        <v>2355351.0699999998</v>
      </c>
      <c r="G26" s="37">
        <v>2237392.5499999998</v>
      </c>
      <c r="H26" s="34">
        <v>0.95</v>
      </c>
      <c r="I26" s="36">
        <v>200.97</v>
      </c>
    </row>
    <row r="27" spans="1:9" x14ac:dyDescent="0.25">
      <c r="A27" s="6" t="s">
        <v>284</v>
      </c>
      <c r="B27" s="5">
        <v>2020</v>
      </c>
      <c r="C27" s="5">
        <v>10</v>
      </c>
      <c r="D27" s="6" t="s">
        <v>17</v>
      </c>
      <c r="E27" s="4" t="b">
        <v>0</v>
      </c>
      <c r="F27" s="37">
        <v>500</v>
      </c>
      <c r="G27" s="37">
        <v>623</v>
      </c>
      <c r="H27" s="34">
        <v>1.246</v>
      </c>
      <c r="I27" s="36">
        <v>564.12</v>
      </c>
    </row>
    <row r="28" spans="1:9" x14ac:dyDescent="0.25">
      <c r="A28" s="6" t="s">
        <v>288</v>
      </c>
      <c r="B28" s="5">
        <v>2020</v>
      </c>
      <c r="C28" s="5">
        <v>10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x14ac:dyDescent="0.25">
      <c r="A29" s="6" t="s">
        <v>483</v>
      </c>
      <c r="B29" s="5">
        <v>2020</v>
      </c>
      <c r="C29" s="5">
        <v>10</v>
      </c>
      <c r="D29" s="6" t="s">
        <v>10</v>
      </c>
      <c r="E29" s="4" t="b">
        <v>0</v>
      </c>
      <c r="F29" s="37">
        <v>1</v>
      </c>
      <c r="G29" s="37">
        <v>0.97</v>
      </c>
      <c r="H29" s="34">
        <v>0.97</v>
      </c>
      <c r="I29" s="36">
        <v>205.2</v>
      </c>
    </row>
    <row r="30" spans="1:9" x14ac:dyDescent="0.25">
      <c r="A30" s="6" t="s">
        <v>430</v>
      </c>
      <c r="B30" s="5">
        <v>2020</v>
      </c>
      <c r="C30" s="5">
        <v>10</v>
      </c>
      <c r="D30" s="6" t="s">
        <v>10</v>
      </c>
      <c r="E30" s="4" t="b">
        <v>0</v>
      </c>
      <c r="F30" s="37">
        <v>375</v>
      </c>
      <c r="G30" s="37">
        <v>88</v>
      </c>
      <c r="H30" s="34">
        <v>0.23499999999999999</v>
      </c>
      <c r="I30" s="36">
        <v>0</v>
      </c>
    </row>
    <row r="31" spans="1:9" x14ac:dyDescent="0.25">
      <c r="A31" s="6" t="s">
        <v>429</v>
      </c>
      <c r="B31" s="5">
        <v>2020</v>
      </c>
      <c r="C31" s="5">
        <v>10</v>
      </c>
      <c r="D31" s="6" t="s">
        <v>10</v>
      </c>
      <c r="E31" s="4" t="b">
        <v>0</v>
      </c>
      <c r="F31" s="37">
        <v>336</v>
      </c>
      <c r="G31" s="37">
        <v>316</v>
      </c>
      <c r="H31" s="34">
        <v>0.94</v>
      </c>
      <c r="I31" s="36">
        <v>397.71</v>
      </c>
    </row>
    <row r="32" spans="1:9" x14ac:dyDescent="0.25">
      <c r="A32" s="6" t="s">
        <v>428</v>
      </c>
      <c r="B32" s="5">
        <v>2020</v>
      </c>
      <c r="C32" s="5">
        <v>10</v>
      </c>
      <c r="D32" s="6" t="s">
        <v>10</v>
      </c>
      <c r="E32" s="4" t="b">
        <v>0</v>
      </c>
      <c r="F32" s="37">
        <v>350</v>
      </c>
      <c r="G32" s="37">
        <v>338</v>
      </c>
      <c r="H32" s="34">
        <v>0.96599999999999997</v>
      </c>
      <c r="I32" s="36">
        <v>408.71</v>
      </c>
    </row>
    <row r="33" spans="1:9" x14ac:dyDescent="0.25">
      <c r="A33" s="6" t="s">
        <v>420</v>
      </c>
      <c r="B33" s="5">
        <v>2020</v>
      </c>
      <c r="C33" s="5">
        <v>10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x14ac:dyDescent="0.25">
      <c r="A34" s="6" t="s">
        <v>287</v>
      </c>
      <c r="B34" s="5">
        <v>2020</v>
      </c>
      <c r="C34" s="5">
        <v>10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x14ac:dyDescent="0.25">
      <c r="A35" s="6" t="s">
        <v>434</v>
      </c>
      <c r="B35" s="5">
        <v>2020</v>
      </c>
      <c r="C35" s="5">
        <v>10</v>
      </c>
      <c r="D35" s="6" t="s">
        <v>10</v>
      </c>
      <c r="E35" s="4" t="b">
        <v>0</v>
      </c>
      <c r="F35" s="37">
        <v>3982457.2</v>
      </c>
      <c r="G35" s="37">
        <v>6810523.3099999996</v>
      </c>
      <c r="H35" s="34">
        <v>1.71</v>
      </c>
      <c r="I35" s="36">
        <v>2155.21</v>
      </c>
    </row>
    <row r="36" spans="1:9" x14ac:dyDescent="0.25">
      <c r="A36" s="6" t="s">
        <v>433</v>
      </c>
      <c r="B36" s="5">
        <v>2020</v>
      </c>
      <c r="C36" s="5">
        <v>10</v>
      </c>
      <c r="D36" s="6" t="s">
        <v>10</v>
      </c>
      <c r="E36" s="4" t="b">
        <v>0</v>
      </c>
      <c r="F36" s="37">
        <v>17302144.699999999</v>
      </c>
      <c r="G36" s="37">
        <v>17455287.989999998</v>
      </c>
      <c r="H36" s="34">
        <v>1.0089999999999999</v>
      </c>
      <c r="I36" s="36">
        <v>569.20000000000005</v>
      </c>
    </row>
    <row r="37" spans="1:9" x14ac:dyDescent="0.25">
      <c r="A37" s="6" t="s">
        <v>432</v>
      </c>
      <c r="B37" s="5">
        <v>2020</v>
      </c>
      <c r="C37" s="5">
        <v>10</v>
      </c>
      <c r="D37" s="6" t="s">
        <v>10</v>
      </c>
      <c r="E37" s="4" t="b">
        <v>0</v>
      </c>
      <c r="F37" s="37">
        <v>2355351.0699999998</v>
      </c>
      <c r="G37" s="37">
        <v>2237392.5499999998</v>
      </c>
      <c r="H37" s="34">
        <v>0.95</v>
      </c>
      <c r="I37" s="36">
        <v>200.97</v>
      </c>
    </row>
    <row r="38" spans="1:9" x14ac:dyDescent="0.25">
      <c r="A38" s="6" t="s">
        <v>284</v>
      </c>
      <c r="B38" s="5">
        <v>2020</v>
      </c>
      <c r="C38" s="5">
        <v>10</v>
      </c>
      <c r="D38" s="6" t="s">
        <v>10</v>
      </c>
      <c r="E38" s="4" t="b">
        <v>0</v>
      </c>
      <c r="F38" s="37">
        <v>588</v>
      </c>
      <c r="G38" s="37">
        <v>728</v>
      </c>
      <c r="H38" s="34">
        <v>1.238</v>
      </c>
      <c r="I38" s="36">
        <v>564.12</v>
      </c>
    </row>
    <row r="39" spans="1:9" x14ac:dyDescent="0.25">
      <c r="A39" s="6" t="s">
        <v>288</v>
      </c>
      <c r="B39" s="5">
        <v>2020</v>
      </c>
      <c r="C39" s="5">
        <v>11</v>
      </c>
      <c r="D39" s="6" t="s">
        <v>12</v>
      </c>
      <c r="E39" s="4" t="b">
        <v>0</v>
      </c>
      <c r="F39" s="37">
        <v>1</v>
      </c>
      <c r="G39" s="37">
        <v>1</v>
      </c>
      <c r="H39" s="34">
        <v>1</v>
      </c>
      <c r="I39" s="36">
        <v>564.12</v>
      </c>
    </row>
    <row r="40" spans="1:9" x14ac:dyDescent="0.25">
      <c r="A40" s="6" t="s">
        <v>483</v>
      </c>
      <c r="B40" s="5">
        <v>2020</v>
      </c>
      <c r="C40" s="5">
        <v>11</v>
      </c>
      <c r="D40" s="6" t="s">
        <v>12</v>
      </c>
      <c r="E40" s="4" t="b">
        <v>0</v>
      </c>
      <c r="F40" s="37">
        <v>1</v>
      </c>
      <c r="G40" s="37">
        <v>0.9667</v>
      </c>
      <c r="H40" s="34">
        <v>0.96699999999999997</v>
      </c>
      <c r="I40" s="36">
        <v>204.57</v>
      </c>
    </row>
    <row r="41" spans="1:9" x14ac:dyDescent="0.25">
      <c r="A41" s="6" t="s">
        <v>430</v>
      </c>
      <c r="B41" s="5">
        <v>2020</v>
      </c>
      <c r="C41" s="5">
        <v>11</v>
      </c>
      <c r="D41" s="6" t="s">
        <v>12</v>
      </c>
      <c r="E41" s="4" t="b">
        <v>0</v>
      </c>
      <c r="F41" s="37">
        <v>150</v>
      </c>
      <c r="G41" s="37">
        <v>24</v>
      </c>
      <c r="H41" s="34">
        <v>0.16</v>
      </c>
      <c r="I41" s="36">
        <v>0</v>
      </c>
    </row>
    <row r="42" spans="1:9" x14ac:dyDescent="0.25">
      <c r="A42" s="6" t="s">
        <v>429</v>
      </c>
      <c r="B42" s="5">
        <v>2020</v>
      </c>
      <c r="C42" s="5">
        <v>11</v>
      </c>
      <c r="D42" s="6" t="s">
        <v>12</v>
      </c>
      <c r="E42" s="4" t="b">
        <v>0</v>
      </c>
      <c r="F42" s="37">
        <v>416</v>
      </c>
      <c r="G42" s="37">
        <v>617</v>
      </c>
      <c r="H42" s="34">
        <v>1.4830000000000001</v>
      </c>
      <c r="I42" s="36">
        <v>2117.4699999999998</v>
      </c>
    </row>
    <row r="43" spans="1:9" x14ac:dyDescent="0.25">
      <c r="A43" s="6" t="s">
        <v>428</v>
      </c>
      <c r="B43" s="5">
        <v>2020</v>
      </c>
      <c r="C43" s="5">
        <v>11</v>
      </c>
      <c r="D43" s="6" t="s">
        <v>12</v>
      </c>
      <c r="E43" s="4" t="b">
        <v>0</v>
      </c>
      <c r="F43" s="37">
        <v>370</v>
      </c>
      <c r="G43" s="37">
        <v>562</v>
      </c>
      <c r="H43" s="34">
        <v>1.5189999999999999</v>
      </c>
      <c r="I43" s="36">
        <v>2155.21</v>
      </c>
    </row>
    <row r="44" spans="1:9" x14ac:dyDescent="0.25">
      <c r="A44" s="6" t="s">
        <v>420</v>
      </c>
      <c r="B44" s="5">
        <v>2020</v>
      </c>
      <c r="C44" s="5">
        <v>11</v>
      </c>
      <c r="D44" s="6" t="s">
        <v>12</v>
      </c>
      <c r="E44" s="4" t="b">
        <v>0</v>
      </c>
      <c r="F44" s="37">
        <v>1</v>
      </c>
      <c r="G44" s="37">
        <v>1</v>
      </c>
      <c r="H44" s="34">
        <v>1</v>
      </c>
      <c r="I44" s="36">
        <v>1128.25</v>
      </c>
    </row>
    <row r="45" spans="1:9" x14ac:dyDescent="0.25">
      <c r="A45" s="6" t="s">
        <v>287</v>
      </c>
      <c r="B45" s="5">
        <v>2020</v>
      </c>
      <c r="C45" s="5">
        <v>11</v>
      </c>
      <c r="D45" s="6" t="s">
        <v>12</v>
      </c>
      <c r="E45" s="4" t="b">
        <v>0</v>
      </c>
      <c r="F45" s="37">
        <v>1</v>
      </c>
      <c r="G45" s="37">
        <v>1</v>
      </c>
      <c r="H45" s="34">
        <v>1</v>
      </c>
      <c r="I45" s="36">
        <v>282.06</v>
      </c>
    </row>
    <row r="46" spans="1:9" x14ac:dyDescent="0.25">
      <c r="A46" s="6" t="s">
        <v>434</v>
      </c>
      <c r="B46" s="5">
        <v>2020</v>
      </c>
      <c r="C46" s="5">
        <v>11</v>
      </c>
      <c r="D46" s="6" t="s">
        <v>12</v>
      </c>
      <c r="E46" s="4" t="b">
        <v>0</v>
      </c>
      <c r="F46" s="37">
        <v>3982457.2</v>
      </c>
      <c r="G46" s="37">
        <v>3427515.25</v>
      </c>
      <c r="H46" s="34">
        <v>0.86099999999999999</v>
      </c>
      <c r="I46" s="36">
        <v>242.86</v>
      </c>
    </row>
    <row r="47" spans="1:9" x14ac:dyDescent="0.25">
      <c r="A47" s="6" t="s">
        <v>433</v>
      </c>
      <c r="B47" s="5">
        <v>2020</v>
      </c>
      <c r="C47" s="5">
        <v>11</v>
      </c>
      <c r="D47" s="6" t="s">
        <v>12</v>
      </c>
      <c r="E47" s="4" t="b">
        <v>0</v>
      </c>
      <c r="F47" s="37">
        <v>14251512.4</v>
      </c>
      <c r="G47" s="37">
        <v>17623946.649999999</v>
      </c>
      <c r="H47" s="34">
        <v>1.2370000000000001</v>
      </c>
      <c r="I47" s="36">
        <v>1619.82</v>
      </c>
    </row>
    <row r="48" spans="1:9" x14ac:dyDescent="0.25">
      <c r="A48" s="6" t="s">
        <v>432</v>
      </c>
      <c r="B48" s="5">
        <v>2020</v>
      </c>
      <c r="C48" s="5">
        <v>11</v>
      </c>
      <c r="D48" s="6" t="s">
        <v>12</v>
      </c>
      <c r="E48" s="4" t="b">
        <v>0</v>
      </c>
      <c r="F48" s="37">
        <v>2355351.0699999998</v>
      </c>
      <c r="G48" s="37">
        <v>3298284.97</v>
      </c>
      <c r="H48" s="34">
        <v>1.4</v>
      </c>
      <c r="I48" s="36">
        <v>999.48</v>
      </c>
    </row>
    <row r="49" spans="1:9" x14ac:dyDescent="0.25">
      <c r="A49" s="6" t="s">
        <v>284</v>
      </c>
      <c r="B49" s="5">
        <v>2020</v>
      </c>
      <c r="C49" s="5">
        <v>11</v>
      </c>
      <c r="D49" s="6" t="s">
        <v>12</v>
      </c>
      <c r="E49" s="4" t="b">
        <v>0</v>
      </c>
      <c r="F49" s="37">
        <v>460</v>
      </c>
      <c r="G49" s="37">
        <v>566</v>
      </c>
      <c r="H49" s="34">
        <v>1.23</v>
      </c>
      <c r="I49" s="36">
        <v>564.12</v>
      </c>
    </row>
    <row r="50" spans="1:9" x14ac:dyDescent="0.25">
      <c r="A50" s="6" t="s">
        <v>288</v>
      </c>
      <c r="B50" s="5">
        <v>2020</v>
      </c>
      <c r="C50" s="5">
        <v>11</v>
      </c>
      <c r="D50" s="6" t="s">
        <v>17</v>
      </c>
      <c r="E50" s="4" t="b">
        <v>0</v>
      </c>
      <c r="F50" s="37">
        <v>1</v>
      </c>
      <c r="G50" s="37">
        <v>1</v>
      </c>
      <c r="H50" s="34">
        <v>1</v>
      </c>
      <c r="I50" s="36">
        <v>564.12</v>
      </c>
    </row>
    <row r="51" spans="1:9" x14ac:dyDescent="0.25">
      <c r="A51" s="6" t="s">
        <v>483</v>
      </c>
      <c r="B51" s="5">
        <v>2020</v>
      </c>
      <c r="C51" s="5">
        <v>11</v>
      </c>
      <c r="D51" s="6" t="s">
        <v>17</v>
      </c>
      <c r="E51" s="4" t="b">
        <v>0</v>
      </c>
      <c r="F51" s="37">
        <v>1</v>
      </c>
      <c r="G51" s="37">
        <v>0.95830000000000004</v>
      </c>
      <c r="H51" s="34">
        <v>0.95799999999999996</v>
      </c>
      <c r="I51" s="36">
        <v>202.66</v>
      </c>
    </row>
    <row r="52" spans="1:9" x14ac:dyDescent="0.25">
      <c r="A52" s="6" t="s">
        <v>430</v>
      </c>
      <c r="B52" s="5">
        <v>2020</v>
      </c>
      <c r="C52" s="5">
        <v>11</v>
      </c>
      <c r="D52" s="6" t="s">
        <v>17</v>
      </c>
      <c r="E52" s="4" t="b">
        <v>0</v>
      </c>
      <c r="F52" s="37">
        <v>225</v>
      </c>
      <c r="G52" s="37">
        <v>0</v>
      </c>
      <c r="H52" s="34">
        <v>0</v>
      </c>
      <c r="I52" s="36">
        <v>0</v>
      </c>
    </row>
    <row r="53" spans="1:9" x14ac:dyDescent="0.25">
      <c r="A53" s="6" t="s">
        <v>429</v>
      </c>
      <c r="B53" s="5">
        <v>2020</v>
      </c>
      <c r="C53" s="5">
        <v>11</v>
      </c>
      <c r="D53" s="6" t="s">
        <v>17</v>
      </c>
      <c r="E53" s="4" t="b">
        <v>0</v>
      </c>
      <c r="F53" s="37">
        <v>520</v>
      </c>
      <c r="G53" s="37">
        <v>347</v>
      </c>
      <c r="H53" s="34">
        <v>0.66700000000000004</v>
      </c>
      <c r="I53" s="36">
        <v>0</v>
      </c>
    </row>
    <row r="54" spans="1:9" x14ac:dyDescent="0.25">
      <c r="A54" s="6" t="s">
        <v>428</v>
      </c>
      <c r="B54" s="5">
        <v>2020</v>
      </c>
      <c r="C54" s="5">
        <v>11</v>
      </c>
      <c r="D54" s="6" t="s">
        <v>17</v>
      </c>
      <c r="E54" s="4" t="b">
        <v>0</v>
      </c>
      <c r="F54" s="37">
        <v>280</v>
      </c>
      <c r="G54" s="37">
        <v>493</v>
      </c>
      <c r="H54" s="34">
        <v>1.7609999999999999</v>
      </c>
      <c r="I54" s="36">
        <v>2155.21</v>
      </c>
    </row>
    <row r="55" spans="1:9" x14ac:dyDescent="0.25">
      <c r="A55" s="6" t="s">
        <v>420</v>
      </c>
      <c r="B55" s="5">
        <v>2020</v>
      </c>
      <c r="C55" s="5">
        <v>11</v>
      </c>
      <c r="D55" s="6" t="s">
        <v>17</v>
      </c>
      <c r="E55" s="4" t="b">
        <v>0</v>
      </c>
      <c r="F55" s="37">
        <v>1</v>
      </c>
      <c r="G55" s="37">
        <v>1</v>
      </c>
      <c r="H55" s="34">
        <v>1</v>
      </c>
      <c r="I55" s="36">
        <v>1128.25</v>
      </c>
    </row>
    <row r="56" spans="1:9" x14ac:dyDescent="0.25">
      <c r="A56" s="6" t="s">
        <v>287</v>
      </c>
      <c r="B56" s="5">
        <v>2020</v>
      </c>
      <c r="C56" s="5">
        <v>11</v>
      </c>
      <c r="D56" s="6" t="s">
        <v>17</v>
      </c>
      <c r="E56" s="4" t="b">
        <v>0</v>
      </c>
      <c r="F56" s="37">
        <v>1</v>
      </c>
      <c r="G56" s="37">
        <v>1</v>
      </c>
      <c r="H56" s="34">
        <v>1</v>
      </c>
      <c r="I56" s="36">
        <v>282.06</v>
      </c>
    </row>
    <row r="57" spans="1:9" x14ac:dyDescent="0.25">
      <c r="A57" s="6" t="s">
        <v>434</v>
      </c>
      <c r="B57" s="5">
        <v>2020</v>
      </c>
      <c r="C57" s="5">
        <v>11</v>
      </c>
      <c r="D57" s="6" t="s">
        <v>17</v>
      </c>
      <c r="E57" s="4" t="b">
        <v>0</v>
      </c>
      <c r="F57" s="37">
        <v>3982457.2</v>
      </c>
      <c r="G57" s="37">
        <v>3427515.25</v>
      </c>
      <c r="H57" s="34">
        <v>0.86099999999999999</v>
      </c>
      <c r="I57" s="36">
        <v>242.86</v>
      </c>
    </row>
    <row r="58" spans="1:9" x14ac:dyDescent="0.25">
      <c r="A58" s="6" t="s">
        <v>433</v>
      </c>
      <c r="B58" s="5">
        <v>2020</v>
      </c>
      <c r="C58" s="5">
        <v>11</v>
      </c>
      <c r="D58" s="6" t="s">
        <v>17</v>
      </c>
      <c r="E58" s="4" t="b">
        <v>0</v>
      </c>
      <c r="F58" s="37">
        <v>14251512.4</v>
      </c>
      <c r="G58" s="37">
        <v>17623946.649999999</v>
      </c>
      <c r="H58" s="34">
        <v>1.2370000000000001</v>
      </c>
      <c r="I58" s="36">
        <v>1619.82</v>
      </c>
    </row>
    <row r="59" spans="1:9" x14ac:dyDescent="0.25">
      <c r="A59" s="6" t="s">
        <v>432</v>
      </c>
      <c r="B59" s="5">
        <v>2020</v>
      </c>
      <c r="C59" s="5">
        <v>11</v>
      </c>
      <c r="D59" s="6" t="s">
        <v>17</v>
      </c>
      <c r="E59" s="4" t="b">
        <v>0</v>
      </c>
      <c r="F59" s="37">
        <v>2355351.0699999998</v>
      </c>
      <c r="G59" s="37">
        <v>3298284.97</v>
      </c>
      <c r="H59" s="34">
        <v>1.4</v>
      </c>
      <c r="I59" s="36">
        <v>999.48</v>
      </c>
    </row>
    <row r="60" spans="1:9" x14ac:dyDescent="0.25">
      <c r="A60" s="6" t="s">
        <v>284</v>
      </c>
      <c r="B60" s="5">
        <v>2020</v>
      </c>
      <c r="C60" s="5">
        <v>11</v>
      </c>
      <c r="D60" s="6" t="s">
        <v>17</v>
      </c>
      <c r="E60" s="4" t="b">
        <v>0</v>
      </c>
      <c r="F60" s="37">
        <v>480</v>
      </c>
      <c r="G60" s="37">
        <v>556</v>
      </c>
      <c r="H60" s="34">
        <v>1.1579999999999999</v>
      </c>
      <c r="I60" s="36">
        <v>564.12</v>
      </c>
    </row>
    <row r="61" spans="1:9" x14ac:dyDescent="0.25">
      <c r="A61" s="6" t="s">
        <v>288</v>
      </c>
      <c r="B61" s="5">
        <v>2020</v>
      </c>
      <c r="C61" s="5">
        <v>11</v>
      </c>
      <c r="D61" s="6" t="s">
        <v>10</v>
      </c>
      <c r="E61" s="4" t="b">
        <v>0</v>
      </c>
      <c r="F61" s="37">
        <v>1</v>
      </c>
      <c r="G61" s="37">
        <v>1</v>
      </c>
      <c r="H61" s="34">
        <v>1</v>
      </c>
      <c r="I61" s="36">
        <v>564.12</v>
      </c>
    </row>
    <row r="62" spans="1:9" x14ac:dyDescent="0.25">
      <c r="A62" s="6" t="s">
        <v>483</v>
      </c>
      <c r="B62" s="5">
        <v>2020</v>
      </c>
      <c r="C62" s="5">
        <v>11</v>
      </c>
      <c r="D62" s="6" t="s">
        <v>10</v>
      </c>
      <c r="E62" s="4" t="b">
        <v>0</v>
      </c>
      <c r="F62" s="37">
        <v>1</v>
      </c>
      <c r="G62" s="37">
        <v>0.97860000000000003</v>
      </c>
      <c r="H62" s="34">
        <v>0.97899999999999998</v>
      </c>
      <c r="I62" s="36">
        <v>207.1</v>
      </c>
    </row>
    <row r="63" spans="1:9" x14ac:dyDescent="0.25">
      <c r="A63" s="6" t="s">
        <v>430</v>
      </c>
      <c r="B63" s="5">
        <v>2020</v>
      </c>
      <c r="C63" s="5">
        <v>11</v>
      </c>
      <c r="D63" s="6" t="s">
        <v>10</v>
      </c>
      <c r="E63" s="4" t="b">
        <v>0</v>
      </c>
      <c r="F63" s="37">
        <v>375</v>
      </c>
      <c r="G63" s="37">
        <v>51</v>
      </c>
      <c r="H63" s="34">
        <v>0.13600000000000001</v>
      </c>
      <c r="I63" s="36">
        <v>0</v>
      </c>
    </row>
    <row r="64" spans="1:9" x14ac:dyDescent="0.25">
      <c r="A64" s="6" t="s">
        <v>429</v>
      </c>
      <c r="B64" s="5">
        <v>2020</v>
      </c>
      <c r="C64" s="5">
        <v>11</v>
      </c>
      <c r="D64" s="6" t="s">
        <v>10</v>
      </c>
      <c r="E64" s="4" t="b">
        <v>0</v>
      </c>
      <c r="F64" s="37">
        <v>364</v>
      </c>
      <c r="G64" s="37">
        <v>350</v>
      </c>
      <c r="H64" s="34">
        <v>0.96199999999999997</v>
      </c>
      <c r="I64" s="36">
        <v>407.02</v>
      </c>
    </row>
    <row r="65" spans="1:9" x14ac:dyDescent="0.25">
      <c r="A65" s="6" t="s">
        <v>428</v>
      </c>
      <c r="B65" s="5">
        <v>2020</v>
      </c>
      <c r="C65" s="5">
        <v>11</v>
      </c>
      <c r="D65" s="6" t="s">
        <v>10</v>
      </c>
      <c r="E65" s="4" t="b">
        <v>0</v>
      </c>
      <c r="F65" s="37">
        <v>350</v>
      </c>
      <c r="G65" s="37">
        <v>376</v>
      </c>
      <c r="H65" s="34">
        <v>1.0740000000000001</v>
      </c>
      <c r="I65" s="36">
        <v>732.41</v>
      </c>
    </row>
    <row r="66" spans="1:9" x14ac:dyDescent="0.25">
      <c r="A66" s="6" t="s">
        <v>420</v>
      </c>
      <c r="B66" s="5">
        <v>2020</v>
      </c>
      <c r="C66" s="5">
        <v>11</v>
      </c>
      <c r="D66" s="6" t="s">
        <v>10</v>
      </c>
      <c r="E66" s="4" t="b">
        <v>0</v>
      </c>
      <c r="F66" s="37">
        <v>1</v>
      </c>
      <c r="G66" s="37">
        <v>1</v>
      </c>
      <c r="H66" s="34">
        <v>1</v>
      </c>
      <c r="I66" s="36">
        <v>1128.25</v>
      </c>
    </row>
    <row r="67" spans="1:9" x14ac:dyDescent="0.25">
      <c r="A67" s="6" t="s">
        <v>287</v>
      </c>
      <c r="B67" s="5">
        <v>2020</v>
      </c>
      <c r="C67" s="5">
        <v>11</v>
      </c>
      <c r="D67" s="6" t="s">
        <v>10</v>
      </c>
      <c r="E67" s="4" t="b">
        <v>0</v>
      </c>
      <c r="F67" s="37">
        <v>1</v>
      </c>
      <c r="G67" s="37">
        <v>1</v>
      </c>
      <c r="H67" s="34">
        <v>1</v>
      </c>
      <c r="I67" s="36">
        <v>282.06</v>
      </c>
    </row>
    <row r="68" spans="1:9" x14ac:dyDescent="0.25">
      <c r="A68" s="6" t="s">
        <v>434</v>
      </c>
      <c r="B68" s="5">
        <v>2020</v>
      </c>
      <c r="C68" s="5">
        <v>11</v>
      </c>
      <c r="D68" s="6" t="s">
        <v>10</v>
      </c>
      <c r="E68" s="4" t="b">
        <v>0</v>
      </c>
      <c r="F68" s="37">
        <v>3982457.2</v>
      </c>
      <c r="G68" s="37">
        <v>3427515.25</v>
      </c>
      <c r="H68" s="34">
        <v>0.86099999999999999</v>
      </c>
      <c r="I68" s="36">
        <v>242.86</v>
      </c>
    </row>
    <row r="69" spans="1:9" x14ac:dyDescent="0.25">
      <c r="A69" s="6" t="s">
        <v>433</v>
      </c>
      <c r="B69" s="5">
        <v>2020</v>
      </c>
      <c r="C69" s="5">
        <v>11</v>
      </c>
      <c r="D69" s="6" t="s">
        <v>10</v>
      </c>
      <c r="E69" s="4" t="b">
        <v>0</v>
      </c>
      <c r="F69" s="37">
        <v>14251512.4</v>
      </c>
      <c r="G69" s="37">
        <v>17623946.649999999</v>
      </c>
      <c r="H69" s="34">
        <v>1.2370000000000001</v>
      </c>
      <c r="I69" s="36">
        <v>1619.82</v>
      </c>
    </row>
    <row r="70" spans="1:9" x14ac:dyDescent="0.25">
      <c r="A70" s="6" t="s">
        <v>432</v>
      </c>
      <c r="B70" s="5">
        <v>2020</v>
      </c>
      <c r="C70" s="5">
        <v>11</v>
      </c>
      <c r="D70" s="6" t="s">
        <v>10</v>
      </c>
      <c r="E70" s="4" t="b">
        <v>0</v>
      </c>
      <c r="F70" s="37">
        <v>2355351.0699999998</v>
      </c>
      <c r="G70" s="37">
        <v>3298284.97</v>
      </c>
      <c r="H70" s="34">
        <v>1.4</v>
      </c>
      <c r="I70" s="36">
        <v>999.48</v>
      </c>
    </row>
    <row r="71" spans="1:9" x14ac:dyDescent="0.25">
      <c r="A71" s="6" t="s">
        <v>284</v>
      </c>
      <c r="B71" s="5">
        <v>2020</v>
      </c>
      <c r="C71" s="5">
        <v>11</v>
      </c>
      <c r="D71" s="6" t="s">
        <v>10</v>
      </c>
      <c r="E71" s="4" t="b">
        <v>0</v>
      </c>
      <c r="F71" s="37">
        <v>532</v>
      </c>
      <c r="G71" s="37">
        <v>614</v>
      </c>
      <c r="H71" s="34">
        <v>1.1539999999999999</v>
      </c>
      <c r="I71" s="36">
        <v>564.12</v>
      </c>
    </row>
    <row r="72" spans="1:9" x14ac:dyDescent="0.25">
      <c r="A72" s="6" t="s">
        <v>430</v>
      </c>
      <c r="B72" s="5">
        <v>2020</v>
      </c>
      <c r="C72" s="5">
        <v>12</v>
      </c>
      <c r="D72" s="6" t="s">
        <v>12</v>
      </c>
      <c r="E72" s="4" t="b">
        <v>0</v>
      </c>
      <c r="F72" s="37">
        <v>150</v>
      </c>
      <c r="G72" s="37">
        <v>0</v>
      </c>
      <c r="H72" s="34">
        <v>0</v>
      </c>
      <c r="I72" s="36">
        <v>0</v>
      </c>
    </row>
    <row r="73" spans="1:9" x14ac:dyDescent="0.25">
      <c r="A73" s="6" t="s">
        <v>429</v>
      </c>
      <c r="B73" s="5">
        <v>2020</v>
      </c>
      <c r="C73" s="5">
        <v>12</v>
      </c>
      <c r="D73" s="6" t="s">
        <v>12</v>
      </c>
      <c r="E73" s="4" t="b">
        <v>0</v>
      </c>
      <c r="F73" s="37">
        <v>416</v>
      </c>
      <c r="G73" s="37">
        <v>0</v>
      </c>
      <c r="H73" s="34">
        <v>0</v>
      </c>
      <c r="I73" s="36">
        <v>0</v>
      </c>
    </row>
    <row r="74" spans="1:9" x14ac:dyDescent="0.25">
      <c r="A74" s="6" t="s">
        <v>428</v>
      </c>
      <c r="B74" s="5">
        <v>2020</v>
      </c>
      <c r="C74" s="5">
        <v>12</v>
      </c>
      <c r="D74" s="6" t="s">
        <v>12</v>
      </c>
      <c r="E74" s="4" t="b">
        <v>0</v>
      </c>
      <c r="F74" s="37">
        <v>370</v>
      </c>
      <c r="G74" s="37">
        <v>0</v>
      </c>
      <c r="H74" s="34">
        <v>0</v>
      </c>
      <c r="I74" s="36">
        <v>0</v>
      </c>
    </row>
    <row r="75" spans="1:9" x14ac:dyDescent="0.25">
      <c r="A75" s="6" t="s">
        <v>434</v>
      </c>
      <c r="B75" s="5">
        <v>2020</v>
      </c>
      <c r="C75" s="5">
        <v>12</v>
      </c>
      <c r="D75" s="6" t="s">
        <v>12</v>
      </c>
      <c r="E75" s="4" t="b">
        <v>0</v>
      </c>
      <c r="F75" s="37">
        <v>3982457.2</v>
      </c>
      <c r="G75" s="37">
        <v>0</v>
      </c>
      <c r="H75" s="34">
        <v>0</v>
      </c>
      <c r="I75" s="36">
        <v>0</v>
      </c>
    </row>
    <row r="76" spans="1:9" x14ac:dyDescent="0.25">
      <c r="A76" s="6" t="s">
        <v>433</v>
      </c>
      <c r="B76" s="5">
        <v>2020</v>
      </c>
      <c r="C76" s="5">
        <v>12</v>
      </c>
      <c r="D76" s="6" t="s">
        <v>12</v>
      </c>
      <c r="E76" s="4" t="b">
        <v>0</v>
      </c>
      <c r="F76" s="37">
        <v>14251512.4</v>
      </c>
      <c r="G76" s="37">
        <v>0</v>
      </c>
      <c r="H76" s="34">
        <v>0</v>
      </c>
      <c r="I76" s="36">
        <v>0</v>
      </c>
    </row>
    <row r="77" spans="1:9" x14ac:dyDescent="0.25">
      <c r="A77" s="6" t="s">
        <v>432</v>
      </c>
      <c r="B77" s="5">
        <v>2020</v>
      </c>
      <c r="C77" s="5">
        <v>12</v>
      </c>
      <c r="D77" s="6" t="s">
        <v>12</v>
      </c>
      <c r="E77" s="4" t="b">
        <v>0</v>
      </c>
      <c r="F77" s="37">
        <v>2355351.0699999998</v>
      </c>
      <c r="G77" s="37">
        <v>0</v>
      </c>
      <c r="H77" s="34">
        <v>0</v>
      </c>
      <c r="I77" s="36">
        <v>0</v>
      </c>
    </row>
    <row r="78" spans="1:9" x14ac:dyDescent="0.25">
      <c r="A78" s="6" t="s">
        <v>430</v>
      </c>
      <c r="B78" s="5">
        <v>2020</v>
      </c>
      <c r="C78" s="5">
        <v>12</v>
      </c>
      <c r="D78" s="6" t="s">
        <v>17</v>
      </c>
      <c r="E78" s="4" t="b">
        <v>0</v>
      </c>
      <c r="F78" s="37">
        <v>225</v>
      </c>
      <c r="G78" s="37">
        <v>0</v>
      </c>
      <c r="H78" s="34">
        <v>0</v>
      </c>
      <c r="I78" s="36">
        <v>0</v>
      </c>
    </row>
    <row r="79" spans="1:9" x14ac:dyDescent="0.25">
      <c r="A79" s="6" t="s">
        <v>429</v>
      </c>
      <c r="B79" s="5">
        <v>2020</v>
      </c>
      <c r="C79" s="5">
        <v>12</v>
      </c>
      <c r="D79" s="6" t="s">
        <v>17</v>
      </c>
      <c r="E79" s="4" t="b">
        <v>0</v>
      </c>
      <c r="F79" s="37">
        <v>520</v>
      </c>
      <c r="G79" s="37">
        <v>0</v>
      </c>
      <c r="H79" s="34">
        <v>0</v>
      </c>
      <c r="I79" s="36">
        <v>0</v>
      </c>
    </row>
    <row r="80" spans="1:9" x14ac:dyDescent="0.25">
      <c r="A80" s="6" t="s">
        <v>428</v>
      </c>
      <c r="B80" s="5">
        <v>2020</v>
      </c>
      <c r="C80" s="5">
        <v>12</v>
      </c>
      <c r="D80" s="6" t="s">
        <v>17</v>
      </c>
      <c r="E80" s="4" t="b">
        <v>0</v>
      </c>
      <c r="F80" s="37">
        <v>280</v>
      </c>
      <c r="G80" s="37">
        <v>0</v>
      </c>
      <c r="H80" s="34">
        <v>0</v>
      </c>
      <c r="I80" s="36">
        <v>0</v>
      </c>
    </row>
    <row r="81" spans="1:9" x14ac:dyDescent="0.25">
      <c r="A81" s="6" t="s">
        <v>434</v>
      </c>
      <c r="B81" s="5">
        <v>2020</v>
      </c>
      <c r="C81" s="5">
        <v>12</v>
      </c>
      <c r="D81" s="6" t="s">
        <v>17</v>
      </c>
      <c r="E81" s="4" t="b">
        <v>0</v>
      </c>
      <c r="F81" s="37">
        <v>3982457.2</v>
      </c>
      <c r="G81" s="37">
        <v>0</v>
      </c>
      <c r="H81" s="34">
        <v>0</v>
      </c>
      <c r="I81" s="36">
        <v>0</v>
      </c>
    </row>
    <row r="82" spans="1:9" x14ac:dyDescent="0.25">
      <c r="A82" s="6" t="s">
        <v>433</v>
      </c>
      <c r="B82" s="5">
        <v>2020</v>
      </c>
      <c r="C82" s="5">
        <v>12</v>
      </c>
      <c r="D82" s="6" t="s">
        <v>17</v>
      </c>
      <c r="E82" s="4" t="b">
        <v>0</v>
      </c>
      <c r="F82" s="37">
        <v>14251512.4</v>
      </c>
      <c r="G82" s="37">
        <v>0</v>
      </c>
      <c r="H82" s="34">
        <v>0</v>
      </c>
      <c r="I82" s="36">
        <v>0</v>
      </c>
    </row>
    <row r="83" spans="1:9" x14ac:dyDescent="0.25">
      <c r="A83" s="6" t="s">
        <v>432</v>
      </c>
      <c r="B83" s="5">
        <v>2020</v>
      </c>
      <c r="C83" s="5">
        <v>12</v>
      </c>
      <c r="D83" s="6" t="s">
        <v>17</v>
      </c>
      <c r="E83" s="4" t="b">
        <v>0</v>
      </c>
      <c r="F83" s="37">
        <v>2355351.0699999998</v>
      </c>
      <c r="G83" s="37">
        <v>0</v>
      </c>
      <c r="H83" s="34">
        <v>0</v>
      </c>
      <c r="I83" s="36">
        <v>0</v>
      </c>
    </row>
    <row r="84" spans="1:9" x14ac:dyDescent="0.25">
      <c r="A84" s="6" t="s">
        <v>430</v>
      </c>
      <c r="B84" s="5">
        <v>2020</v>
      </c>
      <c r="C84" s="5">
        <v>12</v>
      </c>
      <c r="D84" s="6" t="s">
        <v>10</v>
      </c>
      <c r="E84" s="4" t="b">
        <v>0</v>
      </c>
      <c r="F84" s="37">
        <v>375</v>
      </c>
      <c r="G84" s="37">
        <v>0</v>
      </c>
      <c r="H84" s="34">
        <v>0</v>
      </c>
      <c r="I84" s="36">
        <v>0</v>
      </c>
    </row>
    <row r="85" spans="1:9" x14ac:dyDescent="0.25">
      <c r="A85" s="6" t="s">
        <v>429</v>
      </c>
      <c r="B85" s="5">
        <v>2020</v>
      </c>
      <c r="C85" s="5">
        <v>12</v>
      </c>
      <c r="D85" s="6" t="s">
        <v>10</v>
      </c>
      <c r="E85" s="4" t="b">
        <v>0</v>
      </c>
      <c r="F85" s="37">
        <v>364</v>
      </c>
      <c r="G85" s="37">
        <v>0</v>
      </c>
      <c r="H85" s="34">
        <v>0</v>
      </c>
      <c r="I85" s="36">
        <v>0</v>
      </c>
    </row>
    <row r="86" spans="1:9" x14ac:dyDescent="0.25">
      <c r="A86" s="6" t="s">
        <v>428</v>
      </c>
      <c r="B86" s="5">
        <v>2020</v>
      </c>
      <c r="C86" s="5">
        <v>12</v>
      </c>
      <c r="D86" s="6" t="s">
        <v>10</v>
      </c>
      <c r="E86" s="4" t="b">
        <v>0</v>
      </c>
      <c r="F86" s="37">
        <v>350</v>
      </c>
      <c r="G86" s="37">
        <v>0</v>
      </c>
      <c r="H86" s="34">
        <v>0</v>
      </c>
      <c r="I86" s="36">
        <v>0</v>
      </c>
    </row>
    <row r="87" spans="1:9" x14ac:dyDescent="0.25">
      <c r="A87" s="6" t="s">
        <v>434</v>
      </c>
      <c r="B87" s="5">
        <v>2020</v>
      </c>
      <c r="C87" s="5">
        <v>12</v>
      </c>
      <c r="D87" s="6" t="s">
        <v>10</v>
      </c>
      <c r="E87" s="4" t="b">
        <v>0</v>
      </c>
      <c r="F87" s="37">
        <v>3982457.2</v>
      </c>
      <c r="G87" s="37">
        <v>0</v>
      </c>
      <c r="H87" s="34">
        <v>0</v>
      </c>
      <c r="I87" s="36">
        <v>0</v>
      </c>
    </row>
    <row r="88" spans="1:9" x14ac:dyDescent="0.25">
      <c r="A88" s="6" t="s">
        <v>433</v>
      </c>
      <c r="B88" s="5">
        <v>2020</v>
      </c>
      <c r="C88" s="5">
        <v>12</v>
      </c>
      <c r="D88" s="6" t="s">
        <v>10</v>
      </c>
      <c r="E88" s="4" t="b">
        <v>0</v>
      </c>
      <c r="F88" s="37">
        <v>14251512.4</v>
      </c>
      <c r="G88" s="37">
        <v>0</v>
      </c>
      <c r="H88" s="34">
        <v>0</v>
      </c>
      <c r="I88" s="36">
        <v>0</v>
      </c>
    </row>
    <row r="89" spans="1:9" x14ac:dyDescent="0.25">
      <c r="A89" s="6" t="s">
        <v>432</v>
      </c>
      <c r="B89" s="5">
        <v>2020</v>
      </c>
      <c r="C89" s="5">
        <v>12</v>
      </c>
      <c r="D89" s="6" t="s">
        <v>10</v>
      </c>
      <c r="E89" s="4" t="b">
        <v>0</v>
      </c>
      <c r="F89" s="37">
        <v>2355351.0699999998</v>
      </c>
      <c r="G89" s="37">
        <v>0</v>
      </c>
      <c r="H89" s="34">
        <v>0</v>
      </c>
      <c r="I89" s="36">
        <v>0</v>
      </c>
    </row>
  </sheetData>
  <conditionalFormatting sqref="E6:E89">
    <cfRule type="cellIs" dxfId="9" priority="4" operator="equal">
      <formula>TRUE</formula>
    </cfRule>
    <cfRule type="cellIs" dxfId="8" priority="5" operator="equal">
      <formula>FALSE</formula>
    </cfRule>
  </conditionalFormatting>
  <conditionalFormatting sqref="H6:H89">
    <cfRule type="cellIs" dxfId="7" priority="1" operator="greaterThanOrEqual">
      <formula>1</formula>
    </cfRule>
    <cfRule type="cellIs" dxfId="6" priority="2" operator="greaterThanOrEqual">
      <formula>0.795</formula>
    </cfRule>
    <cfRule type="cellIs" dxfId="5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 codeName="Planilha8">
    <tabColor theme="1"/>
  </sheetPr>
  <dimension ref="A1:Z474"/>
  <sheetViews>
    <sheetView showGridLines="0" workbookViewId="0">
      <pane ySplit="5" topLeftCell="A6" activePane="bottomLeft" state="frozen"/>
      <selection pane="bottomLeft" activeCell="K375" sqref="K375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421</v>
      </c>
    </row>
    <row r="5" spans="1:26" x14ac:dyDescent="0.25">
      <c r="A5" s="4" t="s">
        <v>416</v>
      </c>
      <c r="B5" s="5" t="s">
        <v>0</v>
      </c>
      <c r="C5" s="5" t="s">
        <v>1</v>
      </c>
      <c r="D5" s="4" t="s">
        <v>4</v>
      </c>
      <c r="E5" s="5" t="s">
        <v>417</v>
      </c>
      <c r="F5" s="5" t="s">
        <v>418</v>
      </c>
      <c r="G5" s="5" t="s">
        <v>423</v>
      </c>
      <c r="H5" s="38" t="s">
        <v>273</v>
      </c>
      <c r="I5" s="5" t="s">
        <v>419</v>
      </c>
      <c r="Z5" s="4"/>
    </row>
    <row r="6" spans="1:26" hidden="1" x14ac:dyDescent="0.25">
      <c r="A6" s="39" t="s">
        <v>288</v>
      </c>
      <c r="B6" s="5">
        <v>2020</v>
      </c>
      <c r="C6" s="5">
        <v>10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hidden="1" x14ac:dyDescent="0.25">
      <c r="A7" s="39" t="s">
        <v>483</v>
      </c>
      <c r="B7" s="5">
        <v>2020</v>
      </c>
      <c r="C7" s="5">
        <v>10</v>
      </c>
      <c r="D7" s="39" t="s">
        <v>9</v>
      </c>
      <c r="E7" s="4" t="b">
        <v>0</v>
      </c>
      <c r="F7" s="37">
        <v>1</v>
      </c>
      <c r="G7" s="37">
        <v>0.93</v>
      </c>
      <c r="H7" s="34">
        <v>0.93</v>
      </c>
      <c r="I7" s="36">
        <v>131.16</v>
      </c>
      <c r="Z7" s="4"/>
    </row>
    <row r="8" spans="1:26" hidden="1" x14ac:dyDescent="0.25">
      <c r="A8" s="39" t="s">
        <v>429</v>
      </c>
      <c r="B8" s="5">
        <v>2020</v>
      </c>
      <c r="C8" s="5">
        <v>10</v>
      </c>
      <c r="D8" s="39" t="s">
        <v>9</v>
      </c>
      <c r="E8" s="4" t="b">
        <v>0</v>
      </c>
      <c r="F8" s="37">
        <v>72</v>
      </c>
      <c r="G8" s="37">
        <v>55</v>
      </c>
      <c r="H8" s="34">
        <v>0.76400000000000001</v>
      </c>
      <c r="I8" s="36">
        <v>0</v>
      </c>
      <c r="Z8" s="4"/>
    </row>
    <row r="9" spans="1:26" hidden="1" x14ac:dyDescent="0.25">
      <c r="A9" s="39" t="s">
        <v>428</v>
      </c>
      <c r="B9" s="5">
        <v>2020</v>
      </c>
      <c r="C9" s="5">
        <v>10</v>
      </c>
      <c r="D9" s="39" t="s">
        <v>9</v>
      </c>
      <c r="E9" s="4" t="b">
        <v>0</v>
      </c>
      <c r="F9" s="37">
        <v>100</v>
      </c>
      <c r="G9" s="37">
        <v>154</v>
      </c>
      <c r="H9" s="34">
        <v>1.54</v>
      </c>
      <c r="I9" s="36">
        <v>1638.9</v>
      </c>
      <c r="Z9" s="4"/>
    </row>
    <row r="10" spans="1:26" hidden="1" x14ac:dyDescent="0.25">
      <c r="A10" s="39" t="s">
        <v>420</v>
      </c>
      <c r="B10" s="5">
        <v>2020</v>
      </c>
      <c r="C10" s="5">
        <v>10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hidden="1" x14ac:dyDescent="0.25">
      <c r="A11" s="39" t="s">
        <v>287</v>
      </c>
      <c r="B11" s="5">
        <v>2020</v>
      </c>
      <c r="C11" s="5">
        <v>10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hidden="1" x14ac:dyDescent="0.25">
      <c r="A12" s="39" t="s">
        <v>434</v>
      </c>
      <c r="B12" s="5">
        <v>2020</v>
      </c>
      <c r="C12" s="5">
        <v>10</v>
      </c>
      <c r="D12" s="39" t="s">
        <v>9</v>
      </c>
      <c r="E12" s="4" t="b">
        <v>0</v>
      </c>
      <c r="F12" s="37">
        <v>3982457.2</v>
      </c>
      <c r="G12" s="37">
        <v>6810523.3099999996</v>
      </c>
      <c r="H12" s="34">
        <v>1.71</v>
      </c>
      <c r="I12" s="36">
        <v>1311.12</v>
      </c>
      <c r="Z12" s="4"/>
    </row>
    <row r="13" spans="1:26" hidden="1" x14ac:dyDescent="0.25">
      <c r="A13" s="39" t="s">
        <v>433</v>
      </c>
      <c r="B13" s="5">
        <v>2020</v>
      </c>
      <c r="C13" s="5">
        <v>10</v>
      </c>
      <c r="D13" s="39" t="s">
        <v>9</v>
      </c>
      <c r="E13" s="4" t="b">
        <v>0</v>
      </c>
      <c r="F13" s="37">
        <v>17302144.699999999</v>
      </c>
      <c r="G13" s="37">
        <v>17455287.989999998</v>
      </c>
      <c r="H13" s="34">
        <v>1.0089999999999999</v>
      </c>
      <c r="I13" s="36">
        <v>379.47</v>
      </c>
      <c r="Z13" s="4"/>
    </row>
    <row r="14" spans="1:26" hidden="1" x14ac:dyDescent="0.25">
      <c r="A14" s="39" t="s">
        <v>432</v>
      </c>
      <c r="B14" s="5">
        <v>2020</v>
      </c>
      <c r="C14" s="5">
        <v>10</v>
      </c>
      <c r="D14" s="39" t="s">
        <v>9</v>
      </c>
      <c r="E14" s="4" t="b">
        <v>0</v>
      </c>
      <c r="F14" s="37">
        <v>2355351.0699999998</v>
      </c>
      <c r="G14" s="37">
        <v>2237392.5499999998</v>
      </c>
      <c r="H14" s="34">
        <v>0.95</v>
      </c>
      <c r="I14" s="36">
        <v>133.97999999999999</v>
      </c>
      <c r="Z14" s="4"/>
    </row>
    <row r="15" spans="1:26" hidden="1" x14ac:dyDescent="0.25">
      <c r="A15" s="39" t="s">
        <v>284</v>
      </c>
      <c r="B15" s="5">
        <v>2020</v>
      </c>
      <c r="C15" s="5">
        <v>10</v>
      </c>
      <c r="D15" s="39" t="s">
        <v>9</v>
      </c>
      <c r="E15" s="4" t="b">
        <v>0</v>
      </c>
      <c r="F15" s="37">
        <v>84</v>
      </c>
      <c r="G15" s="37">
        <v>111</v>
      </c>
      <c r="H15" s="34">
        <v>1.321</v>
      </c>
      <c r="I15" s="36">
        <v>376.08</v>
      </c>
      <c r="Z15" s="4"/>
    </row>
    <row r="16" spans="1:26" hidden="1" x14ac:dyDescent="0.25">
      <c r="A16" s="39" t="s">
        <v>288</v>
      </c>
      <c r="B16" s="5">
        <v>2020</v>
      </c>
      <c r="C16" s="5">
        <v>10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hidden="1" x14ac:dyDescent="0.25">
      <c r="A17" s="39" t="s">
        <v>483</v>
      </c>
      <c r="B17" s="5">
        <v>2020</v>
      </c>
      <c r="C17" s="5">
        <v>10</v>
      </c>
      <c r="D17" s="39" t="s">
        <v>11</v>
      </c>
      <c r="E17" s="4" t="b">
        <v>0</v>
      </c>
      <c r="F17" s="37">
        <v>1</v>
      </c>
      <c r="G17" s="37">
        <v>0.87</v>
      </c>
      <c r="H17" s="34">
        <v>0.87</v>
      </c>
      <c r="I17" s="36">
        <v>81.8</v>
      </c>
      <c r="Z17" s="4"/>
    </row>
    <row r="18" spans="1:26" hidden="1" x14ac:dyDescent="0.25">
      <c r="A18" s="39" t="s">
        <v>429</v>
      </c>
      <c r="B18" s="5">
        <v>2020</v>
      </c>
      <c r="C18" s="5">
        <v>10</v>
      </c>
      <c r="D18" s="39" t="s">
        <v>11</v>
      </c>
      <c r="E18" s="4" t="b">
        <v>0</v>
      </c>
      <c r="F18" s="37">
        <v>96</v>
      </c>
      <c r="G18" s="37">
        <v>75</v>
      </c>
      <c r="H18" s="34">
        <v>0.78100000000000003</v>
      </c>
      <c r="I18" s="36">
        <v>0</v>
      </c>
      <c r="Z18" s="4"/>
    </row>
    <row r="19" spans="1:26" hidden="1" x14ac:dyDescent="0.25">
      <c r="A19" s="39" t="s">
        <v>428</v>
      </c>
      <c r="B19" s="5">
        <v>2020</v>
      </c>
      <c r="C19" s="5">
        <v>10</v>
      </c>
      <c r="D19" s="39" t="s">
        <v>11</v>
      </c>
      <c r="E19" s="4" t="b">
        <v>0</v>
      </c>
      <c r="F19" s="37">
        <v>130</v>
      </c>
      <c r="G19" s="37">
        <v>271</v>
      </c>
      <c r="H19" s="34">
        <v>2.085</v>
      </c>
      <c r="I19" s="36">
        <v>1638.9</v>
      </c>
      <c r="Z19" s="4"/>
    </row>
    <row r="20" spans="1:26" hidden="1" x14ac:dyDescent="0.25">
      <c r="A20" s="39" t="s">
        <v>420</v>
      </c>
      <c r="B20" s="5">
        <v>2020</v>
      </c>
      <c r="C20" s="5">
        <v>10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hidden="1" x14ac:dyDescent="0.25">
      <c r="A21" s="39" t="s">
        <v>287</v>
      </c>
      <c r="B21" s="5">
        <v>2020</v>
      </c>
      <c r="C21" s="5">
        <v>10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hidden="1" x14ac:dyDescent="0.25">
      <c r="A22" s="39" t="s">
        <v>434</v>
      </c>
      <c r="B22" s="5">
        <v>2020</v>
      </c>
      <c r="C22" s="5">
        <v>10</v>
      </c>
      <c r="D22" s="39" t="s">
        <v>11</v>
      </c>
      <c r="E22" s="4" t="b">
        <v>0</v>
      </c>
      <c r="F22" s="37">
        <v>3982457.2</v>
      </c>
      <c r="G22" s="37">
        <v>6810523.3099999996</v>
      </c>
      <c r="H22" s="34">
        <v>1.71</v>
      </c>
      <c r="I22" s="36">
        <v>1311.12</v>
      </c>
      <c r="Z22" s="4"/>
    </row>
    <row r="23" spans="1:26" hidden="1" x14ac:dyDescent="0.25">
      <c r="A23" s="39" t="s">
        <v>433</v>
      </c>
      <c r="B23" s="5">
        <v>2020</v>
      </c>
      <c r="C23" s="5">
        <v>10</v>
      </c>
      <c r="D23" s="39" t="s">
        <v>11</v>
      </c>
      <c r="E23" s="4" t="b">
        <v>0</v>
      </c>
      <c r="F23" s="37">
        <v>17302144.699999999</v>
      </c>
      <c r="G23" s="37">
        <v>17455287.989999998</v>
      </c>
      <c r="H23" s="34">
        <v>1.0089999999999999</v>
      </c>
      <c r="I23" s="36">
        <v>379.47</v>
      </c>
      <c r="Z23" s="4"/>
    </row>
    <row r="24" spans="1:26" hidden="1" x14ac:dyDescent="0.25">
      <c r="A24" s="39" t="s">
        <v>432</v>
      </c>
      <c r="B24" s="5">
        <v>2020</v>
      </c>
      <c r="C24" s="5">
        <v>10</v>
      </c>
      <c r="D24" s="39" t="s">
        <v>11</v>
      </c>
      <c r="E24" s="4" t="b">
        <v>0</v>
      </c>
      <c r="F24" s="37">
        <v>2355351.0699999998</v>
      </c>
      <c r="G24" s="37">
        <v>2237392.5499999998</v>
      </c>
      <c r="H24" s="34">
        <v>0.95</v>
      </c>
      <c r="I24" s="36">
        <v>133.97999999999999</v>
      </c>
      <c r="Z24" s="4"/>
    </row>
    <row r="25" spans="1:26" hidden="1" x14ac:dyDescent="0.25">
      <c r="A25" s="39" t="s">
        <v>284</v>
      </c>
      <c r="B25" s="5">
        <v>2020</v>
      </c>
      <c r="C25" s="5">
        <v>10</v>
      </c>
      <c r="D25" s="39" t="s">
        <v>11</v>
      </c>
      <c r="E25" s="4" t="b">
        <v>0</v>
      </c>
      <c r="F25" s="37">
        <v>84</v>
      </c>
      <c r="G25" s="37">
        <v>94</v>
      </c>
      <c r="H25" s="34">
        <v>1.119</v>
      </c>
      <c r="I25" s="36">
        <v>376.08</v>
      </c>
      <c r="Z25" s="4"/>
    </row>
    <row r="26" spans="1:26" hidden="1" x14ac:dyDescent="0.25">
      <c r="A26" s="39" t="s">
        <v>288</v>
      </c>
      <c r="B26" s="5">
        <v>2020</v>
      </c>
      <c r="C26" s="5">
        <v>10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hidden="1" x14ac:dyDescent="0.25">
      <c r="A27" s="39" t="s">
        <v>483</v>
      </c>
      <c r="B27" s="5">
        <v>2020</v>
      </c>
      <c r="C27" s="5">
        <v>10</v>
      </c>
      <c r="D27" s="39" t="s">
        <v>13</v>
      </c>
      <c r="E27" s="4" t="b">
        <v>0</v>
      </c>
      <c r="F27" s="37">
        <v>1</v>
      </c>
      <c r="G27" s="37">
        <v>0.97</v>
      </c>
      <c r="H27" s="34">
        <v>0.97</v>
      </c>
      <c r="I27" s="36">
        <v>136.80000000000001</v>
      </c>
      <c r="Z27" s="4"/>
    </row>
    <row r="28" spans="1:26" hidden="1" x14ac:dyDescent="0.25">
      <c r="A28" s="39" t="s">
        <v>429</v>
      </c>
      <c r="B28" s="5">
        <v>2020</v>
      </c>
      <c r="C28" s="5">
        <v>10</v>
      </c>
      <c r="D28" s="39" t="s">
        <v>13</v>
      </c>
      <c r="E28" s="4" t="b">
        <v>0</v>
      </c>
      <c r="F28" s="37">
        <v>60</v>
      </c>
      <c r="G28" s="37">
        <v>37</v>
      </c>
      <c r="H28" s="34">
        <v>0.61699999999999999</v>
      </c>
      <c r="I28" s="36">
        <v>0</v>
      </c>
      <c r="Z28" s="4"/>
    </row>
    <row r="29" spans="1:26" hidden="1" x14ac:dyDescent="0.25">
      <c r="A29" s="39" t="s">
        <v>428</v>
      </c>
      <c r="B29" s="5">
        <v>2020</v>
      </c>
      <c r="C29" s="5">
        <v>10</v>
      </c>
      <c r="D29" s="39" t="s">
        <v>13</v>
      </c>
      <c r="E29" s="4" t="b">
        <v>0</v>
      </c>
      <c r="F29" s="37">
        <v>40</v>
      </c>
      <c r="G29" s="37">
        <v>20</v>
      </c>
      <c r="H29" s="34">
        <v>0.5</v>
      </c>
      <c r="I29" s="36">
        <v>0</v>
      </c>
      <c r="Z29" s="4"/>
    </row>
    <row r="30" spans="1:26" hidden="1" x14ac:dyDescent="0.25">
      <c r="A30" s="39" t="s">
        <v>420</v>
      </c>
      <c r="B30" s="5">
        <v>2020</v>
      </c>
      <c r="C30" s="5">
        <v>10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hidden="1" x14ac:dyDescent="0.25">
      <c r="A31" s="39" t="s">
        <v>287</v>
      </c>
      <c r="B31" s="5">
        <v>2020</v>
      </c>
      <c r="C31" s="5">
        <v>10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hidden="1" x14ac:dyDescent="0.25">
      <c r="A32" s="39" t="s">
        <v>434</v>
      </c>
      <c r="B32" s="5">
        <v>2020</v>
      </c>
      <c r="C32" s="5">
        <v>10</v>
      </c>
      <c r="D32" s="39" t="s">
        <v>13</v>
      </c>
      <c r="E32" s="4" t="b">
        <v>0</v>
      </c>
      <c r="F32" s="37">
        <v>3982457.2</v>
      </c>
      <c r="G32" s="37">
        <v>6810523.3099999996</v>
      </c>
      <c r="H32" s="34">
        <v>1.71</v>
      </c>
      <c r="I32" s="36">
        <v>1311.12</v>
      </c>
      <c r="Z32" s="4"/>
    </row>
    <row r="33" spans="1:26" hidden="1" x14ac:dyDescent="0.25">
      <c r="A33" s="39" t="s">
        <v>433</v>
      </c>
      <c r="B33" s="5">
        <v>2020</v>
      </c>
      <c r="C33" s="5">
        <v>10</v>
      </c>
      <c r="D33" s="39" t="s">
        <v>13</v>
      </c>
      <c r="E33" s="4" t="b">
        <v>0</v>
      </c>
      <c r="F33" s="37">
        <v>17302144.699999999</v>
      </c>
      <c r="G33" s="37">
        <v>17455287.989999998</v>
      </c>
      <c r="H33" s="34">
        <v>1.0089999999999999</v>
      </c>
      <c r="I33" s="36">
        <v>379.47</v>
      </c>
      <c r="Z33" s="4"/>
    </row>
    <row r="34" spans="1:26" hidden="1" x14ac:dyDescent="0.25">
      <c r="A34" s="39" t="s">
        <v>432</v>
      </c>
      <c r="B34" s="5">
        <v>2020</v>
      </c>
      <c r="C34" s="5">
        <v>10</v>
      </c>
      <c r="D34" s="39" t="s">
        <v>13</v>
      </c>
      <c r="E34" s="4" t="b">
        <v>0</v>
      </c>
      <c r="F34" s="37">
        <v>2355351.0699999998</v>
      </c>
      <c r="G34" s="37">
        <v>2237392.5499999998</v>
      </c>
      <c r="H34" s="34">
        <v>0.95</v>
      </c>
      <c r="I34" s="36">
        <v>133.97999999999999</v>
      </c>
      <c r="Z34" s="4"/>
    </row>
    <row r="35" spans="1:26" hidden="1" x14ac:dyDescent="0.25">
      <c r="A35" s="39" t="s">
        <v>284</v>
      </c>
      <c r="B35" s="5">
        <v>2020</v>
      </c>
      <c r="C35" s="5">
        <v>10</v>
      </c>
      <c r="D35" s="39" t="s">
        <v>13</v>
      </c>
      <c r="E35" s="4" t="b">
        <v>0</v>
      </c>
      <c r="F35" s="37">
        <v>84</v>
      </c>
      <c r="G35" s="37">
        <v>98</v>
      </c>
      <c r="H35" s="34">
        <v>1.167</v>
      </c>
      <c r="I35" s="36">
        <v>376.08</v>
      </c>
      <c r="Z35" s="4"/>
    </row>
    <row r="36" spans="1:26" hidden="1" x14ac:dyDescent="0.25">
      <c r="A36" s="39" t="s">
        <v>288</v>
      </c>
      <c r="B36" s="5">
        <v>2020</v>
      </c>
      <c r="C36" s="5">
        <v>10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hidden="1" x14ac:dyDescent="0.25">
      <c r="A37" s="39" t="s">
        <v>483</v>
      </c>
      <c r="B37" s="5">
        <v>2020</v>
      </c>
      <c r="C37" s="5">
        <v>10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hidden="1" x14ac:dyDescent="0.25">
      <c r="A38" s="39" t="s">
        <v>430</v>
      </c>
      <c r="B38" s="5">
        <v>2020</v>
      </c>
      <c r="C38" s="5">
        <v>10</v>
      </c>
      <c r="D38" s="39" t="s">
        <v>28</v>
      </c>
      <c r="E38" s="4" t="b">
        <v>0</v>
      </c>
      <c r="F38" s="37">
        <v>37.5</v>
      </c>
      <c r="G38" s="37">
        <v>3</v>
      </c>
      <c r="H38" s="34">
        <v>0.08</v>
      </c>
      <c r="I38" s="36">
        <v>0</v>
      </c>
      <c r="Z38" s="4"/>
    </row>
    <row r="39" spans="1:26" hidden="1" x14ac:dyDescent="0.25">
      <c r="A39" s="39" t="s">
        <v>420</v>
      </c>
      <c r="B39" s="5">
        <v>2020</v>
      </c>
      <c r="C39" s="5">
        <v>10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hidden="1" x14ac:dyDescent="0.25">
      <c r="A40" s="39" t="s">
        <v>287</v>
      </c>
      <c r="B40" s="5">
        <v>2020</v>
      </c>
      <c r="C40" s="5">
        <v>10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hidden="1" x14ac:dyDescent="0.25">
      <c r="A41" s="39" t="s">
        <v>434</v>
      </c>
      <c r="B41" s="5">
        <v>2020</v>
      </c>
      <c r="C41" s="5">
        <v>10</v>
      </c>
      <c r="D41" s="39" t="s">
        <v>28</v>
      </c>
      <c r="E41" s="4" t="b">
        <v>0</v>
      </c>
      <c r="F41" s="37">
        <v>3982457.2</v>
      </c>
      <c r="G41" s="37">
        <v>6810523.3099999996</v>
      </c>
      <c r="H41" s="34">
        <v>1.71</v>
      </c>
      <c r="I41" s="36">
        <v>1311.12</v>
      </c>
      <c r="Z41" s="4"/>
    </row>
    <row r="42" spans="1:26" hidden="1" x14ac:dyDescent="0.25">
      <c r="A42" s="39" t="s">
        <v>433</v>
      </c>
      <c r="B42" s="5">
        <v>2020</v>
      </c>
      <c r="C42" s="5">
        <v>10</v>
      </c>
      <c r="D42" s="39" t="s">
        <v>28</v>
      </c>
      <c r="E42" s="4" t="b">
        <v>0</v>
      </c>
      <c r="F42" s="37">
        <v>17302144.699999999</v>
      </c>
      <c r="G42" s="37">
        <v>17455287.989999998</v>
      </c>
      <c r="H42" s="34">
        <v>1.0089999999999999</v>
      </c>
      <c r="I42" s="36">
        <v>379.47</v>
      </c>
      <c r="Z42" s="4"/>
    </row>
    <row r="43" spans="1:26" hidden="1" x14ac:dyDescent="0.25">
      <c r="A43" s="39" t="s">
        <v>432</v>
      </c>
      <c r="B43" s="5">
        <v>2020</v>
      </c>
      <c r="C43" s="5">
        <v>10</v>
      </c>
      <c r="D43" s="39" t="s">
        <v>28</v>
      </c>
      <c r="E43" s="4" t="b">
        <v>0</v>
      </c>
      <c r="F43" s="37">
        <v>2355351.0699999998</v>
      </c>
      <c r="G43" s="37">
        <v>2237392.5499999998</v>
      </c>
      <c r="H43" s="34">
        <v>0.95</v>
      </c>
      <c r="I43" s="36">
        <v>133.97999999999999</v>
      </c>
      <c r="Z43" s="4"/>
    </row>
    <row r="44" spans="1:26" hidden="1" x14ac:dyDescent="0.25">
      <c r="A44" s="39" t="s">
        <v>284</v>
      </c>
      <c r="B44" s="5">
        <v>2020</v>
      </c>
      <c r="C44" s="5">
        <v>10</v>
      </c>
      <c r="D44" s="39" t="s">
        <v>28</v>
      </c>
      <c r="E44" s="4" t="b">
        <v>0</v>
      </c>
      <c r="F44" s="37">
        <v>84</v>
      </c>
      <c r="G44" s="37">
        <v>122</v>
      </c>
      <c r="H44" s="34">
        <v>1.452</v>
      </c>
      <c r="I44" s="36">
        <v>376.08</v>
      </c>
      <c r="Z44" s="4"/>
    </row>
    <row r="45" spans="1:26" hidden="1" x14ac:dyDescent="0.25">
      <c r="A45" s="39" t="s">
        <v>288</v>
      </c>
      <c r="B45" s="5">
        <v>2020</v>
      </c>
      <c r="C45" s="5">
        <v>10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hidden="1" x14ac:dyDescent="0.25">
      <c r="A46" s="39" t="s">
        <v>483</v>
      </c>
      <c r="B46" s="5">
        <v>2020</v>
      </c>
      <c r="C46" s="5">
        <v>10</v>
      </c>
      <c r="D46" s="39" t="s">
        <v>29</v>
      </c>
      <c r="E46" s="4" t="b">
        <v>0</v>
      </c>
      <c r="F46" s="37">
        <v>1</v>
      </c>
      <c r="G46" s="37">
        <v>0.93</v>
      </c>
      <c r="H46" s="34">
        <v>0.93</v>
      </c>
      <c r="I46" s="36">
        <v>131.16</v>
      </c>
      <c r="Z46" s="4"/>
    </row>
    <row r="47" spans="1:26" hidden="1" x14ac:dyDescent="0.25">
      <c r="A47" s="39" t="s">
        <v>430</v>
      </c>
      <c r="B47" s="5">
        <v>2020</v>
      </c>
      <c r="C47" s="5">
        <v>10</v>
      </c>
      <c r="D47" s="39" t="s">
        <v>29</v>
      </c>
      <c r="E47" s="4" t="b">
        <v>0</v>
      </c>
      <c r="F47" s="37">
        <v>37.5</v>
      </c>
      <c r="G47" s="37">
        <v>31</v>
      </c>
      <c r="H47" s="34">
        <v>0.82699999999999996</v>
      </c>
      <c r="I47" s="36">
        <v>77.760000000000005</v>
      </c>
      <c r="Z47" s="4"/>
    </row>
    <row r="48" spans="1:26" hidden="1" x14ac:dyDescent="0.25">
      <c r="A48" s="39" t="s">
        <v>429</v>
      </c>
      <c r="B48" s="5">
        <v>2020</v>
      </c>
      <c r="C48" s="5">
        <v>10</v>
      </c>
      <c r="D48" s="39" t="s">
        <v>29</v>
      </c>
      <c r="E48" s="4" t="b">
        <v>0</v>
      </c>
      <c r="F48" s="37">
        <v>108</v>
      </c>
      <c r="G48" s="37">
        <v>118</v>
      </c>
      <c r="H48" s="34">
        <v>1.093</v>
      </c>
      <c r="I48" s="36">
        <v>492.8</v>
      </c>
      <c r="Z48" s="4"/>
    </row>
    <row r="49" spans="1:26" hidden="1" x14ac:dyDescent="0.25">
      <c r="A49" s="39" t="s">
        <v>428</v>
      </c>
      <c r="B49" s="5">
        <v>2020</v>
      </c>
      <c r="C49" s="5">
        <v>10</v>
      </c>
      <c r="D49" s="39" t="s">
        <v>29</v>
      </c>
      <c r="E49" s="4" t="b">
        <v>0</v>
      </c>
      <c r="F49" s="37">
        <v>120</v>
      </c>
      <c r="G49" s="37">
        <v>49</v>
      </c>
      <c r="H49" s="34">
        <v>0.40799999999999997</v>
      </c>
      <c r="I49" s="36">
        <v>0</v>
      </c>
      <c r="Z49" s="4"/>
    </row>
    <row r="50" spans="1:26" hidden="1" x14ac:dyDescent="0.25">
      <c r="A50" s="39" t="s">
        <v>420</v>
      </c>
      <c r="B50" s="5">
        <v>2020</v>
      </c>
      <c r="C50" s="5">
        <v>10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hidden="1" x14ac:dyDescent="0.25">
      <c r="A51" s="39" t="s">
        <v>287</v>
      </c>
      <c r="B51" s="5">
        <v>2020</v>
      </c>
      <c r="C51" s="5">
        <v>10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hidden="1" x14ac:dyDescent="0.25">
      <c r="A52" s="39" t="s">
        <v>434</v>
      </c>
      <c r="B52" s="5">
        <v>2020</v>
      </c>
      <c r="C52" s="5">
        <v>10</v>
      </c>
      <c r="D52" s="39" t="s">
        <v>29</v>
      </c>
      <c r="E52" s="4" t="b">
        <v>0</v>
      </c>
      <c r="F52" s="37">
        <v>3982457.2</v>
      </c>
      <c r="G52" s="37">
        <v>6810523.3099999996</v>
      </c>
      <c r="H52" s="34">
        <v>1.71</v>
      </c>
      <c r="I52" s="36">
        <v>1311.12</v>
      </c>
      <c r="Z52" s="4"/>
    </row>
    <row r="53" spans="1:26" hidden="1" x14ac:dyDescent="0.25">
      <c r="A53" s="39" t="s">
        <v>433</v>
      </c>
      <c r="B53" s="5">
        <v>2020</v>
      </c>
      <c r="C53" s="5">
        <v>10</v>
      </c>
      <c r="D53" s="39" t="s">
        <v>29</v>
      </c>
      <c r="E53" s="4" t="b">
        <v>0</v>
      </c>
      <c r="F53" s="37">
        <v>17302144.699999999</v>
      </c>
      <c r="G53" s="37">
        <v>17455287.989999998</v>
      </c>
      <c r="H53" s="34">
        <v>1.0089999999999999</v>
      </c>
      <c r="I53" s="36">
        <v>379.47</v>
      </c>
      <c r="Z53" s="4"/>
    </row>
    <row r="54" spans="1:26" hidden="1" x14ac:dyDescent="0.25">
      <c r="A54" s="39" t="s">
        <v>432</v>
      </c>
      <c r="B54" s="5">
        <v>2020</v>
      </c>
      <c r="C54" s="5">
        <v>10</v>
      </c>
      <c r="D54" s="39" t="s">
        <v>29</v>
      </c>
      <c r="E54" s="4" t="b">
        <v>0</v>
      </c>
      <c r="F54" s="37">
        <v>2355351.0699999998</v>
      </c>
      <c r="G54" s="37">
        <v>2237392.5499999998</v>
      </c>
      <c r="H54" s="34">
        <v>0.95</v>
      </c>
      <c r="I54" s="36">
        <v>133.97999999999999</v>
      </c>
      <c r="Z54" s="4"/>
    </row>
    <row r="55" spans="1:26" hidden="1" x14ac:dyDescent="0.25">
      <c r="A55" s="39" t="s">
        <v>284</v>
      </c>
      <c r="B55" s="5">
        <v>2020</v>
      </c>
      <c r="C55" s="5">
        <v>10</v>
      </c>
      <c r="D55" s="39" t="s">
        <v>29</v>
      </c>
      <c r="E55" s="4" t="b">
        <v>0</v>
      </c>
      <c r="F55" s="37">
        <v>84</v>
      </c>
      <c r="G55" s="37">
        <v>103</v>
      </c>
      <c r="H55" s="34">
        <v>1.226</v>
      </c>
      <c r="I55" s="36">
        <v>376.08</v>
      </c>
      <c r="Z55" s="4"/>
    </row>
    <row r="56" spans="1:26" hidden="1" x14ac:dyDescent="0.25">
      <c r="A56" s="39" t="s">
        <v>288</v>
      </c>
      <c r="B56" s="5">
        <v>2020</v>
      </c>
      <c r="C56" s="5">
        <v>10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hidden="1" x14ac:dyDescent="0.25">
      <c r="A57" s="39" t="s">
        <v>483</v>
      </c>
      <c r="B57" s="5">
        <v>2020</v>
      </c>
      <c r="C57" s="5">
        <v>10</v>
      </c>
      <c r="D57" s="39" t="s">
        <v>30</v>
      </c>
      <c r="E57" s="4" t="b">
        <v>0</v>
      </c>
      <c r="F57" s="37">
        <v>1</v>
      </c>
      <c r="G57" s="37">
        <v>0.97</v>
      </c>
      <c r="H57" s="34">
        <v>0.97</v>
      </c>
      <c r="I57" s="36">
        <v>136.80000000000001</v>
      </c>
      <c r="Z57" s="4"/>
    </row>
    <row r="58" spans="1:26" hidden="1" x14ac:dyDescent="0.25">
      <c r="A58" s="39" t="s">
        <v>430</v>
      </c>
      <c r="B58" s="5">
        <v>2020</v>
      </c>
      <c r="C58" s="5">
        <v>10</v>
      </c>
      <c r="D58" s="39" t="s">
        <v>30</v>
      </c>
      <c r="E58" s="4" t="b">
        <v>0</v>
      </c>
      <c r="F58" s="37">
        <v>37.5</v>
      </c>
      <c r="G58" s="37">
        <v>0</v>
      </c>
      <c r="H58" s="34">
        <v>0</v>
      </c>
      <c r="I58" s="36">
        <v>0</v>
      </c>
      <c r="Z58" s="4"/>
    </row>
    <row r="59" spans="1:26" hidden="1" x14ac:dyDescent="0.25">
      <c r="A59" s="39" t="s">
        <v>420</v>
      </c>
      <c r="B59" s="5">
        <v>2020</v>
      </c>
      <c r="C59" s="5">
        <v>10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hidden="1" x14ac:dyDescent="0.25">
      <c r="A60" s="39" t="s">
        <v>287</v>
      </c>
      <c r="B60" s="5">
        <v>2020</v>
      </c>
      <c r="C60" s="5">
        <v>10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hidden="1" x14ac:dyDescent="0.25">
      <c r="A61" s="39" t="s">
        <v>434</v>
      </c>
      <c r="B61" s="5">
        <v>2020</v>
      </c>
      <c r="C61" s="5">
        <v>10</v>
      </c>
      <c r="D61" s="39" t="s">
        <v>30</v>
      </c>
      <c r="E61" s="4" t="b">
        <v>0</v>
      </c>
      <c r="F61" s="37">
        <v>3982457.2</v>
      </c>
      <c r="G61" s="37">
        <v>6810523.3099999996</v>
      </c>
      <c r="H61" s="34">
        <v>1.71</v>
      </c>
      <c r="I61" s="36">
        <v>1311.12</v>
      </c>
      <c r="Z61" s="4"/>
    </row>
    <row r="62" spans="1:26" hidden="1" x14ac:dyDescent="0.25">
      <c r="A62" s="39" t="s">
        <v>433</v>
      </c>
      <c r="B62" s="5">
        <v>2020</v>
      </c>
      <c r="C62" s="5">
        <v>10</v>
      </c>
      <c r="D62" s="39" t="s">
        <v>30</v>
      </c>
      <c r="E62" s="4" t="b">
        <v>0</v>
      </c>
      <c r="F62" s="37">
        <v>17302144.699999999</v>
      </c>
      <c r="G62" s="37">
        <v>17455287.989999998</v>
      </c>
      <c r="H62" s="34">
        <v>1.0089999999999999</v>
      </c>
      <c r="I62" s="36">
        <v>379.47</v>
      </c>
      <c r="Z62" s="4"/>
    </row>
    <row r="63" spans="1:26" hidden="1" x14ac:dyDescent="0.25">
      <c r="A63" s="39" t="s">
        <v>432</v>
      </c>
      <c r="B63" s="5">
        <v>2020</v>
      </c>
      <c r="C63" s="5">
        <v>10</v>
      </c>
      <c r="D63" s="39" t="s">
        <v>30</v>
      </c>
      <c r="E63" s="4" t="b">
        <v>0</v>
      </c>
      <c r="F63" s="37">
        <v>2355351.0699999998</v>
      </c>
      <c r="G63" s="37">
        <v>2237392.5499999998</v>
      </c>
      <c r="H63" s="34">
        <v>0.95</v>
      </c>
      <c r="I63" s="36">
        <v>133.97999999999999</v>
      </c>
      <c r="Z63" s="4"/>
    </row>
    <row r="64" spans="1:26" hidden="1" x14ac:dyDescent="0.25">
      <c r="A64" s="39" t="s">
        <v>284</v>
      </c>
      <c r="B64" s="5">
        <v>2020</v>
      </c>
      <c r="C64" s="5">
        <v>10</v>
      </c>
      <c r="D64" s="39" t="s">
        <v>30</v>
      </c>
      <c r="E64" s="4" t="b">
        <v>0</v>
      </c>
      <c r="F64" s="37">
        <v>84</v>
      </c>
      <c r="G64" s="37">
        <v>126</v>
      </c>
      <c r="H64" s="34">
        <v>1.5</v>
      </c>
      <c r="I64" s="36">
        <v>376.08</v>
      </c>
      <c r="Z64" s="4"/>
    </row>
    <row r="65" spans="1:26" hidden="1" x14ac:dyDescent="0.25">
      <c r="A65" s="39" t="s">
        <v>288</v>
      </c>
      <c r="B65" s="5">
        <v>2020</v>
      </c>
      <c r="C65" s="5">
        <v>10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hidden="1" x14ac:dyDescent="0.25">
      <c r="A66" s="39" t="s">
        <v>483</v>
      </c>
      <c r="B66" s="5">
        <v>2020</v>
      </c>
      <c r="C66" s="5">
        <v>10</v>
      </c>
      <c r="D66" s="39" t="s">
        <v>14</v>
      </c>
      <c r="E66" s="4" t="b">
        <v>0</v>
      </c>
      <c r="F66" s="37">
        <v>1</v>
      </c>
      <c r="G66" s="37">
        <v>0.97</v>
      </c>
      <c r="H66" s="34">
        <v>0.97</v>
      </c>
      <c r="I66" s="36">
        <v>136.80000000000001</v>
      </c>
      <c r="Z66" s="4"/>
    </row>
    <row r="67" spans="1:26" hidden="1" x14ac:dyDescent="0.25">
      <c r="A67" s="39" t="s">
        <v>429</v>
      </c>
      <c r="B67" s="5">
        <v>2020</v>
      </c>
      <c r="C67" s="5">
        <v>10</v>
      </c>
      <c r="D67" s="39" t="s">
        <v>14</v>
      </c>
      <c r="E67" s="4" t="b">
        <v>0</v>
      </c>
      <c r="F67" s="37">
        <v>36</v>
      </c>
      <c r="G67" s="37">
        <v>5</v>
      </c>
      <c r="H67" s="34">
        <v>0.13900000000000001</v>
      </c>
      <c r="I67" s="36">
        <v>0</v>
      </c>
      <c r="Z67" s="4"/>
    </row>
    <row r="68" spans="1:26" hidden="1" x14ac:dyDescent="0.25">
      <c r="A68" s="39" t="s">
        <v>428</v>
      </c>
      <c r="B68" s="5">
        <v>2020</v>
      </c>
      <c r="C68" s="5">
        <v>10</v>
      </c>
      <c r="D68" s="39" t="s">
        <v>14</v>
      </c>
      <c r="E68" s="4" t="b">
        <v>0</v>
      </c>
      <c r="F68" s="37">
        <v>40</v>
      </c>
      <c r="G68" s="37">
        <v>2</v>
      </c>
      <c r="H68" s="34">
        <v>0.05</v>
      </c>
      <c r="I68" s="36">
        <v>0</v>
      </c>
      <c r="Z68" s="4"/>
    </row>
    <row r="69" spans="1:26" hidden="1" x14ac:dyDescent="0.25">
      <c r="A69" s="39" t="s">
        <v>420</v>
      </c>
      <c r="B69" s="5">
        <v>2020</v>
      </c>
      <c r="C69" s="5">
        <v>10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hidden="1" x14ac:dyDescent="0.25">
      <c r="A70" s="39" t="s">
        <v>287</v>
      </c>
      <c r="B70" s="5">
        <v>2020</v>
      </c>
      <c r="C70" s="5">
        <v>10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hidden="1" x14ac:dyDescent="0.25">
      <c r="A71" s="39" t="s">
        <v>434</v>
      </c>
      <c r="B71" s="5">
        <v>2020</v>
      </c>
      <c r="C71" s="5">
        <v>10</v>
      </c>
      <c r="D71" s="39" t="s">
        <v>14</v>
      </c>
      <c r="E71" s="4" t="b">
        <v>0</v>
      </c>
      <c r="F71" s="37">
        <v>3982457.2</v>
      </c>
      <c r="G71" s="37">
        <v>6810523.3099999996</v>
      </c>
      <c r="H71" s="34">
        <v>1.71</v>
      </c>
      <c r="I71" s="36">
        <v>1311.12</v>
      </c>
      <c r="Z71" s="4"/>
    </row>
    <row r="72" spans="1:26" hidden="1" x14ac:dyDescent="0.25">
      <c r="A72" s="39" t="s">
        <v>433</v>
      </c>
      <c r="B72" s="5">
        <v>2020</v>
      </c>
      <c r="C72" s="5">
        <v>10</v>
      </c>
      <c r="D72" s="39" t="s">
        <v>14</v>
      </c>
      <c r="E72" s="4" t="b">
        <v>0</v>
      </c>
      <c r="F72" s="37">
        <v>17302144.699999999</v>
      </c>
      <c r="G72" s="37">
        <v>17455287.989999998</v>
      </c>
      <c r="H72" s="34">
        <v>1.0089999999999999</v>
      </c>
      <c r="I72" s="36">
        <v>379.47</v>
      </c>
      <c r="Z72" s="4"/>
    </row>
    <row r="73" spans="1:26" hidden="1" x14ac:dyDescent="0.25">
      <c r="A73" s="39" t="s">
        <v>432</v>
      </c>
      <c r="B73" s="5">
        <v>2020</v>
      </c>
      <c r="C73" s="5">
        <v>10</v>
      </c>
      <c r="D73" s="39" t="s">
        <v>14</v>
      </c>
      <c r="E73" s="4" t="b">
        <v>0</v>
      </c>
      <c r="F73" s="37">
        <v>2355351.0699999998</v>
      </c>
      <c r="G73" s="37">
        <v>2237392.5499999998</v>
      </c>
      <c r="H73" s="34">
        <v>0.95</v>
      </c>
      <c r="I73" s="36">
        <v>133.97999999999999</v>
      </c>
      <c r="Z73" s="4"/>
    </row>
    <row r="74" spans="1:26" hidden="1" x14ac:dyDescent="0.25">
      <c r="A74" s="39" t="s">
        <v>284</v>
      </c>
      <c r="B74" s="5">
        <v>2020</v>
      </c>
      <c r="C74" s="5">
        <v>10</v>
      </c>
      <c r="D74" s="39" t="s">
        <v>14</v>
      </c>
      <c r="E74" s="4" t="b">
        <v>0</v>
      </c>
      <c r="F74" s="37">
        <v>84</v>
      </c>
      <c r="G74" s="37">
        <v>83</v>
      </c>
      <c r="H74" s="34">
        <v>0.98799999999999999</v>
      </c>
      <c r="I74" s="36">
        <v>278.68</v>
      </c>
      <c r="Z74" s="4"/>
    </row>
    <row r="75" spans="1:26" hidden="1" x14ac:dyDescent="0.25">
      <c r="A75" s="39" t="s">
        <v>288</v>
      </c>
      <c r="B75" s="5">
        <v>2020</v>
      </c>
      <c r="C75" s="5">
        <v>10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hidden="1" x14ac:dyDescent="0.25">
      <c r="A76" s="39" t="s">
        <v>483</v>
      </c>
      <c r="B76" s="5">
        <v>2020</v>
      </c>
      <c r="C76" s="5">
        <v>10</v>
      </c>
      <c r="D76" s="39" t="s">
        <v>15</v>
      </c>
      <c r="E76" s="4" t="b">
        <v>0</v>
      </c>
      <c r="F76" s="37">
        <v>1</v>
      </c>
      <c r="G76" s="37">
        <v>0.98</v>
      </c>
      <c r="H76" s="34">
        <v>0.98</v>
      </c>
      <c r="I76" s="36">
        <v>138.21</v>
      </c>
      <c r="Z76" s="4"/>
    </row>
    <row r="77" spans="1:26" hidden="1" x14ac:dyDescent="0.25">
      <c r="A77" s="39" t="s">
        <v>430</v>
      </c>
      <c r="B77" s="5">
        <v>2020</v>
      </c>
      <c r="C77" s="5">
        <v>10</v>
      </c>
      <c r="D77" s="39" t="s">
        <v>15</v>
      </c>
      <c r="E77" s="4" t="b">
        <v>0</v>
      </c>
      <c r="F77" s="37">
        <v>37.5</v>
      </c>
      <c r="G77" s="37">
        <v>0</v>
      </c>
      <c r="H77" s="34">
        <v>0</v>
      </c>
      <c r="I77" s="36">
        <v>0</v>
      </c>
      <c r="Z77" s="4"/>
    </row>
    <row r="78" spans="1:26" hidden="1" x14ac:dyDescent="0.25">
      <c r="A78" s="39" t="s">
        <v>429</v>
      </c>
      <c r="B78" s="5">
        <v>2020</v>
      </c>
      <c r="C78" s="5">
        <v>10</v>
      </c>
      <c r="D78" s="39" t="s">
        <v>15</v>
      </c>
      <c r="E78" s="4" t="b">
        <v>0</v>
      </c>
      <c r="F78" s="37">
        <v>36</v>
      </c>
      <c r="G78" s="37">
        <v>0</v>
      </c>
      <c r="H78" s="34">
        <v>0</v>
      </c>
      <c r="I78" s="36">
        <v>0</v>
      </c>
      <c r="Z78" s="4"/>
    </row>
    <row r="79" spans="1:26" hidden="1" x14ac:dyDescent="0.25">
      <c r="A79" s="39" t="s">
        <v>428</v>
      </c>
      <c r="B79" s="5">
        <v>2020</v>
      </c>
      <c r="C79" s="5">
        <v>10</v>
      </c>
      <c r="D79" s="39" t="s">
        <v>15</v>
      </c>
      <c r="E79" s="4" t="b">
        <v>0</v>
      </c>
      <c r="F79" s="37">
        <v>30</v>
      </c>
      <c r="G79" s="37">
        <v>50</v>
      </c>
      <c r="H79" s="34">
        <v>1.667</v>
      </c>
      <c r="I79" s="36">
        <v>1311.12</v>
      </c>
      <c r="Z79" s="4"/>
    </row>
    <row r="80" spans="1:26" hidden="1" x14ac:dyDescent="0.25">
      <c r="A80" s="39" t="s">
        <v>420</v>
      </c>
      <c r="B80" s="5">
        <v>2020</v>
      </c>
      <c r="C80" s="5">
        <v>10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hidden="1" x14ac:dyDescent="0.25">
      <c r="A81" s="39" t="s">
        <v>287</v>
      </c>
      <c r="B81" s="5">
        <v>2020</v>
      </c>
      <c r="C81" s="5">
        <v>10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hidden="1" x14ac:dyDescent="0.25">
      <c r="A82" s="39" t="s">
        <v>434</v>
      </c>
      <c r="B82" s="5">
        <v>2020</v>
      </c>
      <c r="C82" s="5">
        <v>10</v>
      </c>
      <c r="D82" s="39" t="s">
        <v>15</v>
      </c>
      <c r="E82" s="4" t="b">
        <v>0</v>
      </c>
      <c r="F82" s="37">
        <v>3982457.2</v>
      </c>
      <c r="G82" s="37">
        <v>6810523.3099999996</v>
      </c>
      <c r="H82" s="34">
        <v>1.71</v>
      </c>
      <c r="I82" s="36">
        <v>1311.12</v>
      </c>
      <c r="Z82" s="4"/>
    </row>
    <row r="83" spans="1:26" hidden="1" x14ac:dyDescent="0.25">
      <c r="A83" s="39" t="s">
        <v>433</v>
      </c>
      <c r="B83" s="5">
        <v>2020</v>
      </c>
      <c r="C83" s="5">
        <v>10</v>
      </c>
      <c r="D83" s="39" t="s">
        <v>15</v>
      </c>
      <c r="E83" s="4" t="b">
        <v>0</v>
      </c>
      <c r="F83" s="37">
        <v>17302144.699999999</v>
      </c>
      <c r="G83" s="37">
        <v>17455287.989999998</v>
      </c>
      <c r="H83" s="34">
        <v>1.0089999999999999</v>
      </c>
      <c r="I83" s="36">
        <v>379.47</v>
      </c>
      <c r="Z83" s="4"/>
    </row>
    <row r="84" spans="1:26" hidden="1" x14ac:dyDescent="0.25">
      <c r="A84" s="39" t="s">
        <v>432</v>
      </c>
      <c r="B84" s="5">
        <v>2020</v>
      </c>
      <c r="C84" s="5">
        <v>10</v>
      </c>
      <c r="D84" s="39" t="s">
        <v>15</v>
      </c>
      <c r="E84" s="4" t="b">
        <v>0</v>
      </c>
      <c r="F84" s="37">
        <v>2355351.0699999998</v>
      </c>
      <c r="G84" s="37">
        <v>2237392.5499999998</v>
      </c>
      <c r="H84" s="34">
        <v>0.95</v>
      </c>
      <c r="I84" s="36">
        <v>133.97999999999999</v>
      </c>
      <c r="Z84" s="4"/>
    </row>
    <row r="85" spans="1:26" hidden="1" x14ac:dyDescent="0.25">
      <c r="A85" s="39" t="s">
        <v>284</v>
      </c>
      <c r="B85" s="5">
        <v>2020</v>
      </c>
      <c r="C85" s="5">
        <v>10</v>
      </c>
      <c r="D85" s="39" t="s">
        <v>15</v>
      </c>
      <c r="E85" s="4" t="b">
        <v>0</v>
      </c>
      <c r="F85" s="37">
        <v>84</v>
      </c>
      <c r="G85" s="37">
        <v>84</v>
      </c>
      <c r="H85" s="34">
        <v>1</v>
      </c>
      <c r="I85" s="36">
        <v>376.08</v>
      </c>
      <c r="Z85" s="4"/>
    </row>
    <row r="86" spans="1:26" hidden="1" x14ac:dyDescent="0.25">
      <c r="A86" s="39" t="s">
        <v>288</v>
      </c>
      <c r="B86" s="5">
        <v>2020</v>
      </c>
      <c r="C86" s="5">
        <v>10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hidden="1" x14ac:dyDescent="0.25">
      <c r="A87" s="39" t="s">
        <v>483</v>
      </c>
      <c r="B87" s="5">
        <v>2020</v>
      </c>
      <c r="C87" s="5">
        <v>10</v>
      </c>
      <c r="D87" s="39" t="s">
        <v>31</v>
      </c>
      <c r="E87" s="4" t="b">
        <v>0</v>
      </c>
      <c r="F87" s="37">
        <v>1</v>
      </c>
      <c r="G87" s="37">
        <v>1</v>
      </c>
      <c r="H87" s="34">
        <v>1</v>
      </c>
      <c r="I87" s="36">
        <v>188.04</v>
      </c>
      <c r="Z87" s="4"/>
    </row>
    <row r="88" spans="1:26" hidden="1" x14ac:dyDescent="0.25">
      <c r="A88" s="39" t="s">
        <v>430</v>
      </c>
      <c r="B88" s="5">
        <v>2020</v>
      </c>
      <c r="C88" s="5">
        <v>10</v>
      </c>
      <c r="D88" s="39" t="s">
        <v>31</v>
      </c>
      <c r="E88" s="4" t="b">
        <v>0</v>
      </c>
      <c r="F88" s="37">
        <v>75</v>
      </c>
      <c r="G88" s="37">
        <v>6</v>
      </c>
      <c r="H88" s="34">
        <v>0.08</v>
      </c>
      <c r="I88" s="36">
        <v>0</v>
      </c>
      <c r="Z88" s="4"/>
    </row>
    <row r="89" spans="1:26" hidden="1" x14ac:dyDescent="0.25">
      <c r="A89" s="39" t="s">
        <v>420</v>
      </c>
      <c r="B89" s="5">
        <v>2020</v>
      </c>
      <c r="C89" s="5">
        <v>10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hidden="1" x14ac:dyDescent="0.25">
      <c r="A90" s="39" t="s">
        <v>287</v>
      </c>
      <c r="B90" s="5">
        <v>2020</v>
      </c>
      <c r="C90" s="5">
        <v>10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hidden="1" x14ac:dyDescent="0.25">
      <c r="A91" s="39" t="s">
        <v>434</v>
      </c>
      <c r="B91" s="5">
        <v>2020</v>
      </c>
      <c r="C91" s="5">
        <v>10</v>
      </c>
      <c r="D91" s="39" t="s">
        <v>31</v>
      </c>
      <c r="E91" s="4" t="b">
        <v>0</v>
      </c>
      <c r="F91" s="37">
        <v>3982457.2</v>
      </c>
      <c r="G91" s="37">
        <v>6810523.3099999996</v>
      </c>
      <c r="H91" s="34">
        <v>1.71</v>
      </c>
      <c r="I91" s="36">
        <v>1311.12</v>
      </c>
      <c r="Z91" s="4"/>
    </row>
    <row r="92" spans="1:26" hidden="1" x14ac:dyDescent="0.25">
      <c r="A92" s="39" t="s">
        <v>433</v>
      </c>
      <c r="B92" s="5">
        <v>2020</v>
      </c>
      <c r="C92" s="5">
        <v>10</v>
      </c>
      <c r="D92" s="39" t="s">
        <v>31</v>
      </c>
      <c r="E92" s="4" t="b">
        <v>0</v>
      </c>
      <c r="F92" s="37">
        <v>17302144.699999999</v>
      </c>
      <c r="G92" s="37">
        <v>17455287.989999998</v>
      </c>
      <c r="H92" s="34">
        <v>1.0089999999999999</v>
      </c>
      <c r="I92" s="36">
        <v>379.47</v>
      </c>
      <c r="Z92" s="4"/>
    </row>
    <row r="93" spans="1:26" hidden="1" x14ac:dyDescent="0.25">
      <c r="A93" s="39" t="s">
        <v>432</v>
      </c>
      <c r="B93" s="5">
        <v>2020</v>
      </c>
      <c r="C93" s="5">
        <v>10</v>
      </c>
      <c r="D93" s="39" t="s">
        <v>31</v>
      </c>
      <c r="E93" s="4" t="b">
        <v>0</v>
      </c>
      <c r="F93" s="37">
        <v>2355351.0699999998</v>
      </c>
      <c r="G93" s="37">
        <v>2237392.5499999998</v>
      </c>
      <c r="H93" s="34">
        <v>0.95</v>
      </c>
      <c r="I93" s="36">
        <v>133.97999999999999</v>
      </c>
      <c r="Z93" s="4"/>
    </row>
    <row r="94" spans="1:26" hidden="1" x14ac:dyDescent="0.25">
      <c r="A94" s="39" t="s">
        <v>284</v>
      </c>
      <c r="B94" s="5">
        <v>2020</v>
      </c>
      <c r="C94" s="5">
        <v>10</v>
      </c>
      <c r="D94" s="39" t="s">
        <v>31</v>
      </c>
      <c r="E94" s="4" t="b">
        <v>0</v>
      </c>
      <c r="F94" s="37">
        <v>84</v>
      </c>
      <c r="G94" s="37">
        <v>88</v>
      </c>
      <c r="H94" s="34">
        <v>1.048</v>
      </c>
      <c r="I94" s="36">
        <v>376.08</v>
      </c>
      <c r="Z94" s="4"/>
    </row>
    <row r="95" spans="1:26" hidden="1" x14ac:dyDescent="0.25">
      <c r="A95" s="39" t="s">
        <v>288</v>
      </c>
      <c r="B95" s="5">
        <v>2020</v>
      </c>
      <c r="C95" s="5">
        <v>10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hidden="1" x14ac:dyDescent="0.25">
      <c r="A96" s="39" t="s">
        <v>483</v>
      </c>
      <c r="B96" s="5">
        <v>2020</v>
      </c>
      <c r="C96" s="5">
        <v>10</v>
      </c>
      <c r="D96" s="39" t="s">
        <v>16</v>
      </c>
      <c r="E96" s="4" t="b">
        <v>0</v>
      </c>
      <c r="F96" s="37">
        <v>1</v>
      </c>
      <c r="G96" s="37">
        <v>0.93</v>
      </c>
      <c r="H96" s="34">
        <v>0.93</v>
      </c>
      <c r="I96" s="36">
        <v>131.16</v>
      </c>
      <c r="Z96" s="4"/>
    </row>
    <row r="97" spans="1:26" hidden="1" x14ac:dyDescent="0.25">
      <c r="A97" s="39" t="s">
        <v>429</v>
      </c>
      <c r="B97" s="5">
        <v>2020</v>
      </c>
      <c r="C97" s="5">
        <v>10</v>
      </c>
      <c r="D97" s="39" t="s">
        <v>16</v>
      </c>
      <c r="E97" s="4" t="b">
        <v>0</v>
      </c>
      <c r="F97" s="37">
        <v>132</v>
      </c>
      <c r="G97" s="37">
        <v>143</v>
      </c>
      <c r="H97" s="34">
        <v>1.083</v>
      </c>
      <c r="I97" s="36">
        <v>610.37</v>
      </c>
      <c r="Z97" s="4"/>
    </row>
    <row r="98" spans="1:26" hidden="1" x14ac:dyDescent="0.25">
      <c r="A98" s="39" t="s">
        <v>428</v>
      </c>
      <c r="B98" s="5">
        <v>2020</v>
      </c>
      <c r="C98" s="5">
        <v>10</v>
      </c>
      <c r="D98" s="39" t="s">
        <v>16</v>
      </c>
      <c r="E98" s="4" t="b">
        <v>0</v>
      </c>
      <c r="F98" s="37">
        <v>50</v>
      </c>
      <c r="G98" s="37">
        <v>65</v>
      </c>
      <c r="H98" s="34">
        <v>1.3</v>
      </c>
      <c r="I98" s="36">
        <v>1402.63</v>
      </c>
      <c r="Z98" s="4"/>
    </row>
    <row r="99" spans="1:26" hidden="1" x14ac:dyDescent="0.25">
      <c r="A99" s="39" t="s">
        <v>420</v>
      </c>
      <c r="B99" s="5">
        <v>2020</v>
      </c>
      <c r="C99" s="5">
        <v>10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hidden="1" x14ac:dyDescent="0.25">
      <c r="A100" s="39" t="s">
        <v>287</v>
      </c>
      <c r="B100" s="5">
        <v>2020</v>
      </c>
      <c r="C100" s="5">
        <v>10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hidden="1" x14ac:dyDescent="0.25">
      <c r="A101" s="39" t="s">
        <v>434</v>
      </c>
      <c r="B101" s="5">
        <v>2020</v>
      </c>
      <c r="C101" s="5">
        <v>10</v>
      </c>
      <c r="D101" s="39" t="s">
        <v>16</v>
      </c>
      <c r="E101" s="4" t="b">
        <v>0</v>
      </c>
      <c r="F101" s="37">
        <v>3982457.2</v>
      </c>
      <c r="G101" s="37">
        <v>6810523.3099999996</v>
      </c>
      <c r="H101" s="34">
        <v>1.71</v>
      </c>
      <c r="I101" s="36">
        <v>1311.12</v>
      </c>
      <c r="Z101" s="4"/>
    </row>
    <row r="102" spans="1:26" hidden="1" x14ac:dyDescent="0.25">
      <c r="A102" s="39" t="s">
        <v>433</v>
      </c>
      <c r="B102" s="5">
        <v>2020</v>
      </c>
      <c r="C102" s="5">
        <v>10</v>
      </c>
      <c r="D102" s="39" t="s">
        <v>16</v>
      </c>
      <c r="E102" s="4" t="b">
        <v>0</v>
      </c>
      <c r="F102" s="37">
        <v>17302144.699999999</v>
      </c>
      <c r="G102" s="37">
        <v>17455287.989999998</v>
      </c>
      <c r="H102" s="34">
        <v>1.0089999999999999</v>
      </c>
      <c r="I102" s="36">
        <v>379.47</v>
      </c>
      <c r="Z102" s="4"/>
    </row>
    <row r="103" spans="1:26" hidden="1" x14ac:dyDescent="0.25">
      <c r="A103" s="39" t="s">
        <v>432</v>
      </c>
      <c r="B103" s="5">
        <v>2020</v>
      </c>
      <c r="C103" s="5">
        <v>10</v>
      </c>
      <c r="D103" s="39" t="s">
        <v>16</v>
      </c>
      <c r="E103" s="4" t="b">
        <v>0</v>
      </c>
      <c r="F103" s="37">
        <v>2355351.0699999998</v>
      </c>
      <c r="G103" s="37">
        <v>2237392.5499999998</v>
      </c>
      <c r="H103" s="34">
        <v>0.95</v>
      </c>
      <c r="I103" s="36">
        <v>133.97999999999999</v>
      </c>
      <c r="Z103" s="4"/>
    </row>
    <row r="104" spans="1:26" hidden="1" x14ac:dyDescent="0.25">
      <c r="A104" s="39" t="s">
        <v>284</v>
      </c>
      <c r="B104" s="5">
        <v>2020</v>
      </c>
      <c r="C104" s="5">
        <v>10</v>
      </c>
      <c r="D104" s="39" t="s">
        <v>16</v>
      </c>
      <c r="E104" s="4" t="b">
        <v>0</v>
      </c>
      <c r="F104" s="37">
        <v>84</v>
      </c>
      <c r="G104" s="37">
        <v>115</v>
      </c>
      <c r="H104" s="34">
        <v>1.369</v>
      </c>
      <c r="I104" s="36">
        <v>376.08</v>
      </c>
      <c r="Z104" s="4"/>
    </row>
    <row r="105" spans="1:26" hidden="1" x14ac:dyDescent="0.25">
      <c r="A105" s="39" t="s">
        <v>288</v>
      </c>
      <c r="B105" s="5">
        <v>2020</v>
      </c>
      <c r="C105" s="5">
        <v>10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hidden="1" x14ac:dyDescent="0.25">
      <c r="A106" s="39" t="s">
        <v>483</v>
      </c>
      <c r="B106" s="5">
        <v>2020</v>
      </c>
      <c r="C106" s="5">
        <v>10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hidden="1" x14ac:dyDescent="0.25">
      <c r="A107" s="39" t="s">
        <v>429</v>
      </c>
      <c r="B107" s="5">
        <v>2020</v>
      </c>
      <c r="C107" s="5">
        <v>10</v>
      </c>
      <c r="D107" s="39" t="s">
        <v>18</v>
      </c>
      <c r="E107" s="4" t="b">
        <v>0</v>
      </c>
      <c r="F107" s="37">
        <v>60</v>
      </c>
      <c r="G107" s="37">
        <v>61</v>
      </c>
      <c r="H107" s="34">
        <v>1.0169999999999999</v>
      </c>
      <c r="I107" s="36">
        <v>478.09</v>
      </c>
      <c r="Z107" s="4"/>
    </row>
    <row r="108" spans="1:26" hidden="1" x14ac:dyDescent="0.25">
      <c r="A108" s="39" t="s">
        <v>428</v>
      </c>
      <c r="B108" s="5">
        <v>2020</v>
      </c>
      <c r="C108" s="5">
        <v>10</v>
      </c>
      <c r="D108" s="39" t="s">
        <v>18</v>
      </c>
      <c r="E108" s="4" t="b">
        <v>0</v>
      </c>
      <c r="F108" s="37">
        <v>130</v>
      </c>
      <c r="G108" s="37">
        <v>67</v>
      </c>
      <c r="H108" s="34">
        <v>0.51500000000000001</v>
      </c>
      <c r="I108" s="36">
        <v>0</v>
      </c>
      <c r="Z108" s="4"/>
    </row>
    <row r="109" spans="1:26" hidden="1" x14ac:dyDescent="0.25">
      <c r="A109" s="39" t="s">
        <v>420</v>
      </c>
      <c r="B109" s="5">
        <v>2020</v>
      </c>
      <c r="C109" s="5">
        <v>10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hidden="1" x14ac:dyDescent="0.25">
      <c r="A110" s="39" t="s">
        <v>287</v>
      </c>
      <c r="B110" s="5">
        <v>2020</v>
      </c>
      <c r="C110" s="5">
        <v>10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hidden="1" x14ac:dyDescent="0.25">
      <c r="A111" s="39" t="s">
        <v>434</v>
      </c>
      <c r="B111" s="5">
        <v>2020</v>
      </c>
      <c r="C111" s="5">
        <v>10</v>
      </c>
      <c r="D111" s="39" t="s">
        <v>18</v>
      </c>
      <c r="E111" s="4" t="b">
        <v>0</v>
      </c>
      <c r="F111" s="37">
        <v>3982457.2</v>
      </c>
      <c r="G111" s="37">
        <v>6810523.3099999996</v>
      </c>
      <c r="H111" s="34">
        <v>1.71</v>
      </c>
      <c r="I111" s="36">
        <v>1311.12</v>
      </c>
      <c r="Z111" s="4"/>
    </row>
    <row r="112" spans="1:26" hidden="1" x14ac:dyDescent="0.25">
      <c r="A112" s="39" t="s">
        <v>433</v>
      </c>
      <c r="B112" s="5">
        <v>2020</v>
      </c>
      <c r="C112" s="5">
        <v>10</v>
      </c>
      <c r="D112" s="39" t="s">
        <v>18</v>
      </c>
      <c r="E112" s="4" t="b">
        <v>0</v>
      </c>
      <c r="F112" s="37">
        <v>17302144.699999999</v>
      </c>
      <c r="G112" s="37">
        <v>17455287.989999998</v>
      </c>
      <c r="H112" s="34">
        <v>1.0089999999999999</v>
      </c>
      <c r="I112" s="36">
        <v>379.47</v>
      </c>
      <c r="Z112" s="4"/>
    </row>
    <row r="113" spans="1:26" hidden="1" x14ac:dyDescent="0.25">
      <c r="A113" s="39" t="s">
        <v>432</v>
      </c>
      <c r="B113" s="5">
        <v>2020</v>
      </c>
      <c r="C113" s="5">
        <v>10</v>
      </c>
      <c r="D113" s="39" t="s">
        <v>18</v>
      </c>
      <c r="E113" s="4" t="b">
        <v>0</v>
      </c>
      <c r="F113" s="37">
        <v>2355351.0699999998</v>
      </c>
      <c r="G113" s="37">
        <v>2237392.5499999998</v>
      </c>
      <c r="H113" s="34">
        <v>0.95</v>
      </c>
      <c r="I113" s="36">
        <v>133.97999999999999</v>
      </c>
      <c r="Z113" s="4"/>
    </row>
    <row r="114" spans="1:26" hidden="1" x14ac:dyDescent="0.25">
      <c r="A114" s="39" t="s">
        <v>284</v>
      </c>
      <c r="B114" s="5">
        <v>2020</v>
      </c>
      <c r="C114" s="5">
        <v>10</v>
      </c>
      <c r="D114" s="39" t="s">
        <v>18</v>
      </c>
      <c r="E114" s="4" t="b">
        <v>0</v>
      </c>
      <c r="F114" s="37">
        <v>84</v>
      </c>
      <c r="G114" s="37">
        <v>88</v>
      </c>
      <c r="H114" s="34">
        <v>1.048</v>
      </c>
      <c r="I114" s="36">
        <v>376.08</v>
      </c>
      <c r="Z114" s="4"/>
    </row>
    <row r="115" spans="1:26" hidden="1" x14ac:dyDescent="0.25">
      <c r="A115" s="39" t="s">
        <v>288</v>
      </c>
      <c r="B115" s="5">
        <v>2020</v>
      </c>
      <c r="C115" s="5">
        <v>10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hidden="1" x14ac:dyDescent="0.25">
      <c r="A116" s="39" t="s">
        <v>483</v>
      </c>
      <c r="B116" s="5">
        <v>2020</v>
      </c>
      <c r="C116" s="5">
        <v>10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hidden="1" x14ac:dyDescent="0.25">
      <c r="A117" s="39" t="s">
        <v>429</v>
      </c>
      <c r="B117" s="5">
        <v>2020</v>
      </c>
      <c r="C117" s="5">
        <v>10</v>
      </c>
      <c r="D117" s="39" t="s">
        <v>19</v>
      </c>
      <c r="E117" s="4" t="b">
        <v>0</v>
      </c>
      <c r="F117" s="37">
        <v>96</v>
      </c>
      <c r="G117" s="37">
        <v>67</v>
      </c>
      <c r="H117" s="34">
        <v>0.69799999999999995</v>
      </c>
      <c r="I117" s="36">
        <v>0</v>
      </c>
      <c r="Z117" s="4"/>
    </row>
    <row r="118" spans="1:26" hidden="1" x14ac:dyDescent="0.25">
      <c r="A118" s="39" t="s">
        <v>428</v>
      </c>
      <c r="B118" s="5">
        <v>2020</v>
      </c>
      <c r="C118" s="5">
        <v>10</v>
      </c>
      <c r="D118" s="39" t="s">
        <v>19</v>
      </c>
      <c r="E118" s="4" t="b">
        <v>0</v>
      </c>
      <c r="F118" s="37">
        <v>60</v>
      </c>
      <c r="G118" s="37">
        <v>71</v>
      </c>
      <c r="H118" s="34">
        <v>1.1830000000000001</v>
      </c>
      <c r="I118" s="36">
        <v>1050.19</v>
      </c>
      <c r="Z118" s="4"/>
    </row>
    <row r="119" spans="1:26" hidden="1" x14ac:dyDescent="0.25">
      <c r="A119" s="39" t="s">
        <v>420</v>
      </c>
      <c r="B119" s="5">
        <v>2020</v>
      </c>
      <c r="C119" s="5">
        <v>10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hidden="1" x14ac:dyDescent="0.25">
      <c r="A120" s="39" t="s">
        <v>287</v>
      </c>
      <c r="B120" s="5">
        <v>2020</v>
      </c>
      <c r="C120" s="5">
        <v>10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hidden="1" x14ac:dyDescent="0.25">
      <c r="A121" s="39" t="s">
        <v>434</v>
      </c>
      <c r="B121" s="5">
        <v>2020</v>
      </c>
      <c r="C121" s="5">
        <v>10</v>
      </c>
      <c r="D121" s="39" t="s">
        <v>19</v>
      </c>
      <c r="E121" s="4" t="b">
        <v>0</v>
      </c>
      <c r="F121" s="37">
        <v>3982457.2</v>
      </c>
      <c r="G121" s="37">
        <v>6810523.3099999996</v>
      </c>
      <c r="H121" s="34">
        <v>1.71</v>
      </c>
      <c r="I121" s="36">
        <v>1311.12</v>
      </c>
      <c r="Z121" s="4"/>
    </row>
    <row r="122" spans="1:26" hidden="1" x14ac:dyDescent="0.25">
      <c r="A122" s="39" t="s">
        <v>433</v>
      </c>
      <c r="B122" s="5">
        <v>2020</v>
      </c>
      <c r="C122" s="5">
        <v>10</v>
      </c>
      <c r="D122" s="39" t="s">
        <v>19</v>
      </c>
      <c r="E122" s="4" t="b">
        <v>0</v>
      </c>
      <c r="F122" s="37">
        <v>17302144.699999999</v>
      </c>
      <c r="G122" s="37">
        <v>17455287.989999998</v>
      </c>
      <c r="H122" s="34">
        <v>1.0089999999999999</v>
      </c>
      <c r="I122" s="36">
        <v>379.47</v>
      </c>
      <c r="Z122" s="4"/>
    </row>
    <row r="123" spans="1:26" hidden="1" x14ac:dyDescent="0.25">
      <c r="A123" s="39" t="s">
        <v>432</v>
      </c>
      <c r="B123" s="5">
        <v>2020</v>
      </c>
      <c r="C123" s="5">
        <v>10</v>
      </c>
      <c r="D123" s="39" t="s">
        <v>19</v>
      </c>
      <c r="E123" s="4" t="b">
        <v>0</v>
      </c>
      <c r="F123" s="37">
        <v>2355351.0699999998</v>
      </c>
      <c r="G123" s="37">
        <v>2237392.5499999998</v>
      </c>
      <c r="H123" s="34">
        <v>0.95</v>
      </c>
      <c r="I123" s="36">
        <v>133.97999999999999</v>
      </c>
      <c r="Z123" s="4"/>
    </row>
    <row r="124" spans="1:26" hidden="1" x14ac:dyDescent="0.25">
      <c r="A124" s="39" t="s">
        <v>284</v>
      </c>
      <c r="B124" s="5">
        <v>2020</v>
      </c>
      <c r="C124" s="5">
        <v>10</v>
      </c>
      <c r="D124" s="39" t="s">
        <v>19</v>
      </c>
      <c r="E124" s="4" t="b">
        <v>0</v>
      </c>
      <c r="F124" s="37">
        <v>84</v>
      </c>
      <c r="G124" s="37">
        <v>84</v>
      </c>
      <c r="H124" s="34">
        <v>1</v>
      </c>
      <c r="I124" s="36">
        <v>376.08</v>
      </c>
      <c r="Z124" s="4"/>
    </row>
    <row r="125" spans="1:26" hidden="1" x14ac:dyDescent="0.25">
      <c r="A125" s="39" t="s">
        <v>288</v>
      </c>
      <c r="B125" s="5">
        <v>2020</v>
      </c>
      <c r="C125" s="5">
        <v>10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hidden="1" x14ac:dyDescent="0.25">
      <c r="A126" s="39" t="s">
        <v>483</v>
      </c>
      <c r="B126" s="5">
        <v>2020</v>
      </c>
      <c r="C126" s="5">
        <v>10</v>
      </c>
      <c r="D126" s="39" t="s">
        <v>20</v>
      </c>
      <c r="E126" s="4" t="b">
        <v>0</v>
      </c>
      <c r="F126" s="37">
        <v>1</v>
      </c>
      <c r="G126" s="37">
        <v>0.97</v>
      </c>
      <c r="H126" s="34">
        <v>0.97</v>
      </c>
      <c r="I126" s="36">
        <v>136.80000000000001</v>
      </c>
      <c r="Z126" s="4"/>
    </row>
    <row r="127" spans="1:26" hidden="1" x14ac:dyDescent="0.25">
      <c r="A127" s="39" t="s">
        <v>429</v>
      </c>
      <c r="B127" s="5">
        <v>2020</v>
      </c>
      <c r="C127" s="5">
        <v>10</v>
      </c>
      <c r="D127" s="39" t="s">
        <v>20</v>
      </c>
      <c r="E127" s="4" t="b">
        <v>0</v>
      </c>
      <c r="F127" s="37">
        <v>144</v>
      </c>
      <c r="G127" s="37">
        <v>125</v>
      </c>
      <c r="H127" s="34">
        <v>0.86799999999999999</v>
      </c>
      <c r="I127" s="36">
        <v>204.02</v>
      </c>
      <c r="Z127" s="4"/>
    </row>
    <row r="128" spans="1:26" hidden="1" x14ac:dyDescent="0.25">
      <c r="A128" s="39" t="s">
        <v>428</v>
      </c>
      <c r="B128" s="5">
        <v>2020</v>
      </c>
      <c r="C128" s="5">
        <v>10</v>
      </c>
      <c r="D128" s="39" t="s">
        <v>20</v>
      </c>
      <c r="E128" s="4" t="b">
        <v>0</v>
      </c>
      <c r="F128" s="37">
        <v>30</v>
      </c>
      <c r="G128" s="37">
        <v>68</v>
      </c>
      <c r="H128" s="34">
        <v>2.2669999999999999</v>
      </c>
      <c r="I128" s="36">
        <v>1638.9</v>
      </c>
      <c r="Z128" s="4"/>
    </row>
    <row r="129" spans="1:26" hidden="1" x14ac:dyDescent="0.25">
      <c r="A129" s="39" t="s">
        <v>420</v>
      </c>
      <c r="B129" s="5">
        <v>2020</v>
      </c>
      <c r="C129" s="5">
        <v>10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hidden="1" x14ac:dyDescent="0.25">
      <c r="A130" s="39" t="s">
        <v>287</v>
      </c>
      <c r="B130" s="5">
        <v>2020</v>
      </c>
      <c r="C130" s="5">
        <v>10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hidden="1" x14ac:dyDescent="0.25">
      <c r="A131" s="39" t="s">
        <v>434</v>
      </c>
      <c r="B131" s="5">
        <v>2020</v>
      </c>
      <c r="C131" s="5">
        <v>10</v>
      </c>
      <c r="D131" s="39" t="s">
        <v>20</v>
      </c>
      <c r="E131" s="4" t="b">
        <v>0</v>
      </c>
      <c r="F131" s="37">
        <v>3982457.2</v>
      </c>
      <c r="G131" s="37">
        <v>6810523.3099999996</v>
      </c>
      <c r="H131" s="34">
        <v>1.71</v>
      </c>
      <c r="I131" s="36">
        <v>1311.12</v>
      </c>
      <c r="Z131" s="4"/>
    </row>
    <row r="132" spans="1:26" hidden="1" x14ac:dyDescent="0.25">
      <c r="A132" s="39" t="s">
        <v>433</v>
      </c>
      <c r="B132" s="5">
        <v>2020</v>
      </c>
      <c r="C132" s="5">
        <v>10</v>
      </c>
      <c r="D132" s="39" t="s">
        <v>20</v>
      </c>
      <c r="E132" s="4" t="b">
        <v>0</v>
      </c>
      <c r="F132" s="37">
        <v>17302144.699999999</v>
      </c>
      <c r="G132" s="37">
        <v>17455287.989999998</v>
      </c>
      <c r="H132" s="34">
        <v>1.0089999999999999</v>
      </c>
      <c r="I132" s="36">
        <v>379.47</v>
      </c>
      <c r="Z132" s="4"/>
    </row>
    <row r="133" spans="1:26" hidden="1" x14ac:dyDescent="0.25">
      <c r="A133" s="39" t="s">
        <v>432</v>
      </c>
      <c r="B133" s="5">
        <v>2020</v>
      </c>
      <c r="C133" s="5">
        <v>10</v>
      </c>
      <c r="D133" s="39" t="s">
        <v>20</v>
      </c>
      <c r="E133" s="4" t="b">
        <v>0</v>
      </c>
      <c r="F133" s="37">
        <v>2355351.0699999998</v>
      </c>
      <c r="G133" s="37">
        <v>2237392.5499999998</v>
      </c>
      <c r="H133" s="34">
        <v>0.95</v>
      </c>
      <c r="I133" s="36">
        <v>133.97999999999999</v>
      </c>
      <c r="Z133" s="4"/>
    </row>
    <row r="134" spans="1:26" hidden="1" x14ac:dyDescent="0.25">
      <c r="A134" s="39" t="s">
        <v>284</v>
      </c>
      <c r="B134" s="5">
        <v>2020</v>
      </c>
      <c r="C134" s="5">
        <v>10</v>
      </c>
      <c r="D134" s="39" t="s">
        <v>20</v>
      </c>
      <c r="E134" s="4" t="b">
        <v>0</v>
      </c>
      <c r="F134" s="37">
        <v>84</v>
      </c>
      <c r="G134" s="37">
        <v>125</v>
      </c>
      <c r="H134" s="34">
        <v>1.488</v>
      </c>
      <c r="I134" s="36">
        <v>376.08</v>
      </c>
      <c r="Z134" s="4"/>
    </row>
    <row r="135" spans="1:26" hidden="1" x14ac:dyDescent="0.25">
      <c r="A135" s="39" t="s">
        <v>288</v>
      </c>
      <c r="B135" s="5">
        <v>2020</v>
      </c>
      <c r="C135" s="5">
        <v>10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hidden="1" x14ac:dyDescent="0.25">
      <c r="A136" s="39" t="s">
        <v>483</v>
      </c>
      <c r="B136" s="5">
        <v>2020</v>
      </c>
      <c r="C136" s="5">
        <v>10</v>
      </c>
      <c r="D136" s="39" t="s">
        <v>21</v>
      </c>
      <c r="E136" s="4" t="b">
        <v>0</v>
      </c>
      <c r="F136" s="37">
        <v>1</v>
      </c>
      <c r="G136" s="37">
        <v>0.97</v>
      </c>
      <c r="H136" s="34">
        <v>0.97</v>
      </c>
      <c r="I136" s="36">
        <v>136.80000000000001</v>
      </c>
      <c r="Z136" s="4"/>
    </row>
    <row r="137" spans="1:26" hidden="1" x14ac:dyDescent="0.25">
      <c r="A137" s="39" t="s">
        <v>429</v>
      </c>
      <c r="B137" s="5">
        <v>2020</v>
      </c>
      <c r="C137" s="5">
        <v>10</v>
      </c>
      <c r="D137" s="39" t="s">
        <v>21</v>
      </c>
      <c r="E137" s="4" t="b">
        <v>0</v>
      </c>
      <c r="F137" s="37">
        <v>60</v>
      </c>
      <c r="G137" s="37">
        <v>50</v>
      </c>
      <c r="H137" s="34">
        <v>0.83299999999999996</v>
      </c>
      <c r="I137" s="36">
        <v>195.8</v>
      </c>
      <c r="Z137" s="4"/>
    </row>
    <row r="138" spans="1:26" hidden="1" x14ac:dyDescent="0.25">
      <c r="A138" s="39" t="s">
        <v>428</v>
      </c>
      <c r="B138" s="5">
        <v>2020</v>
      </c>
      <c r="C138" s="5">
        <v>10</v>
      </c>
      <c r="D138" s="39" t="s">
        <v>21</v>
      </c>
      <c r="E138" s="4" t="b">
        <v>0</v>
      </c>
      <c r="F138" s="37">
        <v>60</v>
      </c>
      <c r="G138" s="37">
        <v>43</v>
      </c>
      <c r="H138" s="34">
        <v>0.71699999999999997</v>
      </c>
      <c r="I138" s="36">
        <v>0</v>
      </c>
      <c r="Z138" s="4"/>
    </row>
    <row r="139" spans="1:26" hidden="1" x14ac:dyDescent="0.25">
      <c r="A139" s="39" t="s">
        <v>420</v>
      </c>
      <c r="B139" s="5">
        <v>2020</v>
      </c>
      <c r="C139" s="5">
        <v>10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hidden="1" x14ac:dyDescent="0.25">
      <c r="A140" s="39" t="s">
        <v>287</v>
      </c>
      <c r="B140" s="5">
        <v>2020</v>
      </c>
      <c r="C140" s="5">
        <v>10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hidden="1" x14ac:dyDescent="0.25">
      <c r="A141" s="39" t="s">
        <v>434</v>
      </c>
      <c r="B141" s="5">
        <v>2020</v>
      </c>
      <c r="C141" s="5">
        <v>10</v>
      </c>
      <c r="D141" s="39" t="s">
        <v>21</v>
      </c>
      <c r="E141" s="4" t="b">
        <v>0</v>
      </c>
      <c r="F141" s="37">
        <v>3982457.2</v>
      </c>
      <c r="G141" s="37">
        <v>6810523.3099999996</v>
      </c>
      <c r="H141" s="34">
        <v>1.71</v>
      </c>
      <c r="I141" s="36">
        <v>1311.12</v>
      </c>
      <c r="Z141" s="4"/>
    </row>
    <row r="142" spans="1:26" hidden="1" x14ac:dyDescent="0.25">
      <c r="A142" s="39" t="s">
        <v>433</v>
      </c>
      <c r="B142" s="5">
        <v>2020</v>
      </c>
      <c r="C142" s="5">
        <v>10</v>
      </c>
      <c r="D142" s="39" t="s">
        <v>21</v>
      </c>
      <c r="E142" s="4" t="b">
        <v>0</v>
      </c>
      <c r="F142" s="37">
        <v>17302144.699999999</v>
      </c>
      <c r="G142" s="37">
        <v>17455287.989999998</v>
      </c>
      <c r="H142" s="34">
        <v>1.0089999999999999</v>
      </c>
      <c r="I142" s="36">
        <v>379.47</v>
      </c>
      <c r="Z142" s="4"/>
    </row>
    <row r="143" spans="1:26" hidden="1" x14ac:dyDescent="0.25">
      <c r="A143" s="39" t="s">
        <v>432</v>
      </c>
      <c r="B143" s="5">
        <v>2020</v>
      </c>
      <c r="C143" s="5">
        <v>10</v>
      </c>
      <c r="D143" s="39" t="s">
        <v>21</v>
      </c>
      <c r="E143" s="4" t="b">
        <v>0</v>
      </c>
      <c r="F143" s="37">
        <v>2355351.0699999998</v>
      </c>
      <c r="G143" s="37">
        <v>2237392.5499999998</v>
      </c>
      <c r="H143" s="34">
        <v>0.95</v>
      </c>
      <c r="I143" s="36">
        <v>133.97999999999999</v>
      </c>
      <c r="Z143" s="4"/>
    </row>
    <row r="144" spans="1:26" hidden="1" x14ac:dyDescent="0.25">
      <c r="A144" s="39" t="s">
        <v>284</v>
      </c>
      <c r="B144" s="5">
        <v>2020</v>
      </c>
      <c r="C144" s="5">
        <v>10</v>
      </c>
      <c r="D144" s="39" t="s">
        <v>21</v>
      </c>
      <c r="E144" s="4" t="b">
        <v>0</v>
      </c>
      <c r="F144" s="37">
        <v>84</v>
      </c>
      <c r="G144" s="37">
        <v>117</v>
      </c>
      <c r="H144" s="34">
        <v>1.393</v>
      </c>
      <c r="I144" s="36">
        <v>376.08</v>
      </c>
      <c r="Z144" s="4"/>
    </row>
    <row r="145" spans="1:26" hidden="1" x14ac:dyDescent="0.25">
      <c r="A145" s="39" t="s">
        <v>288</v>
      </c>
      <c r="B145" s="5">
        <v>2020</v>
      </c>
      <c r="C145" s="5">
        <v>10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hidden="1" x14ac:dyDescent="0.25">
      <c r="A146" s="39" t="s">
        <v>483</v>
      </c>
      <c r="B146" s="5">
        <v>2020</v>
      </c>
      <c r="C146" s="5">
        <v>10</v>
      </c>
      <c r="D146" s="39" t="s">
        <v>32</v>
      </c>
      <c r="E146" s="4" t="b">
        <v>0</v>
      </c>
      <c r="F146" s="37">
        <v>1</v>
      </c>
      <c r="G146" s="37">
        <v>0.97</v>
      </c>
      <c r="H146" s="34">
        <v>0.97</v>
      </c>
      <c r="I146" s="36">
        <v>136.80000000000001</v>
      </c>
      <c r="Z146" s="4"/>
    </row>
    <row r="147" spans="1:26" hidden="1" x14ac:dyDescent="0.25">
      <c r="A147" s="39" t="s">
        <v>430</v>
      </c>
      <c r="B147" s="5">
        <v>2020</v>
      </c>
      <c r="C147" s="5">
        <v>10</v>
      </c>
      <c r="D147" s="39" t="s">
        <v>32</v>
      </c>
      <c r="E147" s="4" t="b">
        <v>0</v>
      </c>
      <c r="F147" s="37">
        <v>300</v>
      </c>
      <c r="G147" s="37">
        <v>88</v>
      </c>
      <c r="H147" s="34">
        <v>0.29299999999999998</v>
      </c>
      <c r="I147" s="36">
        <v>0</v>
      </c>
      <c r="Z147" s="4"/>
    </row>
    <row r="148" spans="1:26" hidden="1" x14ac:dyDescent="0.25">
      <c r="A148" s="39" t="s">
        <v>420</v>
      </c>
      <c r="B148" s="5">
        <v>2020</v>
      </c>
      <c r="C148" s="5">
        <v>10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hidden="1" x14ac:dyDescent="0.25">
      <c r="A149" s="39" t="s">
        <v>287</v>
      </c>
      <c r="B149" s="5">
        <v>2020</v>
      </c>
      <c r="C149" s="5">
        <v>10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hidden="1" x14ac:dyDescent="0.25">
      <c r="A150" s="39" t="s">
        <v>434</v>
      </c>
      <c r="B150" s="5">
        <v>2020</v>
      </c>
      <c r="C150" s="5">
        <v>10</v>
      </c>
      <c r="D150" s="39" t="s">
        <v>32</v>
      </c>
      <c r="E150" s="4" t="b">
        <v>0</v>
      </c>
      <c r="F150" s="37">
        <v>3982457.2</v>
      </c>
      <c r="G150" s="37">
        <v>6810523.3099999996</v>
      </c>
      <c r="H150" s="34">
        <v>1.71</v>
      </c>
      <c r="I150" s="36">
        <v>1311.12</v>
      </c>
      <c r="Z150" s="4"/>
    </row>
    <row r="151" spans="1:26" hidden="1" x14ac:dyDescent="0.25">
      <c r="A151" s="39" t="s">
        <v>433</v>
      </c>
      <c r="B151" s="5">
        <v>2020</v>
      </c>
      <c r="C151" s="5">
        <v>10</v>
      </c>
      <c r="D151" s="39" t="s">
        <v>32</v>
      </c>
      <c r="E151" s="4" t="b">
        <v>0</v>
      </c>
      <c r="F151" s="37">
        <v>17302144.699999999</v>
      </c>
      <c r="G151" s="37">
        <v>17455287.989999998</v>
      </c>
      <c r="H151" s="34">
        <v>1.0089999999999999</v>
      </c>
      <c r="I151" s="36">
        <v>379.47</v>
      </c>
      <c r="Z151" s="4"/>
    </row>
    <row r="152" spans="1:26" hidden="1" x14ac:dyDescent="0.25">
      <c r="A152" s="39" t="s">
        <v>432</v>
      </c>
      <c r="B152" s="5">
        <v>2020</v>
      </c>
      <c r="C152" s="5">
        <v>10</v>
      </c>
      <c r="D152" s="39" t="s">
        <v>32</v>
      </c>
      <c r="E152" s="4" t="b">
        <v>0</v>
      </c>
      <c r="F152" s="37">
        <v>2355351.0699999998</v>
      </c>
      <c r="G152" s="37">
        <v>2237392.5499999998</v>
      </c>
      <c r="H152" s="34">
        <v>0.95</v>
      </c>
      <c r="I152" s="36">
        <v>133.97999999999999</v>
      </c>
      <c r="Z152" s="4"/>
    </row>
    <row r="153" spans="1:26" hidden="1" x14ac:dyDescent="0.25">
      <c r="A153" s="39" t="s">
        <v>284</v>
      </c>
      <c r="B153" s="5">
        <v>2020</v>
      </c>
      <c r="C153" s="5">
        <v>10</v>
      </c>
      <c r="D153" s="39" t="s">
        <v>32</v>
      </c>
      <c r="E153" s="4" t="b">
        <v>0</v>
      </c>
      <c r="F153" s="37">
        <v>84</v>
      </c>
      <c r="G153" s="37">
        <v>87</v>
      </c>
      <c r="H153" s="34">
        <v>1.036</v>
      </c>
      <c r="I153" s="36">
        <v>376.08</v>
      </c>
      <c r="Z153" s="4"/>
    </row>
    <row r="154" spans="1:26" hidden="1" x14ac:dyDescent="0.25">
      <c r="A154" s="39" t="s">
        <v>288</v>
      </c>
      <c r="B154" s="5">
        <v>2020</v>
      </c>
      <c r="C154" s="5">
        <v>10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hidden="1" x14ac:dyDescent="0.25">
      <c r="A155" s="39" t="s">
        <v>483</v>
      </c>
      <c r="B155" s="5">
        <v>2020</v>
      </c>
      <c r="C155" s="5">
        <v>10</v>
      </c>
      <c r="D155" s="39" t="s">
        <v>22</v>
      </c>
      <c r="E155" s="4" t="b">
        <v>0</v>
      </c>
      <c r="F155" s="37">
        <v>1</v>
      </c>
      <c r="G155" s="37">
        <v>1</v>
      </c>
      <c r="H155" s="34">
        <v>1</v>
      </c>
      <c r="I155" s="36">
        <v>188.04</v>
      </c>
      <c r="Z155" s="4"/>
    </row>
    <row r="156" spans="1:26" hidden="1" x14ac:dyDescent="0.25">
      <c r="A156" s="39" t="s">
        <v>429</v>
      </c>
      <c r="B156" s="5">
        <v>2020</v>
      </c>
      <c r="C156" s="5">
        <v>10</v>
      </c>
      <c r="D156" s="39" t="s">
        <v>22</v>
      </c>
      <c r="E156" s="4" t="b">
        <v>0</v>
      </c>
      <c r="F156" s="37">
        <v>132</v>
      </c>
      <c r="G156" s="37">
        <v>206</v>
      </c>
      <c r="H156" s="34">
        <v>1.5609999999999999</v>
      </c>
      <c r="I156" s="36">
        <v>1638.9</v>
      </c>
      <c r="Z156" s="4"/>
    </row>
    <row r="157" spans="1:26" hidden="1" x14ac:dyDescent="0.25">
      <c r="A157" s="39" t="s">
        <v>428</v>
      </c>
      <c r="B157" s="5">
        <v>2020</v>
      </c>
      <c r="C157" s="5">
        <v>10</v>
      </c>
      <c r="D157" s="39" t="s">
        <v>22</v>
      </c>
      <c r="E157" s="4" t="b">
        <v>0</v>
      </c>
      <c r="F157" s="37">
        <v>120</v>
      </c>
      <c r="G157" s="37">
        <v>89</v>
      </c>
      <c r="H157" s="34">
        <v>0.74199999999999999</v>
      </c>
      <c r="I157" s="36">
        <v>0</v>
      </c>
      <c r="Z157" s="4"/>
    </row>
    <row r="158" spans="1:26" hidden="1" x14ac:dyDescent="0.25">
      <c r="A158" s="39" t="s">
        <v>420</v>
      </c>
      <c r="B158" s="5">
        <v>2020</v>
      </c>
      <c r="C158" s="5">
        <v>10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hidden="1" x14ac:dyDescent="0.25">
      <c r="A159" s="39" t="s">
        <v>287</v>
      </c>
      <c r="B159" s="5">
        <v>2020</v>
      </c>
      <c r="C159" s="5">
        <v>10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hidden="1" x14ac:dyDescent="0.25">
      <c r="A160" s="39" t="s">
        <v>434</v>
      </c>
      <c r="B160" s="5">
        <v>2020</v>
      </c>
      <c r="C160" s="5">
        <v>10</v>
      </c>
      <c r="D160" s="39" t="s">
        <v>22</v>
      </c>
      <c r="E160" s="4" t="b">
        <v>0</v>
      </c>
      <c r="F160" s="37">
        <v>3982457.2</v>
      </c>
      <c r="G160" s="37">
        <v>6810523.3099999996</v>
      </c>
      <c r="H160" s="34">
        <v>1.71</v>
      </c>
      <c r="I160" s="36">
        <v>1311.12</v>
      </c>
      <c r="Z160" s="4"/>
    </row>
    <row r="161" spans="1:26" hidden="1" x14ac:dyDescent="0.25">
      <c r="A161" s="39" t="s">
        <v>433</v>
      </c>
      <c r="B161" s="5">
        <v>2020</v>
      </c>
      <c r="C161" s="5">
        <v>10</v>
      </c>
      <c r="D161" s="39" t="s">
        <v>22</v>
      </c>
      <c r="E161" s="4" t="b">
        <v>0</v>
      </c>
      <c r="F161" s="37">
        <v>17302144.699999999</v>
      </c>
      <c r="G161" s="37">
        <v>17455287.989999998</v>
      </c>
      <c r="H161" s="34">
        <v>1.0089999999999999</v>
      </c>
      <c r="I161" s="36">
        <v>379.47</v>
      </c>
      <c r="Z161" s="4"/>
    </row>
    <row r="162" spans="1:26" hidden="1" x14ac:dyDescent="0.25">
      <c r="A162" s="39" t="s">
        <v>432</v>
      </c>
      <c r="B162" s="5">
        <v>2020</v>
      </c>
      <c r="C162" s="5">
        <v>10</v>
      </c>
      <c r="D162" s="39" t="s">
        <v>22</v>
      </c>
      <c r="E162" s="4" t="b">
        <v>0</v>
      </c>
      <c r="F162" s="37">
        <v>2355351.0699999998</v>
      </c>
      <c r="G162" s="37">
        <v>2237392.5499999998</v>
      </c>
      <c r="H162" s="34">
        <v>0.95</v>
      </c>
      <c r="I162" s="36">
        <v>133.97999999999999</v>
      </c>
      <c r="Z162" s="4"/>
    </row>
    <row r="163" spans="1:26" hidden="1" x14ac:dyDescent="0.25">
      <c r="A163" s="39" t="s">
        <v>284</v>
      </c>
      <c r="B163" s="5">
        <v>2020</v>
      </c>
      <c r="C163" s="5">
        <v>10</v>
      </c>
      <c r="D163" s="39" t="s">
        <v>22</v>
      </c>
      <c r="E163" s="4" t="b">
        <v>0</v>
      </c>
      <c r="F163" s="37">
        <v>84</v>
      </c>
      <c r="G163" s="37">
        <v>120</v>
      </c>
      <c r="H163" s="34">
        <v>1.429</v>
      </c>
      <c r="I163" s="36">
        <v>376.08</v>
      </c>
      <c r="Z163" s="4"/>
    </row>
    <row r="164" spans="1:26" hidden="1" x14ac:dyDescent="0.25">
      <c r="A164" s="39" t="s">
        <v>288</v>
      </c>
      <c r="B164" s="5">
        <v>2020</v>
      </c>
      <c r="C164" s="5">
        <v>10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hidden="1" x14ac:dyDescent="0.25">
      <c r="A165" s="39" t="s">
        <v>483</v>
      </c>
      <c r="B165" s="5">
        <v>2020</v>
      </c>
      <c r="C165" s="5">
        <v>10</v>
      </c>
      <c r="D165" s="39" t="s">
        <v>23</v>
      </c>
      <c r="E165" s="4" t="b">
        <v>0</v>
      </c>
      <c r="F165" s="37">
        <v>1</v>
      </c>
      <c r="G165" s="37">
        <v>1</v>
      </c>
      <c r="H165" s="34">
        <v>1</v>
      </c>
      <c r="I165" s="36">
        <v>188.04</v>
      </c>
      <c r="Z165" s="4"/>
    </row>
    <row r="166" spans="1:26" hidden="1" x14ac:dyDescent="0.25">
      <c r="A166" s="39" t="s">
        <v>429</v>
      </c>
      <c r="B166" s="5">
        <v>2020</v>
      </c>
      <c r="C166" s="5">
        <v>10</v>
      </c>
      <c r="D166" s="39" t="s">
        <v>23</v>
      </c>
      <c r="E166" s="4" t="b">
        <v>0</v>
      </c>
      <c r="F166" s="37">
        <v>120</v>
      </c>
      <c r="G166" s="37">
        <v>200</v>
      </c>
      <c r="H166" s="34">
        <v>1.667</v>
      </c>
      <c r="I166" s="36">
        <v>1638.9</v>
      </c>
      <c r="Z166" s="4"/>
    </row>
    <row r="167" spans="1:26" hidden="1" x14ac:dyDescent="0.25">
      <c r="A167" s="39" t="s">
        <v>428</v>
      </c>
      <c r="B167" s="5">
        <v>2020</v>
      </c>
      <c r="C167" s="5">
        <v>10</v>
      </c>
      <c r="D167" s="39" t="s">
        <v>23</v>
      </c>
      <c r="E167" s="4" t="b">
        <v>0</v>
      </c>
      <c r="F167" s="37">
        <v>80</v>
      </c>
      <c r="G167" s="37">
        <v>267</v>
      </c>
      <c r="H167" s="34">
        <v>3.3380000000000001</v>
      </c>
      <c r="I167" s="36">
        <v>1638.9</v>
      </c>
      <c r="Z167" s="4"/>
    </row>
    <row r="168" spans="1:26" hidden="1" x14ac:dyDescent="0.25">
      <c r="A168" s="39" t="s">
        <v>420</v>
      </c>
      <c r="B168" s="5">
        <v>2020</v>
      </c>
      <c r="C168" s="5">
        <v>10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hidden="1" x14ac:dyDescent="0.25">
      <c r="A169" s="39" t="s">
        <v>287</v>
      </c>
      <c r="B169" s="5">
        <v>2020</v>
      </c>
      <c r="C169" s="5">
        <v>10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hidden="1" x14ac:dyDescent="0.25">
      <c r="A170" s="39" t="s">
        <v>434</v>
      </c>
      <c r="B170" s="5">
        <v>2020</v>
      </c>
      <c r="C170" s="5">
        <v>10</v>
      </c>
      <c r="D170" s="39" t="s">
        <v>23</v>
      </c>
      <c r="E170" s="4" t="b">
        <v>0</v>
      </c>
      <c r="F170" s="37">
        <v>3982457.2</v>
      </c>
      <c r="G170" s="37">
        <v>6810523.3099999996</v>
      </c>
      <c r="H170" s="34">
        <v>1.71</v>
      </c>
      <c r="I170" s="36">
        <v>1311.12</v>
      </c>
      <c r="Z170" s="4"/>
    </row>
    <row r="171" spans="1:26" hidden="1" x14ac:dyDescent="0.25">
      <c r="A171" s="39" t="s">
        <v>433</v>
      </c>
      <c r="B171" s="5">
        <v>2020</v>
      </c>
      <c r="C171" s="5">
        <v>10</v>
      </c>
      <c r="D171" s="39" t="s">
        <v>23</v>
      </c>
      <c r="E171" s="4" t="b">
        <v>0</v>
      </c>
      <c r="F171" s="37">
        <v>17302144.699999999</v>
      </c>
      <c r="G171" s="37">
        <v>17455287.989999998</v>
      </c>
      <c r="H171" s="34">
        <v>1.0089999999999999</v>
      </c>
      <c r="I171" s="36">
        <v>379.47</v>
      </c>
      <c r="Z171" s="4"/>
    </row>
    <row r="172" spans="1:26" hidden="1" x14ac:dyDescent="0.25">
      <c r="A172" s="39" t="s">
        <v>432</v>
      </c>
      <c r="B172" s="5">
        <v>2020</v>
      </c>
      <c r="C172" s="5">
        <v>10</v>
      </c>
      <c r="D172" s="39" t="s">
        <v>23</v>
      </c>
      <c r="E172" s="4" t="b">
        <v>0</v>
      </c>
      <c r="F172" s="37">
        <v>2355351.0699999998</v>
      </c>
      <c r="G172" s="37">
        <v>2237392.5499999998</v>
      </c>
      <c r="H172" s="34">
        <v>0.95</v>
      </c>
      <c r="I172" s="36">
        <v>133.97999999999999</v>
      </c>
      <c r="Z172" s="4"/>
    </row>
    <row r="173" spans="1:26" hidden="1" x14ac:dyDescent="0.25">
      <c r="A173" s="39" t="s">
        <v>284</v>
      </c>
      <c r="B173" s="5">
        <v>2020</v>
      </c>
      <c r="C173" s="5">
        <v>10</v>
      </c>
      <c r="D173" s="39" t="s">
        <v>23</v>
      </c>
      <c r="E173" s="4" t="b">
        <v>0</v>
      </c>
      <c r="F173" s="37">
        <v>84</v>
      </c>
      <c r="G173" s="37">
        <v>80</v>
      </c>
      <c r="H173" s="34">
        <v>0.95199999999999996</v>
      </c>
      <c r="I173" s="36">
        <v>268.52</v>
      </c>
      <c r="Z173" s="4"/>
    </row>
    <row r="174" spans="1:26" hidden="1" x14ac:dyDescent="0.25">
      <c r="A174" s="39" t="s">
        <v>288</v>
      </c>
      <c r="B174" s="5">
        <v>2020</v>
      </c>
      <c r="C174" s="5">
        <v>10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hidden="1" x14ac:dyDescent="0.25">
      <c r="A175" s="39" t="s">
        <v>483</v>
      </c>
      <c r="B175" s="5">
        <v>2020</v>
      </c>
      <c r="C175" s="5">
        <v>10</v>
      </c>
      <c r="D175" s="39" t="s">
        <v>33</v>
      </c>
      <c r="E175" s="4" t="b">
        <v>0</v>
      </c>
      <c r="F175" s="37">
        <v>1</v>
      </c>
      <c r="G175" s="37">
        <v>0.97</v>
      </c>
      <c r="H175" s="34">
        <v>0.97</v>
      </c>
      <c r="I175" s="36">
        <v>136.80000000000001</v>
      </c>
      <c r="Z175" s="4"/>
    </row>
    <row r="176" spans="1:26" hidden="1" x14ac:dyDescent="0.25">
      <c r="A176" s="39" t="s">
        <v>430</v>
      </c>
      <c r="B176" s="5">
        <v>2020</v>
      </c>
      <c r="C176" s="5">
        <v>10</v>
      </c>
      <c r="D176" s="39" t="s">
        <v>33</v>
      </c>
      <c r="E176" s="4" t="b">
        <v>0</v>
      </c>
      <c r="F176" s="37">
        <v>187.5</v>
      </c>
      <c r="G176" s="37">
        <v>48</v>
      </c>
      <c r="H176" s="34">
        <v>0.25600000000000001</v>
      </c>
      <c r="I176" s="36">
        <v>0</v>
      </c>
      <c r="Z176" s="4"/>
    </row>
    <row r="177" spans="1:26" hidden="1" x14ac:dyDescent="0.25">
      <c r="A177" s="39" t="s">
        <v>420</v>
      </c>
      <c r="B177" s="5">
        <v>2020</v>
      </c>
      <c r="C177" s="5">
        <v>10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hidden="1" x14ac:dyDescent="0.25">
      <c r="A178" s="39" t="s">
        <v>287</v>
      </c>
      <c r="B178" s="5">
        <v>2020</v>
      </c>
      <c r="C178" s="5">
        <v>10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hidden="1" x14ac:dyDescent="0.25">
      <c r="A179" s="39" t="s">
        <v>434</v>
      </c>
      <c r="B179" s="5">
        <v>2020</v>
      </c>
      <c r="C179" s="5">
        <v>10</v>
      </c>
      <c r="D179" s="39" t="s">
        <v>33</v>
      </c>
      <c r="E179" s="4" t="b">
        <v>0</v>
      </c>
      <c r="F179" s="37">
        <v>3982457.2</v>
      </c>
      <c r="G179" s="37">
        <v>6810523.3099999996</v>
      </c>
      <c r="H179" s="34">
        <v>1.71</v>
      </c>
      <c r="I179" s="36">
        <v>1311.12</v>
      </c>
      <c r="Z179" s="4"/>
    </row>
    <row r="180" spans="1:26" hidden="1" x14ac:dyDescent="0.25">
      <c r="A180" s="39" t="s">
        <v>433</v>
      </c>
      <c r="B180" s="5">
        <v>2020</v>
      </c>
      <c r="C180" s="5">
        <v>10</v>
      </c>
      <c r="D180" s="39" t="s">
        <v>33</v>
      </c>
      <c r="E180" s="4" t="b">
        <v>0</v>
      </c>
      <c r="F180" s="37">
        <v>17302144.699999999</v>
      </c>
      <c r="G180" s="37">
        <v>17455287.989999998</v>
      </c>
      <c r="H180" s="34">
        <v>1.0089999999999999</v>
      </c>
      <c r="I180" s="36">
        <v>379.47</v>
      </c>
      <c r="Z180" s="4"/>
    </row>
    <row r="181" spans="1:26" hidden="1" x14ac:dyDescent="0.25">
      <c r="A181" s="39" t="s">
        <v>432</v>
      </c>
      <c r="B181" s="5">
        <v>2020</v>
      </c>
      <c r="C181" s="5">
        <v>10</v>
      </c>
      <c r="D181" s="39" t="s">
        <v>33</v>
      </c>
      <c r="E181" s="4" t="b">
        <v>0</v>
      </c>
      <c r="F181" s="37">
        <v>2355351.0699999998</v>
      </c>
      <c r="G181" s="37">
        <v>2237392.5499999998</v>
      </c>
      <c r="H181" s="34">
        <v>0.95</v>
      </c>
      <c r="I181" s="36">
        <v>133.97999999999999</v>
      </c>
      <c r="Z181" s="4"/>
    </row>
    <row r="182" spans="1:26" hidden="1" x14ac:dyDescent="0.25">
      <c r="A182" s="39" t="s">
        <v>284</v>
      </c>
      <c r="B182" s="5">
        <v>2020</v>
      </c>
      <c r="C182" s="5">
        <v>10</v>
      </c>
      <c r="D182" s="39" t="s">
        <v>33</v>
      </c>
      <c r="E182" s="4" t="b">
        <v>0</v>
      </c>
      <c r="F182" s="37">
        <v>84</v>
      </c>
      <c r="G182" s="37">
        <v>93</v>
      </c>
      <c r="H182" s="34">
        <v>1.107</v>
      </c>
      <c r="I182" s="36">
        <v>376.08</v>
      </c>
      <c r="Z182" s="4"/>
    </row>
    <row r="183" spans="1:26" hidden="1" x14ac:dyDescent="0.25">
      <c r="A183" s="39" t="s">
        <v>288</v>
      </c>
      <c r="B183" s="5">
        <v>2020</v>
      </c>
      <c r="C183" s="5">
        <v>10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hidden="1" x14ac:dyDescent="0.25">
      <c r="A184" s="39" t="s">
        <v>483</v>
      </c>
      <c r="B184" s="5">
        <v>2020</v>
      </c>
      <c r="C184" s="5">
        <v>10</v>
      </c>
      <c r="D184" s="39" t="s">
        <v>25</v>
      </c>
      <c r="E184" s="4" t="b">
        <v>0</v>
      </c>
      <c r="F184" s="37">
        <v>1</v>
      </c>
      <c r="G184" s="37">
        <v>0.98</v>
      </c>
      <c r="H184" s="34">
        <v>0.98</v>
      </c>
      <c r="I184" s="36">
        <v>138.21</v>
      </c>
      <c r="Z184" s="4"/>
    </row>
    <row r="185" spans="1:26" hidden="1" x14ac:dyDescent="0.25">
      <c r="A185" s="39" t="s">
        <v>430</v>
      </c>
      <c r="B185" s="5">
        <v>2020</v>
      </c>
      <c r="C185" s="5">
        <v>10</v>
      </c>
      <c r="D185" s="39" t="s">
        <v>25</v>
      </c>
      <c r="E185" s="4" t="b">
        <v>0</v>
      </c>
      <c r="F185" s="37">
        <v>37.5</v>
      </c>
      <c r="G185" s="37">
        <v>0</v>
      </c>
      <c r="H185" s="34">
        <v>0</v>
      </c>
      <c r="I185" s="36">
        <v>0</v>
      </c>
      <c r="Z185" s="4"/>
    </row>
    <row r="186" spans="1:26" hidden="1" x14ac:dyDescent="0.25">
      <c r="A186" s="39" t="s">
        <v>429</v>
      </c>
      <c r="B186" s="5">
        <v>2020</v>
      </c>
      <c r="C186" s="5">
        <v>10</v>
      </c>
      <c r="D186" s="39" t="s">
        <v>25</v>
      </c>
      <c r="E186" s="4" t="b">
        <v>0</v>
      </c>
      <c r="F186" s="37">
        <v>48</v>
      </c>
      <c r="G186" s="37">
        <v>10</v>
      </c>
      <c r="H186" s="34">
        <v>0.20799999999999999</v>
      </c>
      <c r="I186" s="36">
        <v>0</v>
      </c>
      <c r="Z186" s="4"/>
    </row>
    <row r="187" spans="1:26" hidden="1" x14ac:dyDescent="0.25">
      <c r="A187" s="39" t="s">
        <v>428</v>
      </c>
      <c r="B187" s="5">
        <v>2020</v>
      </c>
      <c r="C187" s="5">
        <v>10</v>
      </c>
      <c r="D187" s="39" t="s">
        <v>25</v>
      </c>
      <c r="E187" s="4" t="b">
        <v>0</v>
      </c>
      <c r="F187" s="37">
        <v>10</v>
      </c>
      <c r="G187" s="37">
        <v>8</v>
      </c>
      <c r="H187" s="34">
        <v>0.8</v>
      </c>
      <c r="I187" s="36">
        <v>150.43</v>
      </c>
      <c r="Z187" s="4"/>
    </row>
    <row r="188" spans="1:26" hidden="1" x14ac:dyDescent="0.25">
      <c r="A188" s="39" t="s">
        <v>420</v>
      </c>
      <c r="B188" s="5">
        <v>2020</v>
      </c>
      <c r="C188" s="5">
        <v>10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hidden="1" x14ac:dyDescent="0.25">
      <c r="A189" s="39" t="s">
        <v>287</v>
      </c>
      <c r="B189" s="5">
        <v>2020</v>
      </c>
      <c r="C189" s="5">
        <v>10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hidden="1" x14ac:dyDescent="0.25">
      <c r="A190" s="39" t="s">
        <v>434</v>
      </c>
      <c r="B190" s="5">
        <v>2020</v>
      </c>
      <c r="C190" s="5">
        <v>10</v>
      </c>
      <c r="D190" s="39" t="s">
        <v>25</v>
      </c>
      <c r="E190" s="4" t="b">
        <v>0</v>
      </c>
      <c r="F190" s="37">
        <v>3982457.2</v>
      </c>
      <c r="G190" s="37">
        <v>6810523.3099999996</v>
      </c>
      <c r="H190" s="34">
        <v>1.71</v>
      </c>
      <c r="I190" s="36">
        <v>1311.12</v>
      </c>
      <c r="Z190" s="4"/>
    </row>
    <row r="191" spans="1:26" hidden="1" x14ac:dyDescent="0.25">
      <c r="A191" s="39" t="s">
        <v>433</v>
      </c>
      <c r="B191" s="5">
        <v>2020</v>
      </c>
      <c r="C191" s="5">
        <v>10</v>
      </c>
      <c r="D191" s="39" t="s">
        <v>25</v>
      </c>
      <c r="E191" s="4" t="b">
        <v>0</v>
      </c>
      <c r="F191" s="37">
        <v>17302144.699999999</v>
      </c>
      <c r="G191" s="37">
        <v>17455287.989999998</v>
      </c>
      <c r="H191" s="34">
        <v>1.0089999999999999</v>
      </c>
      <c r="I191" s="36">
        <v>379.47</v>
      </c>
      <c r="Z191" s="4"/>
    </row>
    <row r="192" spans="1:26" hidden="1" x14ac:dyDescent="0.25">
      <c r="A192" s="39" t="s">
        <v>432</v>
      </c>
      <c r="B192" s="5">
        <v>2020</v>
      </c>
      <c r="C192" s="5">
        <v>10</v>
      </c>
      <c r="D192" s="39" t="s">
        <v>25</v>
      </c>
      <c r="E192" s="4" t="b">
        <v>0</v>
      </c>
      <c r="F192" s="37">
        <v>2355351.0699999998</v>
      </c>
      <c r="G192" s="37">
        <v>2237392.5499999998</v>
      </c>
      <c r="H192" s="34">
        <v>0.95</v>
      </c>
      <c r="I192" s="36">
        <v>133.97999999999999</v>
      </c>
      <c r="Z192" s="4"/>
    </row>
    <row r="193" spans="1:26" hidden="1" x14ac:dyDescent="0.25">
      <c r="A193" s="39" t="s">
        <v>284</v>
      </c>
      <c r="B193" s="5">
        <v>2020</v>
      </c>
      <c r="C193" s="5">
        <v>10</v>
      </c>
      <c r="D193" s="39" t="s">
        <v>25</v>
      </c>
      <c r="E193" s="4" t="b">
        <v>0</v>
      </c>
      <c r="F193" s="37">
        <v>80</v>
      </c>
      <c r="G193" s="37">
        <v>118</v>
      </c>
      <c r="H193" s="34">
        <v>1.4750000000000001</v>
      </c>
      <c r="I193" s="36">
        <v>376.08</v>
      </c>
      <c r="Z193" s="4"/>
    </row>
    <row r="194" spans="1:26" hidden="1" x14ac:dyDescent="0.25">
      <c r="A194" s="39" t="s">
        <v>288</v>
      </c>
      <c r="B194" s="5">
        <v>2020</v>
      </c>
      <c r="C194" s="5">
        <v>11</v>
      </c>
      <c r="D194" s="39" t="s">
        <v>9</v>
      </c>
      <c r="E194" s="4" t="b">
        <v>0</v>
      </c>
      <c r="F194" s="37">
        <v>1</v>
      </c>
      <c r="G194" s="37">
        <v>1</v>
      </c>
      <c r="H194" s="34">
        <v>1</v>
      </c>
      <c r="I194" s="36">
        <v>376.08</v>
      </c>
      <c r="Z194" s="4"/>
    </row>
    <row r="195" spans="1:26" hidden="1" x14ac:dyDescent="0.25">
      <c r="A195" s="39" t="s">
        <v>483</v>
      </c>
      <c r="B195" s="5">
        <v>2020</v>
      </c>
      <c r="C195" s="5">
        <v>11</v>
      </c>
      <c r="D195" s="39" t="s">
        <v>9</v>
      </c>
      <c r="E195" s="4" t="b">
        <v>0</v>
      </c>
      <c r="F195" s="37">
        <v>1</v>
      </c>
      <c r="G195" s="37">
        <v>1</v>
      </c>
      <c r="H195" s="34">
        <v>1</v>
      </c>
      <c r="I195" s="36">
        <v>188.04</v>
      </c>
      <c r="Z195" s="4"/>
    </row>
    <row r="196" spans="1:26" hidden="1" x14ac:dyDescent="0.25">
      <c r="A196" s="39" t="s">
        <v>429</v>
      </c>
      <c r="B196" s="5">
        <v>2020</v>
      </c>
      <c r="C196" s="5">
        <v>11</v>
      </c>
      <c r="D196" s="39" t="s">
        <v>9</v>
      </c>
      <c r="E196" s="4" t="b">
        <v>0</v>
      </c>
      <c r="F196" s="37">
        <v>78</v>
      </c>
      <c r="G196" s="37">
        <v>114</v>
      </c>
      <c r="H196" s="34">
        <v>1.462</v>
      </c>
      <c r="I196" s="36">
        <v>1587.4</v>
      </c>
      <c r="Z196" s="4"/>
    </row>
    <row r="197" spans="1:26" x14ac:dyDescent="0.25">
      <c r="A197" s="39" t="s">
        <v>428</v>
      </c>
      <c r="B197" s="5">
        <v>2020</v>
      </c>
      <c r="C197" s="5">
        <v>11</v>
      </c>
      <c r="D197" s="39" t="s">
        <v>9</v>
      </c>
      <c r="E197" s="4" t="b">
        <v>0</v>
      </c>
      <c r="F197" s="37">
        <v>100</v>
      </c>
      <c r="G197" s="37">
        <v>179</v>
      </c>
      <c r="H197" s="34">
        <v>1.79</v>
      </c>
      <c r="I197" s="36">
        <v>1638.9</v>
      </c>
      <c r="Z197" s="4"/>
    </row>
    <row r="198" spans="1:26" hidden="1" x14ac:dyDescent="0.25">
      <c r="A198" s="39" t="s">
        <v>420</v>
      </c>
      <c r="B198" s="5">
        <v>2020</v>
      </c>
      <c r="C198" s="5">
        <v>11</v>
      </c>
      <c r="D198" s="39" t="s">
        <v>9</v>
      </c>
      <c r="E198" s="4" t="b">
        <v>0</v>
      </c>
      <c r="F198" s="37">
        <v>1</v>
      </c>
      <c r="G198" s="37">
        <v>1</v>
      </c>
      <c r="H198" s="34">
        <v>1</v>
      </c>
      <c r="I198" s="36">
        <v>752.16</v>
      </c>
      <c r="Z198" s="4"/>
    </row>
    <row r="199" spans="1:26" hidden="1" x14ac:dyDescent="0.25">
      <c r="A199" s="39" t="s">
        <v>287</v>
      </c>
      <c r="B199" s="5">
        <v>2020</v>
      </c>
      <c r="C199" s="5">
        <v>11</v>
      </c>
      <c r="D199" s="39" t="s">
        <v>9</v>
      </c>
      <c r="E199" s="4" t="b">
        <v>0</v>
      </c>
      <c r="F199" s="37">
        <v>1</v>
      </c>
      <c r="G199" s="37">
        <v>1</v>
      </c>
      <c r="H199" s="34">
        <v>1</v>
      </c>
      <c r="I199" s="36">
        <v>188.04</v>
      </c>
      <c r="Z199" s="4"/>
    </row>
    <row r="200" spans="1:26" hidden="1" x14ac:dyDescent="0.25">
      <c r="A200" s="39" t="s">
        <v>434</v>
      </c>
      <c r="B200" s="5">
        <v>2020</v>
      </c>
      <c r="C200" s="5">
        <v>11</v>
      </c>
      <c r="D200" s="39" t="s">
        <v>9</v>
      </c>
      <c r="E200" s="4" t="b">
        <v>0</v>
      </c>
      <c r="F200" s="37">
        <v>3982457.2</v>
      </c>
      <c r="G200" s="37">
        <v>3427515.25</v>
      </c>
      <c r="H200" s="34">
        <v>0.86099999999999999</v>
      </c>
      <c r="I200" s="36">
        <v>161.9</v>
      </c>
      <c r="Z200" s="4"/>
    </row>
    <row r="201" spans="1:26" hidden="1" x14ac:dyDescent="0.25">
      <c r="A201" s="39" t="s">
        <v>433</v>
      </c>
      <c r="B201" s="5">
        <v>2020</v>
      </c>
      <c r="C201" s="5">
        <v>11</v>
      </c>
      <c r="D201" s="39" t="s">
        <v>9</v>
      </c>
      <c r="E201" s="4" t="b">
        <v>0</v>
      </c>
      <c r="F201" s="37">
        <v>14251512.4</v>
      </c>
      <c r="G201" s="37">
        <v>17623946.649999999</v>
      </c>
      <c r="H201" s="34">
        <v>1.2370000000000001</v>
      </c>
      <c r="I201" s="36">
        <v>1060.96</v>
      </c>
      <c r="Z201" s="4"/>
    </row>
    <row r="202" spans="1:26" hidden="1" x14ac:dyDescent="0.25">
      <c r="A202" s="39" t="s">
        <v>432</v>
      </c>
      <c r="B202" s="5">
        <v>2020</v>
      </c>
      <c r="C202" s="5">
        <v>11</v>
      </c>
      <c r="D202" s="39" t="s">
        <v>9</v>
      </c>
      <c r="E202" s="4" t="b">
        <v>0</v>
      </c>
      <c r="F202" s="37">
        <v>2355351.0699999998</v>
      </c>
      <c r="G202" s="37">
        <v>3298284.97</v>
      </c>
      <c r="H202" s="34">
        <v>1.4</v>
      </c>
      <c r="I202" s="36">
        <v>608.03</v>
      </c>
      <c r="Z202" s="4"/>
    </row>
    <row r="203" spans="1:26" hidden="1" x14ac:dyDescent="0.25">
      <c r="A203" s="39" t="s">
        <v>284</v>
      </c>
      <c r="B203" s="5">
        <v>2020</v>
      </c>
      <c r="C203" s="5">
        <v>11</v>
      </c>
      <c r="D203" s="39" t="s">
        <v>9</v>
      </c>
      <c r="E203" s="4" t="b">
        <v>0</v>
      </c>
      <c r="F203" s="37">
        <v>80</v>
      </c>
      <c r="G203" s="37">
        <v>80</v>
      </c>
      <c r="H203" s="34">
        <v>1</v>
      </c>
      <c r="I203" s="36">
        <v>376.08</v>
      </c>
      <c r="Z203" s="4"/>
    </row>
    <row r="204" spans="1:26" hidden="1" x14ac:dyDescent="0.25">
      <c r="A204" s="39" t="s">
        <v>288</v>
      </c>
      <c r="B204" s="5">
        <v>2020</v>
      </c>
      <c r="C204" s="5">
        <v>11</v>
      </c>
      <c r="D204" s="39" t="s">
        <v>11</v>
      </c>
      <c r="E204" s="4" t="b">
        <v>0</v>
      </c>
      <c r="F204" s="37">
        <v>1</v>
      </c>
      <c r="G204" s="37">
        <v>1</v>
      </c>
      <c r="H204" s="34">
        <v>1</v>
      </c>
      <c r="I204" s="36">
        <v>376.08</v>
      </c>
      <c r="Z204" s="4"/>
    </row>
    <row r="205" spans="1:26" hidden="1" x14ac:dyDescent="0.25">
      <c r="A205" s="39" t="s">
        <v>483</v>
      </c>
      <c r="B205" s="5">
        <v>2020</v>
      </c>
      <c r="C205" s="5">
        <v>11</v>
      </c>
      <c r="D205" s="39" t="s">
        <v>11</v>
      </c>
      <c r="E205" s="4" t="b">
        <v>0</v>
      </c>
      <c r="F205" s="37">
        <v>1</v>
      </c>
      <c r="G205" s="37">
        <v>1</v>
      </c>
      <c r="H205" s="34">
        <v>1</v>
      </c>
      <c r="I205" s="36">
        <v>188.04</v>
      </c>
      <c r="Z205" s="4"/>
    </row>
    <row r="206" spans="1:26" hidden="1" x14ac:dyDescent="0.25">
      <c r="A206" s="39" t="s">
        <v>429</v>
      </c>
      <c r="B206" s="5">
        <v>2020</v>
      </c>
      <c r="C206" s="5">
        <v>11</v>
      </c>
      <c r="D206" s="39" t="s">
        <v>11</v>
      </c>
      <c r="E206" s="4" t="b">
        <v>0</v>
      </c>
      <c r="F206" s="37">
        <v>104</v>
      </c>
      <c r="G206" s="37">
        <v>160</v>
      </c>
      <c r="H206" s="34">
        <v>1.538</v>
      </c>
      <c r="I206" s="36">
        <v>1638.9</v>
      </c>
      <c r="Z206" s="4"/>
    </row>
    <row r="207" spans="1:26" x14ac:dyDescent="0.25">
      <c r="A207" s="39" t="s">
        <v>428</v>
      </c>
      <c r="B207" s="5">
        <v>2020</v>
      </c>
      <c r="C207" s="5">
        <v>11</v>
      </c>
      <c r="D207" s="39" t="s">
        <v>11</v>
      </c>
      <c r="E207" s="4" t="b">
        <v>0</v>
      </c>
      <c r="F207" s="37">
        <v>130</v>
      </c>
      <c r="G207" s="37">
        <v>129</v>
      </c>
      <c r="H207" s="34">
        <v>0.99199999999999999</v>
      </c>
      <c r="I207" s="36">
        <v>349.76</v>
      </c>
      <c r="Z207" s="4"/>
    </row>
    <row r="208" spans="1:26" hidden="1" x14ac:dyDescent="0.25">
      <c r="A208" s="39" t="s">
        <v>420</v>
      </c>
      <c r="B208" s="5">
        <v>2020</v>
      </c>
      <c r="C208" s="5">
        <v>11</v>
      </c>
      <c r="D208" s="39" t="s">
        <v>11</v>
      </c>
      <c r="E208" s="4" t="b">
        <v>0</v>
      </c>
      <c r="F208" s="37">
        <v>1</v>
      </c>
      <c r="G208" s="37">
        <v>1</v>
      </c>
      <c r="H208" s="34">
        <v>1</v>
      </c>
      <c r="I208" s="36">
        <v>752.16</v>
      </c>
      <c r="Z208" s="4"/>
    </row>
    <row r="209" spans="1:26" hidden="1" x14ac:dyDescent="0.25">
      <c r="A209" s="39" t="s">
        <v>287</v>
      </c>
      <c r="B209" s="5">
        <v>2020</v>
      </c>
      <c r="C209" s="5">
        <v>11</v>
      </c>
      <c r="D209" s="39" t="s">
        <v>11</v>
      </c>
      <c r="E209" s="4" t="b">
        <v>0</v>
      </c>
      <c r="F209" s="37">
        <v>1</v>
      </c>
      <c r="G209" s="37">
        <v>1</v>
      </c>
      <c r="H209" s="34">
        <v>1</v>
      </c>
      <c r="I209" s="36">
        <v>188.04</v>
      </c>
      <c r="Z209" s="4"/>
    </row>
    <row r="210" spans="1:26" hidden="1" x14ac:dyDescent="0.25">
      <c r="A210" s="39" t="s">
        <v>434</v>
      </c>
      <c r="B210" s="5">
        <v>2020</v>
      </c>
      <c r="C210" s="5">
        <v>11</v>
      </c>
      <c r="D210" s="39" t="s">
        <v>11</v>
      </c>
      <c r="E210" s="4" t="b">
        <v>0</v>
      </c>
      <c r="F210" s="37">
        <v>3982457.2</v>
      </c>
      <c r="G210" s="37">
        <v>3427515.25</v>
      </c>
      <c r="H210" s="34">
        <v>0.86099999999999999</v>
      </c>
      <c r="I210" s="36">
        <v>161.9</v>
      </c>
      <c r="Z210" s="4"/>
    </row>
    <row r="211" spans="1:26" hidden="1" x14ac:dyDescent="0.25">
      <c r="A211" s="39" t="s">
        <v>433</v>
      </c>
      <c r="B211" s="5">
        <v>2020</v>
      </c>
      <c r="C211" s="5">
        <v>11</v>
      </c>
      <c r="D211" s="39" t="s">
        <v>11</v>
      </c>
      <c r="E211" s="4" t="b">
        <v>0</v>
      </c>
      <c r="F211" s="37">
        <v>14251512.4</v>
      </c>
      <c r="G211" s="37">
        <v>17623946.649999999</v>
      </c>
      <c r="H211" s="34">
        <v>1.2370000000000001</v>
      </c>
      <c r="I211" s="36">
        <v>1060.96</v>
      </c>
      <c r="Z211" s="4"/>
    </row>
    <row r="212" spans="1:26" hidden="1" x14ac:dyDescent="0.25">
      <c r="A212" s="39" t="s">
        <v>432</v>
      </c>
      <c r="B212" s="5">
        <v>2020</v>
      </c>
      <c r="C212" s="5">
        <v>11</v>
      </c>
      <c r="D212" s="39" t="s">
        <v>11</v>
      </c>
      <c r="E212" s="4" t="b">
        <v>0</v>
      </c>
      <c r="F212" s="37">
        <v>2355351.0699999998</v>
      </c>
      <c r="G212" s="37">
        <v>3298284.97</v>
      </c>
      <c r="H212" s="34">
        <v>1.4</v>
      </c>
      <c r="I212" s="36">
        <v>608.03</v>
      </c>
      <c r="Z212" s="4"/>
    </row>
    <row r="213" spans="1:26" hidden="1" x14ac:dyDescent="0.25">
      <c r="A213" s="39" t="s">
        <v>284</v>
      </c>
      <c r="B213" s="5">
        <v>2020</v>
      </c>
      <c r="C213" s="5">
        <v>11</v>
      </c>
      <c r="D213" s="39" t="s">
        <v>11</v>
      </c>
      <c r="E213" s="4" t="b">
        <v>0</v>
      </c>
      <c r="F213" s="37">
        <v>76</v>
      </c>
      <c r="G213" s="37">
        <v>85</v>
      </c>
      <c r="H213" s="34">
        <v>1.1180000000000001</v>
      </c>
      <c r="I213" s="36">
        <v>376.08</v>
      </c>
      <c r="Z213" s="4"/>
    </row>
    <row r="214" spans="1:26" hidden="1" x14ac:dyDescent="0.25">
      <c r="A214" s="39" t="s">
        <v>288</v>
      </c>
      <c r="B214" s="5">
        <v>2020</v>
      </c>
      <c r="C214" s="5">
        <v>11</v>
      </c>
      <c r="D214" s="39" t="s">
        <v>13</v>
      </c>
      <c r="E214" s="4" t="b">
        <v>0</v>
      </c>
      <c r="F214" s="37">
        <v>1</v>
      </c>
      <c r="G214" s="37">
        <v>1</v>
      </c>
      <c r="H214" s="34">
        <v>1</v>
      </c>
      <c r="I214" s="36">
        <v>376.08</v>
      </c>
      <c r="Z214" s="4"/>
    </row>
    <row r="215" spans="1:26" hidden="1" x14ac:dyDescent="0.25">
      <c r="A215" s="39" t="s">
        <v>483</v>
      </c>
      <c r="B215" s="5">
        <v>2020</v>
      </c>
      <c r="C215" s="5">
        <v>11</v>
      </c>
      <c r="D215" s="39" t="s">
        <v>13</v>
      </c>
      <c r="E215" s="4" t="b">
        <v>0</v>
      </c>
      <c r="F215" s="37">
        <v>1</v>
      </c>
      <c r="G215" s="37">
        <v>0.95</v>
      </c>
      <c r="H215" s="34">
        <v>0.95</v>
      </c>
      <c r="I215" s="36">
        <v>133.97999999999999</v>
      </c>
      <c r="Z215" s="4"/>
    </row>
    <row r="216" spans="1:26" hidden="1" x14ac:dyDescent="0.25">
      <c r="A216" s="39" t="s">
        <v>429</v>
      </c>
      <c r="B216" s="5">
        <v>2020</v>
      </c>
      <c r="C216" s="5">
        <v>11</v>
      </c>
      <c r="D216" s="39" t="s">
        <v>13</v>
      </c>
      <c r="E216" s="4" t="b">
        <v>0</v>
      </c>
      <c r="F216" s="37">
        <v>65</v>
      </c>
      <c r="G216" s="37">
        <v>71</v>
      </c>
      <c r="H216" s="34">
        <v>1.0920000000000001</v>
      </c>
      <c r="I216" s="36">
        <v>615.44000000000005</v>
      </c>
      <c r="Z216" s="4"/>
    </row>
    <row r="217" spans="1:26" x14ac:dyDescent="0.25">
      <c r="A217" s="39" t="s">
        <v>428</v>
      </c>
      <c r="B217" s="5">
        <v>2020</v>
      </c>
      <c r="C217" s="5">
        <v>11</v>
      </c>
      <c r="D217" s="39" t="s">
        <v>13</v>
      </c>
      <c r="E217" s="4" t="b">
        <v>0</v>
      </c>
      <c r="F217" s="37">
        <v>40</v>
      </c>
      <c r="G217" s="37">
        <v>78</v>
      </c>
      <c r="H217" s="34">
        <v>1.95</v>
      </c>
      <c r="I217" s="36">
        <v>1638.9</v>
      </c>
      <c r="Z217" s="4"/>
    </row>
    <row r="218" spans="1:26" hidden="1" x14ac:dyDescent="0.25">
      <c r="A218" s="39" t="s">
        <v>420</v>
      </c>
      <c r="B218" s="5">
        <v>2020</v>
      </c>
      <c r="C218" s="5">
        <v>11</v>
      </c>
      <c r="D218" s="39" t="s">
        <v>13</v>
      </c>
      <c r="E218" s="4" t="b">
        <v>0</v>
      </c>
      <c r="F218" s="37">
        <v>1</v>
      </c>
      <c r="G218" s="37">
        <v>1</v>
      </c>
      <c r="H218" s="34">
        <v>1</v>
      </c>
      <c r="I218" s="36">
        <v>752.16</v>
      </c>
      <c r="Z218" s="4"/>
    </row>
    <row r="219" spans="1:26" hidden="1" x14ac:dyDescent="0.25">
      <c r="A219" s="39" t="s">
        <v>287</v>
      </c>
      <c r="B219" s="5">
        <v>2020</v>
      </c>
      <c r="C219" s="5">
        <v>11</v>
      </c>
      <c r="D219" s="39" t="s">
        <v>13</v>
      </c>
      <c r="E219" s="4" t="b">
        <v>0</v>
      </c>
      <c r="F219" s="37">
        <v>1</v>
      </c>
      <c r="G219" s="37">
        <v>1</v>
      </c>
      <c r="H219" s="34">
        <v>1</v>
      </c>
      <c r="I219" s="36">
        <v>188.04</v>
      </c>
      <c r="Z219" s="4"/>
    </row>
    <row r="220" spans="1:26" hidden="1" x14ac:dyDescent="0.25">
      <c r="A220" s="39" t="s">
        <v>434</v>
      </c>
      <c r="B220" s="5">
        <v>2020</v>
      </c>
      <c r="C220" s="5">
        <v>11</v>
      </c>
      <c r="D220" s="39" t="s">
        <v>13</v>
      </c>
      <c r="E220" s="4" t="b">
        <v>0</v>
      </c>
      <c r="F220" s="37">
        <v>3982457.2</v>
      </c>
      <c r="G220" s="37">
        <v>3427515.25</v>
      </c>
      <c r="H220" s="34">
        <v>0.86099999999999999</v>
      </c>
      <c r="I220" s="36">
        <v>161.9</v>
      </c>
      <c r="Z220" s="4"/>
    </row>
    <row r="221" spans="1:26" hidden="1" x14ac:dyDescent="0.25">
      <c r="A221" s="39" t="s">
        <v>433</v>
      </c>
      <c r="B221" s="5">
        <v>2020</v>
      </c>
      <c r="C221" s="5">
        <v>11</v>
      </c>
      <c r="D221" s="39" t="s">
        <v>13</v>
      </c>
      <c r="E221" s="4" t="b">
        <v>0</v>
      </c>
      <c r="F221" s="37">
        <v>14251512.4</v>
      </c>
      <c r="G221" s="37">
        <v>17623946.649999999</v>
      </c>
      <c r="H221" s="34">
        <v>1.2370000000000001</v>
      </c>
      <c r="I221" s="36">
        <v>1060.96</v>
      </c>
      <c r="Z221" s="4"/>
    </row>
    <row r="222" spans="1:26" hidden="1" x14ac:dyDescent="0.25">
      <c r="A222" s="39" t="s">
        <v>432</v>
      </c>
      <c r="B222" s="5">
        <v>2020</v>
      </c>
      <c r="C222" s="5">
        <v>11</v>
      </c>
      <c r="D222" s="39" t="s">
        <v>13</v>
      </c>
      <c r="E222" s="4" t="b">
        <v>0</v>
      </c>
      <c r="F222" s="37">
        <v>2355351.0699999998</v>
      </c>
      <c r="G222" s="37">
        <v>3298284.97</v>
      </c>
      <c r="H222" s="34">
        <v>1.4</v>
      </c>
      <c r="I222" s="36">
        <v>608.03</v>
      </c>
      <c r="Z222" s="4"/>
    </row>
    <row r="223" spans="1:26" hidden="1" x14ac:dyDescent="0.25">
      <c r="A223" s="39" t="s">
        <v>284</v>
      </c>
      <c r="B223" s="5">
        <v>2020</v>
      </c>
      <c r="C223" s="5">
        <v>11</v>
      </c>
      <c r="D223" s="39" t="s">
        <v>13</v>
      </c>
      <c r="E223" s="4" t="b">
        <v>0</v>
      </c>
      <c r="F223" s="37">
        <v>80</v>
      </c>
      <c r="G223" s="37">
        <v>91</v>
      </c>
      <c r="H223" s="34">
        <v>1.1379999999999999</v>
      </c>
      <c r="I223" s="36">
        <v>376.08</v>
      </c>
      <c r="Z223" s="4"/>
    </row>
    <row r="224" spans="1:26" hidden="1" x14ac:dyDescent="0.25">
      <c r="A224" s="39" t="s">
        <v>288</v>
      </c>
      <c r="B224" s="5">
        <v>2020</v>
      </c>
      <c r="C224" s="5">
        <v>11</v>
      </c>
      <c r="D224" s="39" t="s">
        <v>28</v>
      </c>
      <c r="E224" s="4" t="b">
        <v>0</v>
      </c>
      <c r="F224" s="37">
        <v>1</v>
      </c>
      <c r="G224" s="37">
        <v>1</v>
      </c>
      <c r="H224" s="34">
        <v>1</v>
      </c>
      <c r="I224" s="36">
        <v>376.08</v>
      </c>
      <c r="Z224" s="4"/>
    </row>
    <row r="225" spans="1:26" hidden="1" x14ac:dyDescent="0.25">
      <c r="A225" s="39" t="s">
        <v>483</v>
      </c>
      <c r="B225" s="5">
        <v>2020</v>
      </c>
      <c r="C225" s="5">
        <v>11</v>
      </c>
      <c r="D225" s="39" t="s">
        <v>28</v>
      </c>
      <c r="E225" s="4" t="b">
        <v>0</v>
      </c>
      <c r="F225" s="37">
        <v>1</v>
      </c>
      <c r="G225" s="37">
        <v>0.95</v>
      </c>
      <c r="H225" s="34">
        <v>0.95</v>
      </c>
      <c r="I225" s="36">
        <v>133.97999999999999</v>
      </c>
      <c r="Z225" s="4"/>
    </row>
    <row r="226" spans="1:26" hidden="1" x14ac:dyDescent="0.25">
      <c r="A226" s="39" t="s">
        <v>430</v>
      </c>
      <c r="B226" s="5">
        <v>2020</v>
      </c>
      <c r="C226" s="5">
        <v>11</v>
      </c>
      <c r="D226" s="39" t="s">
        <v>28</v>
      </c>
      <c r="E226" s="4" t="b">
        <v>0</v>
      </c>
      <c r="F226" s="37">
        <v>37.5</v>
      </c>
      <c r="G226" s="37">
        <v>0</v>
      </c>
      <c r="H226" s="34">
        <v>0</v>
      </c>
      <c r="I226" s="36">
        <v>0</v>
      </c>
      <c r="Z226" s="4"/>
    </row>
    <row r="227" spans="1:26" hidden="1" x14ac:dyDescent="0.25">
      <c r="A227" s="39" t="s">
        <v>420</v>
      </c>
      <c r="B227" s="5">
        <v>2020</v>
      </c>
      <c r="C227" s="5">
        <v>11</v>
      </c>
      <c r="D227" s="39" t="s">
        <v>28</v>
      </c>
      <c r="E227" s="4" t="b">
        <v>0</v>
      </c>
      <c r="F227" s="37">
        <v>1</v>
      </c>
      <c r="G227" s="37">
        <v>1</v>
      </c>
      <c r="H227" s="34">
        <v>1</v>
      </c>
      <c r="I227" s="36">
        <v>752.16</v>
      </c>
      <c r="Z227" s="4"/>
    </row>
    <row r="228" spans="1:26" hidden="1" x14ac:dyDescent="0.25">
      <c r="A228" s="39" t="s">
        <v>287</v>
      </c>
      <c r="B228" s="5">
        <v>2020</v>
      </c>
      <c r="C228" s="5">
        <v>11</v>
      </c>
      <c r="D228" s="39" t="s">
        <v>28</v>
      </c>
      <c r="E228" s="4" t="b">
        <v>0</v>
      </c>
      <c r="F228" s="37">
        <v>1</v>
      </c>
      <c r="G228" s="37">
        <v>1</v>
      </c>
      <c r="H228" s="34">
        <v>1</v>
      </c>
      <c r="I228" s="36">
        <v>188.04</v>
      </c>
      <c r="Z228" s="4"/>
    </row>
    <row r="229" spans="1:26" hidden="1" x14ac:dyDescent="0.25">
      <c r="A229" s="39" t="s">
        <v>434</v>
      </c>
      <c r="B229" s="5">
        <v>2020</v>
      </c>
      <c r="C229" s="5">
        <v>11</v>
      </c>
      <c r="D229" s="39" t="s">
        <v>28</v>
      </c>
      <c r="E229" s="4" t="b">
        <v>0</v>
      </c>
      <c r="F229" s="37">
        <v>3982457.2</v>
      </c>
      <c r="G229" s="37">
        <v>3427515.25</v>
      </c>
      <c r="H229" s="34">
        <v>0.86099999999999999</v>
      </c>
      <c r="I229" s="36">
        <v>161.9</v>
      </c>
      <c r="Z229" s="4"/>
    </row>
    <row r="230" spans="1:26" hidden="1" x14ac:dyDescent="0.25">
      <c r="A230" s="39" t="s">
        <v>433</v>
      </c>
      <c r="B230" s="5">
        <v>2020</v>
      </c>
      <c r="C230" s="5">
        <v>11</v>
      </c>
      <c r="D230" s="39" t="s">
        <v>28</v>
      </c>
      <c r="E230" s="4" t="b">
        <v>0</v>
      </c>
      <c r="F230" s="37">
        <v>14251512.4</v>
      </c>
      <c r="G230" s="37">
        <v>17623946.649999999</v>
      </c>
      <c r="H230" s="34">
        <v>1.2370000000000001</v>
      </c>
      <c r="I230" s="36">
        <v>1060.96</v>
      </c>
      <c r="Z230" s="4"/>
    </row>
    <row r="231" spans="1:26" hidden="1" x14ac:dyDescent="0.25">
      <c r="A231" s="39" t="s">
        <v>432</v>
      </c>
      <c r="B231" s="5">
        <v>2020</v>
      </c>
      <c r="C231" s="5">
        <v>11</v>
      </c>
      <c r="D231" s="39" t="s">
        <v>28</v>
      </c>
      <c r="E231" s="4" t="b">
        <v>0</v>
      </c>
      <c r="F231" s="37">
        <v>2355351.0699999998</v>
      </c>
      <c r="G231" s="37">
        <v>3298284.97</v>
      </c>
      <c r="H231" s="34">
        <v>1.4</v>
      </c>
      <c r="I231" s="36">
        <v>608.03</v>
      </c>
      <c r="Z231" s="4"/>
    </row>
    <row r="232" spans="1:26" hidden="1" x14ac:dyDescent="0.25">
      <c r="A232" s="39" t="s">
        <v>284</v>
      </c>
      <c r="B232" s="5">
        <v>2020</v>
      </c>
      <c r="C232" s="5">
        <v>11</v>
      </c>
      <c r="D232" s="39" t="s">
        <v>28</v>
      </c>
      <c r="E232" s="4" t="b">
        <v>0</v>
      </c>
      <c r="F232" s="37">
        <v>76</v>
      </c>
      <c r="G232" s="37">
        <v>113</v>
      </c>
      <c r="H232" s="34">
        <v>1.4870000000000001</v>
      </c>
      <c r="I232" s="36">
        <v>376.08</v>
      </c>
      <c r="Z232" s="4"/>
    </row>
    <row r="233" spans="1:26" hidden="1" x14ac:dyDescent="0.25">
      <c r="A233" s="39" t="s">
        <v>288</v>
      </c>
      <c r="B233" s="5">
        <v>2020</v>
      </c>
      <c r="C233" s="5">
        <v>11</v>
      </c>
      <c r="D233" s="39" t="s">
        <v>29</v>
      </c>
      <c r="E233" s="4" t="b">
        <v>0</v>
      </c>
      <c r="F233" s="37">
        <v>1</v>
      </c>
      <c r="G233" s="37">
        <v>1</v>
      </c>
      <c r="H233" s="34">
        <v>1</v>
      </c>
      <c r="I233" s="36">
        <v>376.08</v>
      </c>
      <c r="Z233" s="4"/>
    </row>
    <row r="234" spans="1:26" hidden="1" x14ac:dyDescent="0.25">
      <c r="A234" s="39" t="s">
        <v>483</v>
      </c>
      <c r="B234" s="5">
        <v>2020</v>
      </c>
      <c r="C234" s="5">
        <v>11</v>
      </c>
      <c r="D234" s="39" t="s">
        <v>29</v>
      </c>
      <c r="E234" s="4" t="b">
        <v>0</v>
      </c>
      <c r="F234" s="37">
        <v>1</v>
      </c>
      <c r="G234" s="37">
        <v>0.95</v>
      </c>
      <c r="H234" s="34">
        <v>0.95</v>
      </c>
      <c r="I234" s="36">
        <v>133.97999999999999</v>
      </c>
      <c r="Z234" s="4"/>
    </row>
    <row r="235" spans="1:26" hidden="1" x14ac:dyDescent="0.25">
      <c r="A235" s="39" t="s">
        <v>430</v>
      </c>
      <c r="B235" s="5">
        <v>2020</v>
      </c>
      <c r="C235" s="5">
        <v>11</v>
      </c>
      <c r="D235" s="39" t="s">
        <v>29</v>
      </c>
      <c r="E235" s="4" t="b">
        <v>0</v>
      </c>
      <c r="F235" s="37">
        <v>37.5</v>
      </c>
      <c r="G235" s="37">
        <v>0</v>
      </c>
      <c r="H235" s="34">
        <v>0</v>
      </c>
      <c r="I235" s="36">
        <v>0</v>
      </c>
      <c r="Z235" s="4"/>
    </row>
    <row r="236" spans="1:26" hidden="1" x14ac:dyDescent="0.25">
      <c r="A236" s="39" t="s">
        <v>429</v>
      </c>
      <c r="B236" s="5">
        <v>2020</v>
      </c>
      <c r="C236" s="5">
        <v>11</v>
      </c>
      <c r="D236" s="39" t="s">
        <v>29</v>
      </c>
      <c r="E236" s="4" t="b">
        <v>0</v>
      </c>
      <c r="F236" s="37">
        <v>117</v>
      </c>
      <c r="G236" s="37">
        <v>222</v>
      </c>
      <c r="H236" s="34">
        <v>1.897</v>
      </c>
      <c r="I236" s="36">
        <v>1311.12</v>
      </c>
      <c r="Z236" s="4"/>
    </row>
    <row r="237" spans="1:26" x14ac:dyDescent="0.25">
      <c r="A237" s="39" t="s">
        <v>428</v>
      </c>
      <c r="B237" s="5">
        <v>2020</v>
      </c>
      <c r="C237" s="5">
        <v>11</v>
      </c>
      <c r="D237" s="39" t="s">
        <v>29</v>
      </c>
      <c r="E237" s="4" t="b">
        <v>0</v>
      </c>
      <c r="F237" s="37">
        <v>120</v>
      </c>
      <c r="G237" s="37">
        <v>206</v>
      </c>
      <c r="H237" s="34">
        <v>1.7170000000000001</v>
      </c>
      <c r="I237" s="36">
        <v>1311.12</v>
      </c>
      <c r="Z237" s="4"/>
    </row>
    <row r="238" spans="1:26" hidden="1" x14ac:dyDescent="0.25">
      <c r="A238" s="39" t="s">
        <v>420</v>
      </c>
      <c r="B238" s="5">
        <v>2020</v>
      </c>
      <c r="C238" s="5">
        <v>11</v>
      </c>
      <c r="D238" s="39" t="s">
        <v>29</v>
      </c>
      <c r="E238" s="4" t="b">
        <v>0</v>
      </c>
      <c r="F238" s="37">
        <v>1</v>
      </c>
      <c r="G238" s="37">
        <v>1</v>
      </c>
      <c r="H238" s="34">
        <v>1</v>
      </c>
      <c r="I238" s="36">
        <v>752.16</v>
      </c>
      <c r="Z238" s="4"/>
    </row>
    <row r="239" spans="1:26" hidden="1" x14ac:dyDescent="0.25">
      <c r="A239" s="39" t="s">
        <v>287</v>
      </c>
      <c r="B239" s="5">
        <v>2020</v>
      </c>
      <c r="C239" s="5">
        <v>11</v>
      </c>
      <c r="D239" s="39" t="s">
        <v>29</v>
      </c>
      <c r="E239" s="4" t="b">
        <v>0</v>
      </c>
      <c r="F239" s="37">
        <v>1</v>
      </c>
      <c r="G239" s="37">
        <v>1</v>
      </c>
      <c r="H239" s="34">
        <v>1</v>
      </c>
      <c r="I239" s="36">
        <v>188.04</v>
      </c>
      <c r="Z239" s="4"/>
    </row>
    <row r="240" spans="1:26" hidden="1" x14ac:dyDescent="0.25">
      <c r="A240" s="39" t="s">
        <v>434</v>
      </c>
      <c r="B240" s="5">
        <v>2020</v>
      </c>
      <c r="C240" s="5">
        <v>11</v>
      </c>
      <c r="D240" s="39" t="s">
        <v>29</v>
      </c>
      <c r="E240" s="4" t="b">
        <v>0</v>
      </c>
      <c r="F240" s="37">
        <v>3982457.2</v>
      </c>
      <c r="G240" s="37">
        <v>3427515.25</v>
      </c>
      <c r="H240" s="34">
        <v>0.86099999999999999</v>
      </c>
      <c r="I240" s="36">
        <v>161.9</v>
      </c>
      <c r="Z240" s="4"/>
    </row>
    <row r="241" spans="1:26" hidden="1" x14ac:dyDescent="0.25">
      <c r="A241" s="39" t="s">
        <v>433</v>
      </c>
      <c r="B241" s="5">
        <v>2020</v>
      </c>
      <c r="C241" s="5">
        <v>11</v>
      </c>
      <c r="D241" s="39" t="s">
        <v>29</v>
      </c>
      <c r="E241" s="4" t="b">
        <v>0</v>
      </c>
      <c r="F241" s="37">
        <v>14251512.4</v>
      </c>
      <c r="G241" s="37">
        <v>17623946.649999999</v>
      </c>
      <c r="H241" s="34">
        <v>1.2370000000000001</v>
      </c>
      <c r="I241" s="36">
        <v>1060.96</v>
      </c>
      <c r="Z241" s="4"/>
    </row>
    <row r="242" spans="1:26" hidden="1" x14ac:dyDescent="0.25">
      <c r="A242" s="39" t="s">
        <v>432</v>
      </c>
      <c r="B242" s="5">
        <v>2020</v>
      </c>
      <c r="C242" s="5">
        <v>11</v>
      </c>
      <c r="D242" s="39" t="s">
        <v>29</v>
      </c>
      <c r="E242" s="4" t="b">
        <v>0</v>
      </c>
      <c r="F242" s="37">
        <v>2355351.0699999998</v>
      </c>
      <c r="G242" s="37">
        <v>3298284.97</v>
      </c>
      <c r="H242" s="34">
        <v>1.4</v>
      </c>
      <c r="I242" s="36">
        <v>608.03</v>
      </c>
      <c r="Z242" s="4"/>
    </row>
    <row r="243" spans="1:26" hidden="1" x14ac:dyDescent="0.25">
      <c r="A243" s="39" t="s">
        <v>284</v>
      </c>
      <c r="B243" s="5">
        <v>2020</v>
      </c>
      <c r="C243" s="5">
        <v>11</v>
      </c>
      <c r="D243" s="39" t="s">
        <v>29</v>
      </c>
      <c r="E243" s="4" t="b">
        <v>0</v>
      </c>
      <c r="F243" s="37">
        <v>76</v>
      </c>
      <c r="G243" s="37">
        <v>93</v>
      </c>
      <c r="H243" s="34">
        <v>1.224</v>
      </c>
      <c r="I243" s="36">
        <v>376.08</v>
      </c>
      <c r="Z243" s="4"/>
    </row>
    <row r="244" spans="1:26" hidden="1" x14ac:dyDescent="0.25">
      <c r="A244" s="39" t="s">
        <v>288</v>
      </c>
      <c r="B244" s="5">
        <v>2020</v>
      </c>
      <c r="C244" s="5">
        <v>11</v>
      </c>
      <c r="D244" s="39" t="s">
        <v>30</v>
      </c>
      <c r="E244" s="4" t="b">
        <v>0</v>
      </c>
      <c r="F244" s="37">
        <v>1</v>
      </c>
      <c r="G244" s="37">
        <v>1</v>
      </c>
      <c r="H244" s="34">
        <v>1</v>
      </c>
      <c r="I244" s="36">
        <v>376.08</v>
      </c>
      <c r="Z244" s="4"/>
    </row>
    <row r="245" spans="1:26" hidden="1" x14ac:dyDescent="0.25">
      <c r="A245" s="39" t="s">
        <v>483</v>
      </c>
      <c r="B245" s="5">
        <v>2020</v>
      </c>
      <c r="C245" s="5">
        <v>11</v>
      </c>
      <c r="D245" s="39" t="s">
        <v>30</v>
      </c>
      <c r="E245" s="4" t="b">
        <v>0</v>
      </c>
      <c r="F245" s="37">
        <v>1</v>
      </c>
      <c r="G245" s="37">
        <v>1</v>
      </c>
      <c r="H245" s="34">
        <v>1</v>
      </c>
      <c r="I245" s="36">
        <v>188.04</v>
      </c>
      <c r="Z245" s="4"/>
    </row>
    <row r="246" spans="1:26" hidden="1" x14ac:dyDescent="0.25">
      <c r="A246" s="39" t="s">
        <v>430</v>
      </c>
      <c r="B246" s="5">
        <v>2020</v>
      </c>
      <c r="C246" s="5">
        <v>11</v>
      </c>
      <c r="D246" s="39" t="s">
        <v>30</v>
      </c>
      <c r="E246" s="4" t="b">
        <v>0</v>
      </c>
      <c r="F246" s="37">
        <v>37.5</v>
      </c>
      <c r="G246" s="37">
        <v>3</v>
      </c>
      <c r="H246" s="34">
        <v>0.08</v>
      </c>
      <c r="I246" s="36">
        <v>0</v>
      </c>
      <c r="Z246" s="4"/>
    </row>
    <row r="247" spans="1:26" hidden="1" x14ac:dyDescent="0.25">
      <c r="A247" s="39" t="s">
        <v>420</v>
      </c>
      <c r="B247" s="5">
        <v>2020</v>
      </c>
      <c r="C247" s="5">
        <v>11</v>
      </c>
      <c r="D247" s="39" t="s">
        <v>30</v>
      </c>
      <c r="E247" s="4" t="b">
        <v>0</v>
      </c>
      <c r="F247" s="37">
        <v>1</v>
      </c>
      <c r="G247" s="37">
        <v>1</v>
      </c>
      <c r="H247" s="34">
        <v>1</v>
      </c>
      <c r="I247" s="36">
        <v>752.16</v>
      </c>
      <c r="Z247" s="4"/>
    </row>
    <row r="248" spans="1:26" hidden="1" x14ac:dyDescent="0.25">
      <c r="A248" s="39" t="s">
        <v>287</v>
      </c>
      <c r="B248" s="5">
        <v>2020</v>
      </c>
      <c r="C248" s="5">
        <v>11</v>
      </c>
      <c r="D248" s="39" t="s">
        <v>30</v>
      </c>
      <c r="E248" s="4" t="b">
        <v>0</v>
      </c>
      <c r="F248" s="37">
        <v>1</v>
      </c>
      <c r="G248" s="37">
        <v>1</v>
      </c>
      <c r="H248" s="34">
        <v>1</v>
      </c>
      <c r="I248" s="36">
        <v>188.04</v>
      </c>
      <c r="Z248" s="4"/>
    </row>
    <row r="249" spans="1:26" hidden="1" x14ac:dyDescent="0.25">
      <c r="A249" s="39" t="s">
        <v>434</v>
      </c>
      <c r="B249" s="5">
        <v>2020</v>
      </c>
      <c r="C249" s="5">
        <v>11</v>
      </c>
      <c r="D249" s="39" t="s">
        <v>30</v>
      </c>
      <c r="E249" s="4" t="b">
        <v>0</v>
      </c>
      <c r="F249" s="37">
        <v>3982457.2</v>
      </c>
      <c r="G249" s="37">
        <v>3427515.25</v>
      </c>
      <c r="H249" s="34">
        <v>0.86099999999999999</v>
      </c>
      <c r="I249" s="36">
        <v>161.9</v>
      </c>
      <c r="Z249" s="4"/>
    </row>
    <row r="250" spans="1:26" hidden="1" x14ac:dyDescent="0.25">
      <c r="A250" s="39" t="s">
        <v>433</v>
      </c>
      <c r="B250" s="5">
        <v>2020</v>
      </c>
      <c r="C250" s="5">
        <v>11</v>
      </c>
      <c r="D250" s="39" t="s">
        <v>30</v>
      </c>
      <c r="E250" s="4" t="b">
        <v>0</v>
      </c>
      <c r="F250" s="37">
        <v>14251512.4</v>
      </c>
      <c r="G250" s="37">
        <v>17623946.649999999</v>
      </c>
      <c r="H250" s="34">
        <v>1.2370000000000001</v>
      </c>
      <c r="I250" s="36">
        <v>1060.96</v>
      </c>
      <c r="Z250" s="4"/>
    </row>
    <row r="251" spans="1:26" hidden="1" x14ac:dyDescent="0.25">
      <c r="A251" s="39" t="s">
        <v>432</v>
      </c>
      <c r="B251" s="5">
        <v>2020</v>
      </c>
      <c r="C251" s="5">
        <v>11</v>
      </c>
      <c r="D251" s="39" t="s">
        <v>30</v>
      </c>
      <c r="E251" s="4" t="b">
        <v>0</v>
      </c>
      <c r="F251" s="37">
        <v>2355351.0699999998</v>
      </c>
      <c r="G251" s="37">
        <v>3298284.97</v>
      </c>
      <c r="H251" s="34">
        <v>1.4</v>
      </c>
      <c r="I251" s="36">
        <v>608.03</v>
      </c>
      <c r="Z251" s="4"/>
    </row>
    <row r="252" spans="1:26" hidden="1" x14ac:dyDescent="0.25">
      <c r="A252" s="39" t="s">
        <v>284</v>
      </c>
      <c r="B252" s="5">
        <v>2020</v>
      </c>
      <c r="C252" s="5">
        <v>11</v>
      </c>
      <c r="D252" s="39" t="s">
        <v>30</v>
      </c>
      <c r="E252" s="4" t="b">
        <v>0</v>
      </c>
      <c r="F252" s="37">
        <v>76</v>
      </c>
      <c r="G252" s="37">
        <v>90</v>
      </c>
      <c r="H252" s="34">
        <v>1.1839999999999999</v>
      </c>
      <c r="I252" s="36">
        <v>376.08</v>
      </c>
      <c r="Z252" s="4"/>
    </row>
    <row r="253" spans="1:26" hidden="1" x14ac:dyDescent="0.25">
      <c r="A253" s="39" t="s">
        <v>288</v>
      </c>
      <c r="B253" s="5">
        <v>2020</v>
      </c>
      <c r="C253" s="5">
        <v>11</v>
      </c>
      <c r="D253" s="39" t="s">
        <v>14</v>
      </c>
      <c r="E253" s="4" t="b">
        <v>0</v>
      </c>
      <c r="F253" s="37">
        <v>1</v>
      </c>
      <c r="G253" s="37">
        <v>1</v>
      </c>
      <c r="H253" s="34">
        <v>1</v>
      </c>
      <c r="I253" s="36">
        <v>376.08</v>
      </c>
      <c r="Z253" s="4"/>
    </row>
    <row r="254" spans="1:26" hidden="1" x14ac:dyDescent="0.25">
      <c r="A254" s="39" t="s">
        <v>483</v>
      </c>
      <c r="B254" s="5">
        <v>2020</v>
      </c>
      <c r="C254" s="5">
        <v>11</v>
      </c>
      <c r="D254" s="39" t="s">
        <v>14</v>
      </c>
      <c r="E254" s="4" t="b">
        <v>0</v>
      </c>
      <c r="F254" s="37">
        <v>1</v>
      </c>
      <c r="G254" s="37">
        <v>1</v>
      </c>
      <c r="H254" s="34">
        <v>1</v>
      </c>
      <c r="I254" s="36">
        <v>188.04</v>
      </c>
      <c r="Z254" s="4"/>
    </row>
    <row r="255" spans="1:26" hidden="1" x14ac:dyDescent="0.25">
      <c r="A255" s="39" t="s">
        <v>429</v>
      </c>
      <c r="B255" s="5">
        <v>2020</v>
      </c>
      <c r="C255" s="5">
        <v>11</v>
      </c>
      <c r="D255" s="39" t="s">
        <v>14</v>
      </c>
      <c r="E255" s="4" t="b">
        <v>0</v>
      </c>
      <c r="F255" s="37">
        <v>39</v>
      </c>
      <c r="G255" s="37">
        <v>3</v>
      </c>
      <c r="H255" s="34">
        <v>7.6999999999999999E-2</v>
      </c>
      <c r="I255" s="36">
        <v>0</v>
      </c>
      <c r="Z255" s="4"/>
    </row>
    <row r="256" spans="1:26" x14ac:dyDescent="0.25">
      <c r="A256" s="39" t="s">
        <v>428</v>
      </c>
      <c r="B256" s="5">
        <v>2020</v>
      </c>
      <c r="C256" s="5">
        <v>11</v>
      </c>
      <c r="D256" s="39" t="s">
        <v>14</v>
      </c>
      <c r="E256" s="4" t="b">
        <v>0</v>
      </c>
      <c r="F256" s="37">
        <v>40</v>
      </c>
      <c r="G256" s="37">
        <v>2</v>
      </c>
      <c r="H256" s="34">
        <v>0.05</v>
      </c>
      <c r="I256" s="36">
        <v>0</v>
      </c>
      <c r="Z256" s="4"/>
    </row>
    <row r="257" spans="1:26" hidden="1" x14ac:dyDescent="0.25">
      <c r="A257" s="39" t="s">
        <v>420</v>
      </c>
      <c r="B257" s="5">
        <v>2020</v>
      </c>
      <c r="C257" s="5">
        <v>11</v>
      </c>
      <c r="D257" s="39" t="s">
        <v>14</v>
      </c>
      <c r="E257" s="4" t="b">
        <v>0</v>
      </c>
      <c r="F257" s="37">
        <v>1</v>
      </c>
      <c r="G257" s="37">
        <v>1</v>
      </c>
      <c r="H257" s="34">
        <v>1</v>
      </c>
      <c r="I257" s="36">
        <v>752.16</v>
      </c>
      <c r="Z257" s="4"/>
    </row>
    <row r="258" spans="1:26" hidden="1" x14ac:dyDescent="0.25">
      <c r="A258" s="39" t="s">
        <v>287</v>
      </c>
      <c r="B258" s="5">
        <v>2020</v>
      </c>
      <c r="C258" s="5">
        <v>11</v>
      </c>
      <c r="D258" s="39" t="s">
        <v>14</v>
      </c>
      <c r="E258" s="4" t="b">
        <v>0</v>
      </c>
      <c r="F258" s="37">
        <v>1</v>
      </c>
      <c r="G258" s="37">
        <v>1</v>
      </c>
      <c r="H258" s="34">
        <v>1</v>
      </c>
      <c r="I258" s="36">
        <v>188.04</v>
      </c>
      <c r="Z258" s="4"/>
    </row>
    <row r="259" spans="1:26" hidden="1" x14ac:dyDescent="0.25">
      <c r="A259" s="39" t="s">
        <v>434</v>
      </c>
      <c r="B259" s="5">
        <v>2020</v>
      </c>
      <c r="C259" s="5">
        <v>11</v>
      </c>
      <c r="D259" s="39" t="s">
        <v>14</v>
      </c>
      <c r="E259" s="4" t="b">
        <v>0</v>
      </c>
      <c r="F259" s="37">
        <v>3982457.2</v>
      </c>
      <c r="G259" s="37">
        <v>3427515.25</v>
      </c>
      <c r="H259" s="34">
        <v>0.86099999999999999</v>
      </c>
      <c r="I259" s="36">
        <v>161.9</v>
      </c>
      <c r="Z259" s="4"/>
    </row>
    <row r="260" spans="1:26" hidden="1" x14ac:dyDescent="0.25">
      <c r="A260" s="39" t="s">
        <v>433</v>
      </c>
      <c r="B260" s="5">
        <v>2020</v>
      </c>
      <c r="C260" s="5">
        <v>11</v>
      </c>
      <c r="D260" s="39" t="s">
        <v>14</v>
      </c>
      <c r="E260" s="4" t="b">
        <v>0</v>
      </c>
      <c r="F260" s="37">
        <v>14251512.4</v>
      </c>
      <c r="G260" s="37">
        <v>17623946.649999999</v>
      </c>
      <c r="H260" s="34">
        <v>1.2370000000000001</v>
      </c>
      <c r="I260" s="36">
        <v>1060.96</v>
      </c>
      <c r="Z260" s="4"/>
    </row>
    <row r="261" spans="1:26" hidden="1" x14ac:dyDescent="0.25">
      <c r="A261" s="39" t="s">
        <v>432</v>
      </c>
      <c r="B261" s="5">
        <v>2020</v>
      </c>
      <c r="C261" s="5">
        <v>11</v>
      </c>
      <c r="D261" s="39" t="s">
        <v>14</v>
      </c>
      <c r="E261" s="4" t="b">
        <v>0</v>
      </c>
      <c r="F261" s="37">
        <v>2355351.0699999998</v>
      </c>
      <c r="G261" s="37">
        <v>3298284.97</v>
      </c>
      <c r="H261" s="34">
        <v>1.4</v>
      </c>
      <c r="I261" s="36">
        <v>608.03</v>
      </c>
      <c r="Z261" s="4"/>
    </row>
    <row r="262" spans="1:26" hidden="1" x14ac:dyDescent="0.25">
      <c r="A262" s="39" t="s">
        <v>284</v>
      </c>
      <c r="B262" s="5">
        <v>2020</v>
      </c>
      <c r="C262" s="5">
        <v>11</v>
      </c>
      <c r="D262" s="39" t="s">
        <v>14</v>
      </c>
      <c r="E262" s="4" t="b">
        <v>0</v>
      </c>
      <c r="F262" s="37">
        <v>80</v>
      </c>
      <c r="G262" s="37">
        <v>84</v>
      </c>
      <c r="H262" s="34">
        <v>1.05</v>
      </c>
      <c r="I262" s="36">
        <v>376.08</v>
      </c>
      <c r="Z262" s="4"/>
    </row>
    <row r="263" spans="1:26" hidden="1" x14ac:dyDescent="0.25">
      <c r="A263" s="39" t="s">
        <v>288</v>
      </c>
      <c r="B263" s="5">
        <v>2020</v>
      </c>
      <c r="C263" s="5">
        <v>11</v>
      </c>
      <c r="D263" s="39" t="s">
        <v>15</v>
      </c>
      <c r="E263" s="4" t="b">
        <v>0</v>
      </c>
      <c r="F263" s="37">
        <v>1</v>
      </c>
      <c r="G263" s="37">
        <v>1</v>
      </c>
      <c r="H263" s="34">
        <v>1</v>
      </c>
      <c r="I263" s="36">
        <v>376.08</v>
      </c>
      <c r="Z263" s="4"/>
    </row>
    <row r="264" spans="1:26" hidden="1" x14ac:dyDescent="0.25">
      <c r="A264" s="39" t="s">
        <v>483</v>
      </c>
      <c r="B264" s="5">
        <v>2020</v>
      </c>
      <c r="C264" s="5">
        <v>11</v>
      </c>
      <c r="D264" s="39" t="s">
        <v>15</v>
      </c>
      <c r="E264" s="4" t="b">
        <v>0</v>
      </c>
      <c r="F264" s="37">
        <v>1</v>
      </c>
      <c r="G264" s="37">
        <v>1</v>
      </c>
      <c r="H264" s="34">
        <v>1</v>
      </c>
      <c r="I264" s="36">
        <v>188.04</v>
      </c>
      <c r="Z264" s="4"/>
    </row>
    <row r="265" spans="1:26" hidden="1" x14ac:dyDescent="0.25">
      <c r="A265" s="39" t="s">
        <v>430</v>
      </c>
      <c r="B265" s="5">
        <v>2020</v>
      </c>
      <c r="C265" s="5">
        <v>11</v>
      </c>
      <c r="D265" s="39" t="s">
        <v>15</v>
      </c>
      <c r="E265" s="4" t="b">
        <v>0</v>
      </c>
      <c r="F265" s="37">
        <v>37.5</v>
      </c>
      <c r="G265" s="37">
        <v>0</v>
      </c>
      <c r="H265" s="34">
        <v>0</v>
      </c>
      <c r="I265" s="36">
        <v>0</v>
      </c>
      <c r="Z265" s="4"/>
    </row>
    <row r="266" spans="1:26" hidden="1" x14ac:dyDescent="0.25">
      <c r="A266" s="39" t="s">
        <v>429</v>
      </c>
      <c r="B266" s="5">
        <v>2020</v>
      </c>
      <c r="C266" s="5">
        <v>11</v>
      </c>
      <c r="D266" s="39" t="s">
        <v>15</v>
      </c>
      <c r="E266" s="4" t="b">
        <v>0</v>
      </c>
      <c r="F266" s="37">
        <v>39</v>
      </c>
      <c r="G266" s="37">
        <v>6</v>
      </c>
      <c r="H266" s="34">
        <v>0.154</v>
      </c>
      <c r="I266" s="36">
        <v>0</v>
      </c>
      <c r="Z266" s="4"/>
    </row>
    <row r="267" spans="1:26" x14ac:dyDescent="0.25">
      <c r="A267" s="39" t="s">
        <v>428</v>
      </c>
      <c r="B267" s="5">
        <v>2020</v>
      </c>
      <c r="C267" s="5">
        <v>11</v>
      </c>
      <c r="D267" s="39" t="s">
        <v>15</v>
      </c>
      <c r="E267" s="4" t="b">
        <v>0</v>
      </c>
      <c r="F267" s="37">
        <v>30</v>
      </c>
      <c r="G267" s="37">
        <v>34</v>
      </c>
      <c r="H267" s="34">
        <v>1.133</v>
      </c>
      <c r="I267" s="36">
        <v>804.65</v>
      </c>
      <c r="Z267" s="4"/>
    </row>
    <row r="268" spans="1:26" hidden="1" x14ac:dyDescent="0.25">
      <c r="A268" s="39" t="s">
        <v>420</v>
      </c>
      <c r="B268" s="5">
        <v>2020</v>
      </c>
      <c r="C268" s="5">
        <v>11</v>
      </c>
      <c r="D268" s="39" t="s">
        <v>15</v>
      </c>
      <c r="E268" s="4" t="b">
        <v>0</v>
      </c>
      <c r="F268" s="37">
        <v>1</v>
      </c>
      <c r="G268" s="37">
        <v>1</v>
      </c>
      <c r="H268" s="34">
        <v>1</v>
      </c>
      <c r="I268" s="36">
        <v>752.16</v>
      </c>
      <c r="Z268" s="4"/>
    </row>
    <row r="269" spans="1:26" hidden="1" x14ac:dyDescent="0.25">
      <c r="A269" s="39" t="s">
        <v>287</v>
      </c>
      <c r="B269" s="5">
        <v>2020</v>
      </c>
      <c r="C269" s="5">
        <v>11</v>
      </c>
      <c r="D269" s="39" t="s">
        <v>15</v>
      </c>
      <c r="E269" s="4" t="b">
        <v>0</v>
      </c>
      <c r="F269" s="37">
        <v>1</v>
      </c>
      <c r="G269" s="37">
        <v>1</v>
      </c>
      <c r="H269" s="34">
        <v>1</v>
      </c>
      <c r="I269" s="36">
        <v>188.04</v>
      </c>
      <c r="Z269" s="4"/>
    </row>
    <row r="270" spans="1:26" hidden="1" x14ac:dyDescent="0.25">
      <c r="A270" s="39" t="s">
        <v>434</v>
      </c>
      <c r="B270" s="5">
        <v>2020</v>
      </c>
      <c r="C270" s="5">
        <v>11</v>
      </c>
      <c r="D270" s="39" t="s">
        <v>15</v>
      </c>
      <c r="E270" s="4" t="b">
        <v>0</v>
      </c>
      <c r="F270" s="37">
        <v>3982457.2</v>
      </c>
      <c r="G270" s="37">
        <v>3427515.25</v>
      </c>
      <c r="H270" s="34">
        <v>0.86099999999999999</v>
      </c>
      <c r="I270" s="36">
        <v>161.9</v>
      </c>
      <c r="Z270" s="4"/>
    </row>
    <row r="271" spans="1:26" hidden="1" x14ac:dyDescent="0.25">
      <c r="A271" s="39" t="s">
        <v>433</v>
      </c>
      <c r="B271" s="5">
        <v>2020</v>
      </c>
      <c r="C271" s="5">
        <v>11</v>
      </c>
      <c r="D271" s="39" t="s">
        <v>15</v>
      </c>
      <c r="E271" s="4" t="b">
        <v>0</v>
      </c>
      <c r="F271" s="37">
        <v>14251512.4</v>
      </c>
      <c r="G271" s="37">
        <v>17623946.649999999</v>
      </c>
      <c r="H271" s="34">
        <v>1.2370000000000001</v>
      </c>
      <c r="I271" s="36">
        <v>1060.96</v>
      </c>
      <c r="Z271" s="4"/>
    </row>
    <row r="272" spans="1:26" hidden="1" x14ac:dyDescent="0.25">
      <c r="A272" s="39" t="s">
        <v>432</v>
      </c>
      <c r="B272" s="5">
        <v>2020</v>
      </c>
      <c r="C272" s="5">
        <v>11</v>
      </c>
      <c r="D272" s="39" t="s">
        <v>15</v>
      </c>
      <c r="E272" s="4" t="b">
        <v>0</v>
      </c>
      <c r="F272" s="37">
        <v>2355351.0699999998</v>
      </c>
      <c r="G272" s="37">
        <v>3298284.97</v>
      </c>
      <c r="H272" s="34">
        <v>1.4</v>
      </c>
      <c r="I272" s="36">
        <v>608.03</v>
      </c>
      <c r="Z272" s="4"/>
    </row>
    <row r="273" spans="1:26" hidden="1" x14ac:dyDescent="0.25">
      <c r="A273" s="39" t="s">
        <v>284</v>
      </c>
      <c r="B273" s="5">
        <v>2020</v>
      </c>
      <c r="C273" s="5">
        <v>11</v>
      </c>
      <c r="D273" s="39" t="s">
        <v>15</v>
      </c>
      <c r="E273" s="4" t="b">
        <v>0</v>
      </c>
      <c r="F273" s="37">
        <v>80</v>
      </c>
      <c r="G273" s="37">
        <v>80</v>
      </c>
      <c r="H273" s="34">
        <v>1</v>
      </c>
      <c r="I273" s="36">
        <v>376.08</v>
      </c>
      <c r="Z273" s="4"/>
    </row>
    <row r="274" spans="1:26" hidden="1" x14ac:dyDescent="0.25">
      <c r="A274" s="39" t="s">
        <v>288</v>
      </c>
      <c r="B274" s="5">
        <v>2020</v>
      </c>
      <c r="C274" s="5">
        <v>11</v>
      </c>
      <c r="D274" s="39" t="s">
        <v>31</v>
      </c>
      <c r="E274" s="4" t="b">
        <v>0</v>
      </c>
      <c r="F274" s="37">
        <v>1</v>
      </c>
      <c r="G274" s="37">
        <v>1</v>
      </c>
      <c r="H274" s="34">
        <v>1</v>
      </c>
      <c r="I274" s="36">
        <v>376.08</v>
      </c>
      <c r="Z274" s="4"/>
    </row>
    <row r="275" spans="1:26" hidden="1" x14ac:dyDescent="0.25">
      <c r="A275" s="39" t="s">
        <v>483</v>
      </c>
      <c r="B275" s="5">
        <v>2020</v>
      </c>
      <c r="C275" s="5">
        <v>11</v>
      </c>
      <c r="D275" s="39" t="s">
        <v>31</v>
      </c>
      <c r="E275" s="4" t="b">
        <v>0</v>
      </c>
      <c r="F275" s="37">
        <v>1</v>
      </c>
      <c r="G275" s="37">
        <v>0.95</v>
      </c>
      <c r="H275" s="34">
        <v>0.95</v>
      </c>
      <c r="I275" s="36">
        <v>133.97999999999999</v>
      </c>
      <c r="Z275" s="4"/>
    </row>
    <row r="276" spans="1:26" hidden="1" x14ac:dyDescent="0.25">
      <c r="A276" s="39" t="s">
        <v>430</v>
      </c>
      <c r="B276" s="5">
        <v>2020</v>
      </c>
      <c r="C276" s="5">
        <v>11</v>
      </c>
      <c r="D276" s="39" t="s">
        <v>31</v>
      </c>
      <c r="E276" s="4" t="b">
        <v>0</v>
      </c>
      <c r="F276" s="37">
        <v>75</v>
      </c>
      <c r="G276" s="37">
        <v>24</v>
      </c>
      <c r="H276" s="34">
        <v>0.32</v>
      </c>
      <c r="I276" s="36">
        <v>0</v>
      </c>
      <c r="Z276" s="4"/>
    </row>
    <row r="277" spans="1:26" hidden="1" x14ac:dyDescent="0.25">
      <c r="A277" s="39" t="s">
        <v>420</v>
      </c>
      <c r="B277" s="5">
        <v>2020</v>
      </c>
      <c r="C277" s="5">
        <v>11</v>
      </c>
      <c r="D277" s="39" t="s">
        <v>31</v>
      </c>
      <c r="E277" s="4" t="b">
        <v>0</v>
      </c>
      <c r="F277" s="37">
        <v>1</v>
      </c>
      <c r="G277" s="37">
        <v>1</v>
      </c>
      <c r="H277" s="34">
        <v>1</v>
      </c>
      <c r="I277" s="36">
        <v>752.16</v>
      </c>
      <c r="Z277" s="4"/>
    </row>
    <row r="278" spans="1:26" hidden="1" x14ac:dyDescent="0.25">
      <c r="A278" s="39" t="s">
        <v>287</v>
      </c>
      <c r="B278" s="5">
        <v>2020</v>
      </c>
      <c r="C278" s="5">
        <v>11</v>
      </c>
      <c r="D278" s="39" t="s">
        <v>31</v>
      </c>
      <c r="E278" s="4" t="b">
        <v>0</v>
      </c>
      <c r="F278" s="37">
        <v>1</v>
      </c>
      <c r="G278" s="37">
        <v>1</v>
      </c>
      <c r="H278" s="34">
        <v>1</v>
      </c>
      <c r="I278" s="36">
        <v>188.04</v>
      </c>
      <c r="Z278" s="4"/>
    </row>
    <row r="279" spans="1:26" hidden="1" x14ac:dyDescent="0.25">
      <c r="A279" s="39" t="s">
        <v>434</v>
      </c>
      <c r="B279" s="5">
        <v>2020</v>
      </c>
      <c r="C279" s="5">
        <v>11</v>
      </c>
      <c r="D279" s="39" t="s">
        <v>31</v>
      </c>
      <c r="E279" s="4" t="b">
        <v>0</v>
      </c>
      <c r="F279" s="37">
        <v>3982457.2</v>
      </c>
      <c r="G279" s="37">
        <v>3427515.25</v>
      </c>
      <c r="H279" s="34">
        <v>0.86099999999999999</v>
      </c>
      <c r="I279" s="36">
        <v>161.9</v>
      </c>
      <c r="Z279" s="4"/>
    </row>
    <row r="280" spans="1:26" hidden="1" x14ac:dyDescent="0.25">
      <c r="A280" s="39" t="s">
        <v>433</v>
      </c>
      <c r="B280" s="5">
        <v>2020</v>
      </c>
      <c r="C280" s="5">
        <v>11</v>
      </c>
      <c r="D280" s="39" t="s">
        <v>31</v>
      </c>
      <c r="E280" s="4" t="b">
        <v>0</v>
      </c>
      <c r="F280" s="37">
        <v>14251512.4</v>
      </c>
      <c r="G280" s="37">
        <v>17623946.649999999</v>
      </c>
      <c r="H280" s="34">
        <v>1.2370000000000001</v>
      </c>
      <c r="I280" s="36">
        <v>1060.96</v>
      </c>
      <c r="Z280" s="4"/>
    </row>
    <row r="281" spans="1:26" hidden="1" x14ac:dyDescent="0.25">
      <c r="A281" s="39" t="s">
        <v>432</v>
      </c>
      <c r="B281" s="5">
        <v>2020</v>
      </c>
      <c r="C281" s="5">
        <v>11</v>
      </c>
      <c r="D281" s="39" t="s">
        <v>31</v>
      </c>
      <c r="E281" s="4" t="b">
        <v>0</v>
      </c>
      <c r="F281" s="37">
        <v>2355351.0699999998</v>
      </c>
      <c r="G281" s="37">
        <v>3298284.97</v>
      </c>
      <c r="H281" s="34">
        <v>1.4</v>
      </c>
      <c r="I281" s="36">
        <v>608.03</v>
      </c>
      <c r="Z281" s="4"/>
    </row>
    <row r="282" spans="1:26" hidden="1" x14ac:dyDescent="0.25">
      <c r="A282" s="39" t="s">
        <v>284</v>
      </c>
      <c r="B282" s="5">
        <v>2020</v>
      </c>
      <c r="C282" s="5">
        <v>11</v>
      </c>
      <c r="D282" s="39" t="s">
        <v>31</v>
      </c>
      <c r="E282" s="4" t="b">
        <v>0</v>
      </c>
      <c r="F282" s="37">
        <v>76</v>
      </c>
      <c r="G282" s="37">
        <v>77</v>
      </c>
      <c r="H282" s="34">
        <v>1.0129999999999999</v>
      </c>
      <c r="I282" s="36">
        <v>376.08</v>
      </c>
      <c r="Z282" s="4"/>
    </row>
    <row r="283" spans="1:26" hidden="1" x14ac:dyDescent="0.25">
      <c r="A283" s="39" t="s">
        <v>288</v>
      </c>
      <c r="B283" s="5">
        <v>2020</v>
      </c>
      <c r="C283" s="5">
        <v>11</v>
      </c>
      <c r="D283" s="39" t="s">
        <v>16</v>
      </c>
      <c r="E283" s="4" t="b">
        <v>0</v>
      </c>
      <c r="F283" s="37">
        <v>1</v>
      </c>
      <c r="G283" s="37">
        <v>1</v>
      </c>
      <c r="H283" s="34">
        <v>1</v>
      </c>
      <c r="I283" s="36">
        <v>376.08</v>
      </c>
      <c r="Z283" s="4"/>
    </row>
    <row r="284" spans="1:26" hidden="1" x14ac:dyDescent="0.25">
      <c r="A284" s="39" t="s">
        <v>483</v>
      </c>
      <c r="B284" s="5">
        <v>2020</v>
      </c>
      <c r="C284" s="5">
        <v>11</v>
      </c>
      <c r="D284" s="39" t="s">
        <v>16</v>
      </c>
      <c r="E284" s="4" t="b">
        <v>0</v>
      </c>
      <c r="F284" s="37">
        <v>1</v>
      </c>
      <c r="G284" s="37">
        <v>0.95</v>
      </c>
      <c r="H284" s="34">
        <v>0.95</v>
      </c>
      <c r="I284" s="36">
        <v>133.97999999999999</v>
      </c>
      <c r="Z284" s="4"/>
    </row>
    <row r="285" spans="1:26" hidden="1" x14ac:dyDescent="0.25">
      <c r="A285" s="39" t="s">
        <v>429</v>
      </c>
      <c r="B285" s="5">
        <v>2020</v>
      </c>
      <c r="C285" s="5">
        <v>11</v>
      </c>
      <c r="D285" s="39" t="s">
        <v>16</v>
      </c>
      <c r="E285" s="4" t="b">
        <v>0</v>
      </c>
      <c r="F285" s="37">
        <v>143</v>
      </c>
      <c r="G285" s="37">
        <v>106</v>
      </c>
      <c r="H285" s="34">
        <v>0.74099999999999999</v>
      </c>
      <c r="I285" s="36">
        <v>0</v>
      </c>
      <c r="Z285" s="4"/>
    </row>
    <row r="286" spans="1:26" x14ac:dyDescent="0.25">
      <c r="A286" s="39" t="s">
        <v>428</v>
      </c>
      <c r="B286" s="5">
        <v>2020</v>
      </c>
      <c r="C286" s="5">
        <v>11</v>
      </c>
      <c r="D286" s="39" t="s">
        <v>16</v>
      </c>
      <c r="E286" s="4" t="b">
        <v>0</v>
      </c>
      <c r="F286" s="37">
        <v>50</v>
      </c>
      <c r="G286" s="37">
        <v>23</v>
      </c>
      <c r="H286" s="34">
        <v>0.46</v>
      </c>
      <c r="I286" s="36">
        <v>0</v>
      </c>
      <c r="Z286" s="4"/>
    </row>
    <row r="287" spans="1:26" hidden="1" x14ac:dyDescent="0.25">
      <c r="A287" s="39" t="s">
        <v>420</v>
      </c>
      <c r="B287" s="5">
        <v>2020</v>
      </c>
      <c r="C287" s="5">
        <v>11</v>
      </c>
      <c r="D287" s="39" t="s">
        <v>16</v>
      </c>
      <c r="E287" s="4" t="b">
        <v>0</v>
      </c>
      <c r="F287" s="37">
        <v>1</v>
      </c>
      <c r="G287" s="37">
        <v>1</v>
      </c>
      <c r="H287" s="34">
        <v>1</v>
      </c>
      <c r="I287" s="36">
        <v>752.16</v>
      </c>
      <c r="Z287" s="4"/>
    </row>
    <row r="288" spans="1:26" hidden="1" x14ac:dyDescent="0.25">
      <c r="A288" s="39" t="s">
        <v>287</v>
      </c>
      <c r="B288" s="5">
        <v>2020</v>
      </c>
      <c r="C288" s="5">
        <v>11</v>
      </c>
      <c r="D288" s="39" t="s">
        <v>16</v>
      </c>
      <c r="E288" s="4" t="b">
        <v>0</v>
      </c>
      <c r="F288" s="37">
        <v>1</v>
      </c>
      <c r="G288" s="37">
        <v>1</v>
      </c>
      <c r="H288" s="34">
        <v>1</v>
      </c>
      <c r="I288" s="36">
        <v>188.04</v>
      </c>
      <c r="Z288" s="4"/>
    </row>
    <row r="289" spans="1:26" hidden="1" x14ac:dyDescent="0.25">
      <c r="A289" s="39" t="s">
        <v>434</v>
      </c>
      <c r="B289" s="5">
        <v>2020</v>
      </c>
      <c r="C289" s="5">
        <v>11</v>
      </c>
      <c r="D289" s="39" t="s">
        <v>16</v>
      </c>
      <c r="E289" s="4" t="b">
        <v>0</v>
      </c>
      <c r="F289" s="37">
        <v>3982457.2</v>
      </c>
      <c r="G289" s="37">
        <v>3427515.25</v>
      </c>
      <c r="H289" s="34">
        <v>0.86099999999999999</v>
      </c>
      <c r="I289" s="36">
        <v>161.9</v>
      </c>
      <c r="Z289" s="4"/>
    </row>
    <row r="290" spans="1:26" hidden="1" x14ac:dyDescent="0.25">
      <c r="A290" s="39" t="s">
        <v>433</v>
      </c>
      <c r="B290" s="5">
        <v>2020</v>
      </c>
      <c r="C290" s="5">
        <v>11</v>
      </c>
      <c r="D290" s="39" t="s">
        <v>16</v>
      </c>
      <c r="E290" s="4" t="b">
        <v>0</v>
      </c>
      <c r="F290" s="37">
        <v>14251512.4</v>
      </c>
      <c r="G290" s="37">
        <v>17623946.649999999</v>
      </c>
      <c r="H290" s="34">
        <v>1.2370000000000001</v>
      </c>
      <c r="I290" s="36">
        <v>1060.96</v>
      </c>
      <c r="Z290" s="4"/>
    </row>
    <row r="291" spans="1:26" hidden="1" x14ac:dyDescent="0.25">
      <c r="A291" s="39" t="s">
        <v>432</v>
      </c>
      <c r="B291" s="5">
        <v>2020</v>
      </c>
      <c r="C291" s="5">
        <v>11</v>
      </c>
      <c r="D291" s="39" t="s">
        <v>16</v>
      </c>
      <c r="E291" s="4" t="b">
        <v>0</v>
      </c>
      <c r="F291" s="37">
        <v>2355351.0699999998</v>
      </c>
      <c r="G291" s="37">
        <v>3298284.97</v>
      </c>
      <c r="H291" s="34">
        <v>1.4</v>
      </c>
      <c r="I291" s="36">
        <v>608.03</v>
      </c>
      <c r="Z291" s="4"/>
    </row>
    <row r="292" spans="1:26" hidden="1" x14ac:dyDescent="0.25">
      <c r="A292" s="39" t="s">
        <v>284</v>
      </c>
      <c r="B292" s="5">
        <v>2020</v>
      </c>
      <c r="C292" s="5">
        <v>11</v>
      </c>
      <c r="D292" s="39" t="s">
        <v>16</v>
      </c>
      <c r="E292" s="4" t="b">
        <v>0</v>
      </c>
      <c r="F292" s="37">
        <v>80</v>
      </c>
      <c r="G292" s="37">
        <v>109</v>
      </c>
      <c r="H292" s="34">
        <v>1.363</v>
      </c>
      <c r="I292" s="36">
        <v>376.08</v>
      </c>
      <c r="Z292" s="4"/>
    </row>
    <row r="293" spans="1:26" hidden="1" x14ac:dyDescent="0.25">
      <c r="A293" s="39" t="s">
        <v>288</v>
      </c>
      <c r="B293" s="5">
        <v>2020</v>
      </c>
      <c r="C293" s="5">
        <v>11</v>
      </c>
      <c r="D293" s="39" t="s">
        <v>18</v>
      </c>
      <c r="E293" s="4" t="b">
        <v>0</v>
      </c>
      <c r="F293" s="37">
        <v>1</v>
      </c>
      <c r="G293" s="37">
        <v>1</v>
      </c>
      <c r="H293" s="34">
        <v>1</v>
      </c>
      <c r="I293" s="36">
        <v>376.08</v>
      </c>
      <c r="Z293" s="4"/>
    </row>
    <row r="294" spans="1:26" hidden="1" x14ac:dyDescent="0.25">
      <c r="A294" s="39" t="s">
        <v>483</v>
      </c>
      <c r="B294" s="5">
        <v>2020</v>
      </c>
      <c r="C294" s="5">
        <v>11</v>
      </c>
      <c r="D294" s="39" t="s">
        <v>18</v>
      </c>
      <c r="E294" s="4" t="b">
        <v>0</v>
      </c>
      <c r="F294" s="37">
        <v>1</v>
      </c>
      <c r="G294" s="37">
        <v>1</v>
      </c>
      <c r="H294" s="34">
        <v>1</v>
      </c>
      <c r="I294" s="36">
        <v>188.04</v>
      </c>
      <c r="Z294" s="4"/>
    </row>
    <row r="295" spans="1:26" hidden="1" x14ac:dyDescent="0.25">
      <c r="A295" s="39" t="s">
        <v>429</v>
      </c>
      <c r="B295" s="5">
        <v>2020</v>
      </c>
      <c r="C295" s="5">
        <v>11</v>
      </c>
      <c r="D295" s="39" t="s">
        <v>18</v>
      </c>
      <c r="E295" s="4" t="b">
        <v>0</v>
      </c>
      <c r="F295" s="37">
        <v>65</v>
      </c>
      <c r="G295" s="37">
        <v>62</v>
      </c>
      <c r="H295" s="34">
        <v>0.95399999999999996</v>
      </c>
      <c r="I295" s="36">
        <v>336.36</v>
      </c>
      <c r="Z295" s="4"/>
    </row>
    <row r="296" spans="1:26" x14ac:dyDescent="0.25">
      <c r="A296" s="39" t="s">
        <v>428</v>
      </c>
      <c r="B296" s="5">
        <v>2020</v>
      </c>
      <c r="C296" s="5">
        <v>11</v>
      </c>
      <c r="D296" s="39" t="s">
        <v>18</v>
      </c>
      <c r="E296" s="4" t="b">
        <v>0</v>
      </c>
      <c r="F296" s="37">
        <v>130</v>
      </c>
      <c r="G296" s="37">
        <v>365</v>
      </c>
      <c r="H296" s="34">
        <v>2.8079999999999998</v>
      </c>
      <c r="I296" s="36">
        <v>1638.9</v>
      </c>
      <c r="Z296" s="4"/>
    </row>
    <row r="297" spans="1:26" hidden="1" x14ac:dyDescent="0.25">
      <c r="A297" s="39" t="s">
        <v>420</v>
      </c>
      <c r="B297" s="5">
        <v>2020</v>
      </c>
      <c r="C297" s="5">
        <v>11</v>
      </c>
      <c r="D297" s="39" t="s">
        <v>18</v>
      </c>
      <c r="E297" s="4" t="b">
        <v>0</v>
      </c>
      <c r="F297" s="37">
        <v>1</v>
      </c>
      <c r="G297" s="37">
        <v>1</v>
      </c>
      <c r="H297" s="34">
        <v>1</v>
      </c>
      <c r="I297" s="36">
        <v>752.16</v>
      </c>
      <c r="Z297" s="4"/>
    </row>
    <row r="298" spans="1:26" hidden="1" x14ac:dyDescent="0.25">
      <c r="A298" s="39" t="s">
        <v>287</v>
      </c>
      <c r="B298" s="5">
        <v>2020</v>
      </c>
      <c r="C298" s="5">
        <v>11</v>
      </c>
      <c r="D298" s="39" t="s">
        <v>18</v>
      </c>
      <c r="E298" s="4" t="b">
        <v>0</v>
      </c>
      <c r="F298" s="37">
        <v>1</v>
      </c>
      <c r="G298" s="37">
        <v>1</v>
      </c>
      <c r="H298" s="34">
        <v>1</v>
      </c>
      <c r="I298" s="36">
        <v>188.04</v>
      </c>
      <c r="Z298" s="4"/>
    </row>
    <row r="299" spans="1:26" hidden="1" x14ac:dyDescent="0.25">
      <c r="A299" s="39" t="s">
        <v>434</v>
      </c>
      <c r="B299" s="5">
        <v>2020</v>
      </c>
      <c r="C299" s="5">
        <v>11</v>
      </c>
      <c r="D299" s="39" t="s">
        <v>18</v>
      </c>
      <c r="E299" s="4" t="b">
        <v>0</v>
      </c>
      <c r="F299" s="37">
        <v>3982457.2</v>
      </c>
      <c r="G299" s="37">
        <v>3427515.25</v>
      </c>
      <c r="H299" s="34">
        <v>0.86099999999999999</v>
      </c>
      <c r="I299" s="36">
        <v>161.9</v>
      </c>
      <c r="Z299" s="4"/>
    </row>
    <row r="300" spans="1:26" hidden="1" x14ac:dyDescent="0.25">
      <c r="A300" s="39" t="s">
        <v>433</v>
      </c>
      <c r="B300" s="5">
        <v>2020</v>
      </c>
      <c r="C300" s="5">
        <v>11</v>
      </c>
      <c r="D300" s="39" t="s">
        <v>18</v>
      </c>
      <c r="E300" s="4" t="b">
        <v>0</v>
      </c>
      <c r="F300" s="37">
        <v>14251512.4</v>
      </c>
      <c r="G300" s="37">
        <v>17623946.649999999</v>
      </c>
      <c r="H300" s="34">
        <v>1.2370000000000001</v>
      </c>
      <c r="I300" s="36">
        <v>1060.96</v>
      </c>
      <c r="Z300" s="4"/>
    </row>
    <row r="301" spans="1:26" hidden="1" x14ac:dyDescent="0.25">
      <c r="A301" s="39" t="s">
        <v>432</v>
      </c>
      <c r="B301" s="5">
        <v>2020</v>
      </c>
      <c r="C301" s="5">
        <v>11</v>
      </c>
      <c r="D301" s="39" t="s">
        <v>18</v>
      </c>
      <c r="E301" s="4" t="b">
        <v>0</v>
      </c>
      <c r="F301" s="37">
        <v>2355351.0699999998</v>
      </c>
      <c r="G301" s="37">
        <v>3298284.97</v>
      </c>
      <c r="H301" s="34">
        <v>1.4</v>
      </c>
      <c r="I301" s="36">
        <v>608.03</v>
      </c>
      <c r="Z301" s="4"/>
    </row>
    <row r="302" spans="1:26" hidden="1" x14ac:dyDescent="0.25">
      <c r="A302" s="39" t="s">
        <v>284</v>
      </c>
      <c r="B302" s="5">
        <v>2020</v>
      </c>
      <c r="C302" s="5">
        <v>11</v>
      </c>
      <c r="D302" s="39" t="s">
        <v>18</v>
      </c>
      <c r="E302" s="4" t="b">
        <v>0</v>
      </c>
      <c r="F302" s="37">
        <v>80</v>
      </c>
      <c r="G302" s="37">
        <v>84</v>
      </c>
      <c r="H302" s="34">
        <v>1.05</v>
      </c>
      <c r="I302" s="36">
        <v>376.08</v>
      </c>
      <c r="Z302" s="4"/>
    </row>
    <row r="303" spans="1:26" hidden="1" x14ac:dyDescent="0.25">
      <c r="A303" s="39" t="s">
        <v>288</v>
      </c>
      <c r="B303" s="5">
        <v>2020</v>
      </c>
      <c r="C303" s="5">
        <v>11</v>
      </c>
      <c r="D303" s="39" t="s">
        <v>19</v>
      </c>
      <c r="E303" s="4" t="b">
        <v>0</v>
      </c>
      <c r="F303" s="37">
        <v>1</v>
      </c>
      <c r="G303" s="37">
        <v>1</v>
      </c>
      <c r="H303" s="34">
        <v>1</v>
      </c>
      <c r="I303" s="36">
        <v>376.08</v>
      </c>
      <c r="Z303" s="4"/>
    </row>
    <row r="304" spans="1:26" hidden="1" x14ac:dyDescent="0.25">
      <c r="A304" s="39" t="s">
        <v>483</v>
      </c>
      <c r="B304" s="5">
        <v>2020</v>
      </c>
      <c r="C304" s="5">
        <v>11</v>
      </c>
      <c r="D304" s="39" t="s">
        <v>19</v>
      </c>
      <c r="E304" s="4" t="b">
        <v>0</v>
      </c>
      <c r="F304" s="37">
        <v>1</v>
      </c>
      <c r="G304" s="37">
        <v>0.95</v>
      </c>
      <c r="H304" s="34">
        <v>0.95</v>
      </c>
      <c r="I304" s="36">
        <v>133.97999999999999</v>
      </c>
      <c r="Z304" s="4"/>
    </row>
    <row r="305" spans="1:26" hidden="1" x14ac:dyDescent="0.25">
      <c r="A305" s="39" t="s">
        <v>429</v>
      </c>
      <c r="B305" s="5">
        <v>2020</v>
      </c>
      <c r="C305" s="5">
        <v>11</v>
      </c>
      <c r="D305" s="39" t="s">
        <v>19</v>
      </c>
      <c r="E305" s="4" t="b">
        <v>0</v>
      </c>
      <c r="F305" s="37">
        <v>104</v>
      </c>
      <c r="G305" s="37">
        <v>26</v>
      </c>
      <c r="H305" s="34">
        <v>0.25</v>
      </c>
      <c r="I305" s="36">
        <v>0</v>
      </c>
      <c r="Z305" s="4"/>
    </row>
    <row r="306" spans="1:26" x14ac:dyDescent="0.25">
      <c r="A306" s="39" t="s">
        <v>428</v>
      </c>
      <c r="B306" s="5">
        <v>2020</v>
      </c>
      <c r="C306" s="5">
        <v>11</v>
      </c>
      <c r="D306" s="39" t="s">
        <v>19</v>
      </c>
      <c r="E306" s="4" t="b">
        <v>0</v>
      </c>
      <c r="F306" s="37">
        <v>60</v>
      </c>
      <c r="G306" s="37">
        <v>88</v>
      </c>
      <c r="H306" s="34">
        <v>1.4670000000000001</v>
      </c>
      <c r="I306" s="36">
        <v>1592.83</v>
      </c>
      <c r="Z306" s="4"/>
    </row>
    <row r="307" spans="1:26" hidden="1" x14ac:dyDescent="0.25">
      <c r="A307" s="39" t="s">
        <v>420</v>
      </c>
      <c r="B307" s="5">
        <v>2020</v>
      </c>
      <c r="C307" s="5">
        <v>11</v>
      </c>
      <c r="D307" s="39" t="s">
        <v>19</v>
      </c>
      <c r="E307" s="4" t="b">
        <v>0</v>
      </c>
      <c r="F307" s="37">
        <v>1</v>
      </c>
      <c r="G307" s="37">
        <v>1</v>
      </c>
      <c r="H307" s="34">
        <v>1</v>
      </c>
      <c r="I307" s="36">
        <v>752.16</v>
      </c>
      <c r="Z307" s="4"/>
    </row>
    <row r="308" spans="1:26" hidden="1" x14ac:dyDescent="0.25">
      <c r="A308" s="39" t="s">
        <v>287</v>
      </c>
      <c r="B308" s="5">
        <v>2020</v>
      </c>
      <c r="C308" s="5">
        <v>11</v>
      </c>
      <c r="D308" s="39" t="s">
        <v>19</v>
      </c>
      <c r="E308" s="4" t="b">
        <v>0</v>
      </c>
      <c r="F308" s="37">
        <v>1</v>
      </c>
      <c r="G308" s="37">
        <v>1</v>
      </c>
      <c r="H308" s="34">
        <v>1</v>
      </c>
      <c r="I308" s="36">
        <v>188.04</v>
      </c>
      <c r="Z308" s="4"/>
    </row>
    <row r="309" spans="1:26" hidden="1" x14ac:dyDescent="0.25">
      <c r="A309" s="39" t="s">
        <v>434</v>
      </c>
      <c r="B309" s="5">
        <v>2020</v>
      </c>
      <c r="C309" s="5">
        <v>11</v>
      </c>
      <c r="D309" s="39" t="s">
        <v>19</v>
      </c>
      <c r="E309" s="4" t="b">
        <v>0</v>
      </c>
      <c r="F309" s="37">
        <v>3982457.2</v>
      </c>
      <c r="G309" s="37">
        <v>3427515.25</v>
      </c>
      <c r="H309" s="34">
        <v>0.86099999999999999</v>
      </c>
      <c r="I309" s="36">
        <v>161.9</v>
      </c>
      <c r="Z309" s="4"/>
    </row>
    <row r="310" spans="1:26" hidden="1" x14ac:dyDescent="0.25">
      <c r="A310" s="39" t="s">
        <v>433</v>
      </c>
      <c r="B310" s="5">
        <v>2020</v>
      </c>
      <c r="C310" s="5">
        <v>11</v>
      </c>
      <c r="D310" s="39" t="s">
        <v>19</v>
      </c>
      <c r="E310" s="4" t="b">
        <v>0</v>
      </c>
      <c r="F310" s="37">
        <v>14251512.4</v>
      </c>
      <c r="G310" s="37">
        <v>17623946.649999999</v>
      </c>
      <c r="H310" s="34">
        <v>1.2370000000000001</v>
      </c>
      <c r="I310" s="36">
        <v>1060.96</v>
      </c>
      <c r="Z310" s="4"/>
    </row>
    <row r="311" spans="1:26" hidden="1" x14ac:dyDescent="0.25">
      <c r="A311" s="39" t="s">
        <v>432</v>
      </c>
      <c r="B311" s="5">
        <v>2020</v>
      </c>
      <c r="C311" s="5">
        <v>11</v>
      </c>
      <c r="D311" s="39" t="s">
        <v>19</v>
      </c>
      <c r="E311" s="4" t="b">
        <v>0</v>
      </c>
      <c r="F311" s="37">
        <v>2355351.0699999998</v>
      </c>
      <c r="G311" s="37">
        <v>3298284.97</v>
      </c>
      <c r="H311" s="34">
        <v>1.4</v>
      </c>
      <c r="I311" s="36">
        <v>608.03</v>
      </c>
      <c r="Z311" s="4"/>
    </row>
    <row r="312" spans="1:26" hidden="1" x14ac:dyDescent="0.25">
      <c r="A312" s="39" t="s">
        <v>284</v>
      </c>
      <c r="B312" s="5">
        <v>2020</v>
      </c>
      <c r="C312" s="5">
        <v>11</v>
      </c>
      <c r="D312" s="39" t="s">
        <v>19</v>
      </c>
      <c r="E312" s="4" t="b">
        <v>0</v>
      </c>
      <c r="F312" s="37">
        <v>80</v>
      </c>
      <c r="G312" s="37">
        <v>80</v>
      </c>
      <c r="H312" s="34">
        <v>1</v>
      </c>
      <c r="I312" s="36">
        <v>376.08</v>
      </c>
      <c r="Z312" s="4"/>
    </row>
    <row r="313" spans="1:26" hidden="1" x14ac:dyDescent="0.25">
      <c r="A313" s="39" t="s">
        <v>288</v>
      </c>
      <c r="B313" s="5">
        <v>2020</v>
      </c>
      <c r="C313" s="5">
        <v>11</v>
      </c>
      <c r="D313" s="39" t="s">
        <v>20</v>
      </c>
      <c r="E313" s="4" t="b">
        <v>0</v>
      </c>
      <c r="F313" s="37">
        <v>1</v>
      </c>
      <c r="G313" s="37">
        <v>1</v>
      </c>
      <c r="H313" s="34">
        <v>1</v>
      </c>
      <c r="I313" s="36">
        <v>376.08</v>
      </c>
      <c r="Z313" s="4"/>
    </row>
    <row r="314" spans="1:26" hidden="1" x14ac:dyDescent="0.25">
      <c r="A314" s="39" t="s">
        <v>483</v>
      </c>
      <c r="B314" s="5">
        <v>2020</v>
      </c>
      <c r="C314" s="5">
        <v>11</v>
      </c>
      <c r="D314" s="39" t="s">
        <v>20</v>
      </c>
      <c r="E314" s="4" t="b">
        <v>0</v>
      </c>
      <c r="F314" s="37">
        <v>1</v>
      </c>
      <c r="G314" s="37">
        <v>0.9</v>
      </c>
      <c r="H314" s="34">
        <v>0.9</v>
      </c>
      <c r="I314" s="36">
        <v>126.93</v>
      </c>
      <c r="Z314" s="4"/>
    </row>
    <row r="315" spans="1:26" hidden="1" x14ac:dyDescent="0.25">
      <c r="A315" s="39" t="s">
        <v>429</v>
      </c>
      <c r="B315" s="5">
        <v>2020</v>
      </c>
      <c r="C315" s="5">
        <v>11</v>
      </c>
      <c r="D315" s="39" t="s">
        <v>20</v>
      </c>
      <c r="E315" s="4" t="b">
        <v>0</v>
      </c>
      <c r="F315" s="37">
        <v>156</v>
      </c>
      <c r="G315" s="37">
        <v>147</v>
      </c>
      <c r="H315" s="34">
        <v>0.94199999999999995</v>
      </c>
      <c r="I315" s="36">
        <v>332.13</v>
      </c>
      <c r="Z315" s="4"/>
    </row>
    <row r="316" spans="1:26" x14ac:dyDescent="0.25">
      <c r="A316" s="39" t="s">
        <v>428</v>
      </c>
      <c r="B316" s="5">
        <v>2020</v>
      </c>
      <c r="C316" s="5">
        <v>11</v>
      </c>
      <c r="D316" s="39" t="s">
        <v>20</v>
      </c>
      <c r="E316" s="4" t="b">
        <v>0</v>
      </c>
      <c r="F316" s="37">
        <v>30</v>
      </c>
      <c r="G316" s="37">
        <v>16</v>
      </c>
      <c r="H316" s="34">
        <v>0.53300000000000003</v>
      </c>
      <c r="I316" s="36">
        <v>0</v>
      </c>
      <c r="Z316" s="4"/>
    </row>
    <row r="317" spans="1:26" hidden="1" x14ac:dyDescent="0.25">
      <c r="A317" s="39" t="s">
        <v>420</v>
      </c>
      <c r="B317" s="5">
        <v>2020</v>
      </c>
      <c r="C317" s="5">
        <v>11</v>
      </c>
      <c r="D317" s="39" t="s">
        <v>20</v>
      </c>
      <c r="E317" s="4" t="b">
        <v>0</v>
      </c>
      <c r="F317" s="37">
        <v>1</v>
      </c>
      <c r="G317" s="37">
        <v>1</v>
      </c>
      <c r="H317" s="34">
        <v>1</v>
      </c>
      <c r="I317" s="36">
        <v>752.16</v>
      </c>
      <c r="Z317" s="4"/>
    </row>
    <row r="318" spans="1:26" hidden="1" x14ac:dyDescent="0.25">
      <c r="A318" s="39" t="s">
        <v>287</v>
      </c>
      <c r="B318" s="5">
        <v>2020</v>
      </c>
      <c r="C318" s="5">
        <v>11</v>
      </c>
      <c r="D318" s="39" t="s">
        <v>20</v>
      </c>
      <c r="E318" s="4" t="b">
        <v>0</v>
      </c>
      <c r="F318" s="37">
        <v>1</v>
      </c>
      <c r="G318" s="37">
        <v>1</v>
      </c>
      <c r="H318" s="34">
        <v>1</v>
      </c>
      <c r="I318" s="36">
        <v>188.04</v>
      </c>
      <c r="Z318" s="4"/>
    </row>
    <row r="319" spans="1:26" hidden="1" x14ac:dyDescent="0.25">
      <c r="A319" s="39" t="s">
        <v>434</v>
      </c>
      <c r="B319" s="5">
        <v>2020</v>
      </c>
      <c r="C319" s="5">
        <v>11</v>
      </c>
      <c r="D319" s="39" t="s">
        <v>20</v>
      </c>
      <c r="E319" s="4" t="b">
        <v>0</v>
      </c>
      <c r="F319" s="37">
        <v>3982457.2</v>
      </c>
      <c r="G319" s="37">
        <v>3427515.25</v>
      </c>
      <c r="H319" s="34">
        <v>0.86099999999999999</v>
      </c>
      <c r="I319" s="36">
        <v>161.9</v>
      </c>
      <c r="Z319" s="4"/>
    </row>
    <row r="320" spans="1:26" hidden="1" x14ac:dyDescent="0.25">
      <c r="A320" s="39" t="s">
        <v>433</v>
      </c>
      <c r="B320" s="5">
        <v>2020</v>
      </c>
      <c r="C320" s="5">
        <v>11</v>
      </c>
      <c r="D320" s="39" t="s">
        <v>20</v>
      </c>
      <c r="E320" s="4" t="b">
        <v>0</v>
      </c>
      <c r="F320" s="37">
        <v>14251512.4</v>
      </c>
      <c r="G320" s="37">
        <v>17623946.649999999</v>
      </c>
      <c r="H320" s="34">
        <v>1.2370000000000001</v>
      </c>
      <c r="I320" s="36">
        <v>1060.96</v>
      </c>
      <c r="Z320" s="4"/>
    </row>
    <row r="321" spans="1:26" hidden="1" x14ac:dyDescent="0.25">
      <c r="A321" s="39" t="s">
        <v>432</v>
      </c>
      <c r="B321" s="5">
        <v>2020</v>
      </c>
      <c r="C321" s="5">
        <v>11</v>
      </c>
      <c r="D321" s="39" t="s">
        <v>20</v>
      </c>
      <c r="E321" s="4" t="b">
        <v>0</v>
      </c>
      <c r="F321" s="37">
        <v>2355351.0699999998</v>
      </c>
      <c r="G321" s="37">
        <v>3298284.97</v>
      </c>
      <c r="H321" s="34">
        <v>1.4</v>
      </c>
      <c r="I321" s="36">
        <v>608.03</v>
      </c>
      <c r="Z321" s="4"/>
    </row>
    <row r="322" spans="1:26" hidden="1" x14ac:dyDescent="0.25">
      <c r="A322" s="39" t="s">
        <v>284</v>
      </c>
      <c r="B322" s="5">
        <v>2020</v>
      </c>
      <c r="C322" s="5">
        <v>11</v>
      </c>
      <c r="D322" s="39" t="s">
        <v>20</v>
      </c>
      <c r="E322" s="4" t="b">
        <v>0</v>
      </c>
      <c r="F322" s="37">
        <v>80</v>
      </c>
      <c r="G322" s="37">
        <v>115</v>
      </c>
      <c r="H322" s="34">
        <v>1.4379999999999999</v>
      </c>
      <c r="I322" s="36">
        <v>376.08</v>
      </c>
      <c r="Z322" s="4"/>
    </row>
    <row r="323" spans="1:26" hidden="1" x14ac:dyDescent="0.25">
      <c r="A323" s="39" t="s">
        <v>288</v>
      </c>
      <c r="B323" s="5">
        <v>2020</v>
      </c>
      <c r="C323" s="5">
        <v>11</v>
      </c>
      <c r="D323" s="39" t="s">
        <v>21</v>
      </c>
      <c r="E323" s="4" t="b">
        <v>0</v>
      </c>
      <c r="F323" s="37">
        <v>1</v>
      </c>
      <c r="G323" s="37">
        <v>1</v>
      </c>
      <c r="H323" s="34">
        <v>1</v>
      </c>
      <c r="I323" s="36">
        <v>376.08</v>
      </c>
      <c r="Z323" s="4"/>
    </row>
    <row r="324" spans="1:26" hidden="1" x14ac:dyDescent="0.25">
      <c r="A324" s="39" t="s">
        <v>483</v>
      </c>
      <c r="B324" s="5">
        <v>2020</v>
      </c>
      <c r="C324" s="5">
        <v>11</v>
      </c>
      <c r="D324" s="39" t="s">
        <v>21</v>
      </c>
      <c r="E324" s="4" t="b">
        <v>0</v>
      </c>
      <c r="F324" s="37">
        <v>1</v>
      </c>
      <c r="G324" s="37">
        <v>1</v>
      </c>
      <c r="H324" s="34">
        <v>1</v>
      </c>
      <c r="I324" s="36">
        <v>188.04</v>
      </c>
      <c r="Z324" s="4"/>
    </row>
    <row r="325" spans="1:26" hidden="1" x14ac:dyDescent="0.25">
      <c r="A325" s="39" t="s">
        <v>429</v>
      </c>
      <c r="B325" s="5">
        <v>2020</v>
      </c>
      <c r="C325" s="5">
        <v>11</v>
      </c>
      <c r="D325" s="39" t="s">
        <v>21</v>
      </c>
      <c r="E325" s="4" t="b">
        <v>0</v>
      </c>
      <c r="F325" s="37">
        <v>65</v>
      </c>
      <c r="G325" s="37">
        <v>89</v>
      </c>
      <c r="H325" s="34">
        <v>1.369</v>
      </c>
      <c r="I325" s="36">
        <v>1477.07</v>
      </c>
      <c r="Z325" s="4"/>
    </row>
    <row r="326" spans="1:26" x14ac:dyDescent="0.25">
      <c r="A326" s="39" t="s">
        <v>428</v>
      </c>
      <c r="B326" s="5">
        <v>2020</v>
      </c>
      <c r="C326" s="5">
        <v>11</v>
      </c>
      <c r="D326" s="39" t="s">
        <v>21</v>
      </c>
      <c r="E326" s="4" t="b">
        <v>0</v>
      </c>
      <c r="F326" s="37">
        <v>60</v>
      </c>
      <c r="G326" s="37">
        <v>83</v>
      </c>
      <c r="H326" s="34">
        <v>1.383</v>
      </c>
      <c r="I326" s="36">
        <v>1492.18</v>
      </c>
      <c r="Z326" s="4"/>
    </row>
    <row r="327" spans="1:26" hidden="1" x14ac:dyDescent="0.25">
      <c r="A327" s="39" t="s">
        <v>420</v>
      </c>
      <c r="B327" s="5">
        <v>2020</v>
      </c>
      <c r="C327" s="5">
        <v>11</v>
      </c>
      <c r="D327" s="39" t="s">
        <v>21</v>
      </c>
      <c r="E327" s="4" t="b">
        <v>0</v>
      </c>
      <c r="F327" s="37">
        <v>1</v>
      </c>
      <c r="G327" s="37">
        <v>1</v>
      </c>
      <c r="H327" s="34">
        <v>1</v>
      </c>
      <c r="I327" s="36">
        <v>752.16</v>
      </c>
      <c r="Z327" s="4"/>
    </row>
    <row r="328" spans="1:26" hidden="1" x14ac:dyDescent="0.25">
      <c r="A328" s="39" t="s">
        <v>287</v>
      </c>
      <c r="B328" s="5">
        <v>2020</v>
      </c>
      <c r="C328" s="5">
        <v>11</v>
      </c>
      <c r="D328" s="39" t="s">
        <v>21</v>
      </c>
      <c r="E328" s="4" t="b">
        <v>0</v>
      </c>
      <c r="F328" s="37">
        <v>1</v>
      </c>
      <c r="G328" s="37">
        <v>1</v>
      </c>
      <c r="H328" s="34">
        <v>1</v>
      </c>
      <c r="I328" s="36">
        <v>188.04</v>
      </c>
      <c r="Z328" s="4"/>
    </row>
    <row r="329" spans="1:26" hidden="1" x14ac:dyDescent="0.25">
      <c r="A329" s="39" t="s">
        <v>434</v>
      </c>
      <c r="B329" s="5">
        <v>2020</v>
      </c>
      <c r="C329" s="5">
        <v>11</v>
      </c>
      <c r="D329" s="39" t="s">
        <v>21</v>
      </c>
      <c r="E329" s="4" t="b">
        <v>0</v>
      </c>
      <c r="F329" s="37">
        <v>3982457.2</v>
      </c>
      <c r="G329" s="37">
        <v>3427515.25</v>
      </c>
      <c r="H329" s="34">
        <v>0.86099999999999999</v>
      </c>
      <c r="I329" s="36">
        <v>161.9</v>
      </c>
      <c r="Z329" s="4"/>
    </row>
    <row r="330" spans="1:26" hidden="1" x14ac:dyDescent="0.25">
      <c r="A330" s="39" t="s">
        <v>433</v>
      </c>
      <c r="B330" s="5">
        <v>2020</v>
      </c>
      <c r="C330" s="5">
        <v>11</v>
      </c>
      <c r="D330" s="39" t="s">
        <v>21</v>
      </c>
      <c r="E330" s="4" t="b">
        <v>0</v>
      </c>
      <c r="F330" s="37">
        <v>14251512.4</v>
      </c>
      <c r="G330" s="37">
        <v>17623946.649999999</v>
      </c>
      <c r="H330" s="34">
        <v>1.2370000000000001</v>
      </c>
      <c r="I330" s="36">
        <v>1060.96</v>
      </c>
      <c r="Z330" s="4"/>
    </row>
    <row r="331" spans="1:26" hidden="1" x14ac:dyDescent="0.25">
      <c r="A331" s="39" t="s">
        <v>432</v>
      </c>
      <c r="B331" s="5">
        <v>2020</v>
      </c>
      <c r="C331" s="5">
        <v>11</v>
      </c>
      <c r="D331" s="39" t="s">
        <v>21</v>
      </c>
      <c r="E331" s="4" t="b">
        <v>0</v>
      </c>
      <c r="F331" s="37">
        <v>2355351.0699999998</v>
      </c>
      <c r="G331" s="37">
        <v>3298284.97</v>
      </c>
      <c r="H331" s="34">
        <v>1.4</v>
      </c>
      <c r="I331" s="36">
        <v>608.03</v>
      </c>
      <c r="Z331" s="4"/>
    </row>
    <row r="332" spans="1:26" hidden="1" x14ac:dyDescent="0.25">
      <c r="A332" s="39" t="s">
        <v>284</v>
      </c>
      <c r="B332" s="5">
        <v>2020</v>
      </c>
      <c r="C332" s="5">
        <v>11</v>
      </c>
      <c r="D332" s="39" t="s">
        <v>21</v>
      </c>
      <c r="E332" s="4" t="b">
        <v>0</v>
      </c>
      <c r="F332" s="37">
        <v>76</v>
      </c>
      <c r="G332" s="37">
        <v>111</v>
      </c>
      <c r="H332" s="34">
        <v>1.4610000000000001</v>
      </c>
      <c r="I332" s="36">
        <v>376.08</v>
      </c>
      <c r="Z332" s="4"/>
    </row>
    <row r="333" spans="1:26" hidden="1" x14ac:dyDescent="0.25">
      <c r="A333" s="39" t="s">
        <v>288</v>
      </c>
      <c r="B333" s="5">
        <v>2020</v>
      </c>
      <c r="C333" s="5">
        <v>11</v>
      </c>
      <c r="D333" s="39" t="s">
        <v>32</v>
      </c>
      <c r="E333" s="4" t="b">
        <v>0</v>
      </c>
      <c r="F333" s="37">
        <v>1</v>
      </c>
      <c r="G333" s="37">
        <v>1</v>
      </c>
      <c r="H333" s="34">
        <v>1</v>
      </c>
      <c r="I333" s="36">
        <v>376.08</v>
      </c>
      <c r="Z333" s="4"/>
    </row>
    <row r="334" spans="1:26" hidden="1" x14ac:dyDescent="0.25">
      <c r="A334" s="39" t="s">
        <v>483</v>
      </c>
      <c r="B334" s="5">
        <v>2020</v>
      </c>
      <c r="C334" s="5">
        <v>11</v>
      </c>
      <c r="D334" s="39" t="s">
        <v>32</v>
      </c>
      <c r="E334" s="4" t="b">
        <v>0</v>
      </c>
      <c r="F334" s="37">
        <v>1</v>
      </c>
      <c r="G334" s="37">
        <v>0.95</v>
      </c>
      <c r="H334" s="34">
        <v>0.95</v>
      </c>
      <c r="I334" s="36">
        <v>133.97999999999999</v>
      </c>
      <c r="Z334" s="4"/>
    </row>
    <row r="335" spans="1:26" hidden="1" x14ac:dyDescent="0.25">
      <c r="A335" s="39" t="s">
        <v>430</v>
      </c>
      <c r="B335" s="5">
        <v>2020</v>
      </c>
      <c r="C335" s="5">
        <v>11</v>
      </c>
      <c r="D335" s="39" t="s">
        <v>32</v>
      </c>
      <c r="E335" s="4" t="b">
        <v>0</v>
      </c>
      <c r="F335" s="37">
        <v>300</v>
      </c>
      <c r="G335" s="37">
        <v>48</v>
      </c>
      <c r="H335" s="34">
        <v>0.16</v>
      </c>
      <c r="I335" s="36">
        <v>0</v>
      </c>
      <c r="Z335" s="4"/>
    </row>
    <row r="336" spans="1:26" hidden="1" x14ac:dyDescent="0.25">
      <c r="A336" s="39" t="s">
        <v>420</v>
      </c>
      <c r="B336" s="5">
        <v>2020</v>
      </c>
      <c r="C336" s="5">
        <v>11</v>
      </c>
      <c r="D336" s="39" t="s">
        <v>32</v>
      </c>
      <c r="E336" s="4" t="b">
        <v>0</v>
      </c>
      <c r="F336" s="37">
        <v>1</v>
      </c>
      <c r="G336" s="37">
        <v>1</v>
      </c>
      <c r="H336" s="34">
        <v>1</v>
      </c>
      <c r="I336" s="36">
        <v>752.16</v>
      </c>
      <c r="Z336" s="4"/>
    </row>
    <row r="337" spans="1:26" hidden="1" x14ac:dyDescent="0.25">
      <c r="A337" s="39" t="s">
        <v>287</v>
      </c>
      <c r="B337" s="5">
        <v>2020</v>
      </c>
      <c r="C337" s="5">
        <v>11</v>
      </c>
      <c r="D337" s="39" t="s">
        <v>32</v>
      </c>
      <c r="E337" s="4" t="b">
        <v>0</v>
      </c>
      <c r="F337" s="37">
        <v>1</v>
      </c>
      <c r="G337" s="37">
        <v>1</v>
      </c>
      <c r="H337" s="34">
        <v>1</v>
      </c>
      <c r="I337" s="36">
        <v>188.04</v>
      </c>
      <c r="Z337" s="4"/>
    </row>
    <row r="338" spans="1:26" hidden="1" x14ac:dyDescent="0.25">
      <c r="A338" s="39" t="s">
        <v>434</v>
      </c>
      <c r="B338" s="5">
        <v>2020</v>
      </c>
      <c r="C338" s="5">
        <v>11</v>
      </c>
      <c r="D338" s="39" t="s">
        <v>32</v>
      </c>
      <c r="E338" s="4" t="b">
        <v>0</v>
      </c>
      <c r="F338" s="37">
        <v>3982457.2</v>
      </c>
      <c r="G338" s="37">
        <v>3427515.25</v>
      </c>
      <c r="H338" s="34">
        <v>0.86099999999999999</v>
      </c>
      <c r="I338" s="36">
        <v>161.9</v>
      </c>
      <c r="Z338" s="4"/>
    </row>
    <row r="339" spans="1:26" hidden="1" x14ac:dyDescent="0.25">
      <c r="A339" s="39" t="s">
        <v>433</v>
      </c>
      <c r="B339" s="5">
        <v>2020</v>
      </c>
      <c r="C339" s="5">
        <v>11</v>
      </c>
      <c r="D339" s="39" t="s">
        <v>32</v>
      </c>
      <c r="E339" s="4" t="b">
        <v>0</v>
      </c>
      <c r="F339" s="37">
        <v>14251512.4</v>
      </c>
      <c r="G339" s="37">
        <v>17623946.649999999</v>
      </c>
      <c r="H339" s="34">
        <v>1.2370000000000001</v>
      </c>
      <c r="I339" s="36">
        <v>1060.96</v>
      </c>
      <c r="Z339" s="4"/>
    </row>
    <row r="340" spans="1:26" hidden="1" x14ac:dyDescent="0.25">
      <c r="A340" s="39" t="s">
        <v>432</v>
      </c>
      <c r="B340" s="5">
        <v>2020</v>
      </c>
      <c r="C340" s="5">
        <v>11</v>
      </c>
      <c r="D340" s="39" t="s">
        <v>32</v>
      </c>
      <c r="E340" s="4" t="b">
        <v>0</v>
      </c>
      <c r="F340" s="37">
        <v>2355351.0699999998</v>
      </c>
      <c r="G340" s="37">
        <v>3298284.97</v>
      </c>
      <c r="H340" s="34">
        <v>1.4</v>
      </c>
      <c r="I340" s="36">
        <v>608.03</v>
      </c>
      <c r="Z340" s="4"/>
    </row>
    <row r="341" spans="1:26" hidden="1" x14ac:dyDescent="0.25">
      <c r="A341" s="39" t="s">
        <v>284</v>
      </c>
      <c r="B341" s="5">
        <v>2020</v>
      </c>
      <c r="C341" s="5">
        <v>11</v>
      </c>
      <c r="D341" s="39" t="s">
        <v>32</v>
      </c>
      <c r="E341" s="4" t="b">
        <v>0</v>
      </c>
      <c r="F341" s="37">
        <v>64</v>
      </c>
      <c r="G341" s="37">
        <v>62</v>
      </c>
      <c r="H341" s="34">
        <v>0.96899999999999997</v>
      </c>
      <c r="I341" s="36">
        <v>273.32</v>
      </c>
      <c r="Z341" s="4"/>
    </row>
    <row r="342" spans="1:26" hidden="1" x14ac:dyDescent="0.25">
      <c r="A342" s="39" t="s">
        <v>288</v>
      </c>
      <c r="B342" s="5">
        <v>2020</v>
      </c>
      <c r="C342" s="5">
        <v>11</v>
      </c>
      <c r="D342" s="39" t="s">
        <v>22</v>
      </c>
      <c r="E342" s="4" t="b">
        <v>0</v>
      </c>
      <c r="F342" s="37">
        <v>1</v>
      </c>
      <c r="G342" s="37">
        <v>1</v>
      </c>
      <c r="H342" s="34">
        <v>1</v>
      </c>
      <c r="I342" s="36">
        <v>376.08</v>
      </c>
      <c r="Z342" s="4"/>
    </row>
    <row r="343" spans="1:26" hidden="1" x14ac:dyDescent="0.25">
      <c r="A343" s="39" t="s">
        <v>483</v>
      </c>
      <c r="B343" s="5">
        <v>2020</v>
      </c>
      <c r="C343" s="5">
        <v>11</v>
      </c>
      <c r="D343" s="39" t="s">
        <v>22</v>
      </c>
      <c r="E343" s="4" t="b">
        <v>0</v>
      </c>
      <c r="F343" s="37">
        <v>1</v>
      </c>
      <c r="G343" s="37">
        <v>0.9</v>
      </c>
      <c r="H343" s="34">
        <v>0.9</v>
      </c>
      <c r="I343" s="36">
        <v>126.93</v>
      </c>
      <c r="Z343" s="4"/>
    </row>
    <row r="344" spans="1:26" hidden="1" x14ac:dyDescent="0.25">
      <c r="A344" s="39" t="s">
        <v>429</v>
      </c>
      <c r="B344" s="5">
        <v>2020</v>
      </c>
      <c r="C344" s="5">
        <v>11</v>
      </c>
      <c r="D344" s="39" t="s">
        <v>22</v>
      </c>
      <c r="E344" s="4" t="b">
        <v>0</v>
      </c>
      <c r="F344" s="37">
        <v>143</v>
      </c>
      <c r="G344" s="37">
        <v>138</v>
      </c>
      <c r="H344" s="34">
        <v>0.96499999999999997</v>
      </c>
      <c r="I344" s="36">
        <v>340.24</v>
      </c>
      <c r="Z344" s="4"/>
    </row>
    <row r="345" spans="1:26" x14ac:dyDescent="0.25">
      <c r="A345" s="39" t="s">
        <v>428</v>
      </c>
      <c r="B345" s="5">
        <v>2020</v>
      </c>
      <c r="C345" s="5">
        <v>11</v>
      </c>
      <c r="D345" s="39" t="s">
        <v>22</v>
      </c>
      <c r="E345" s="4" t="b">
        <v>0</v>
      </c>
      <c r="F345" s="37">
        <v>120</v>
      </c>
      <c r="G345" s="37">
        <v>78</v>
      </c>
      <c r="H345" s="34">
        <v>0.65</v>
      </c>
      <c r="I345" s="36">
        <v>0</v>
      </c>
      <c r="Z345" s="4"/>
    </row>
    <row r="346" spans="1:26" hidden="1" x14ac:dyDescent="0.25">
      <c r="A346" s="39" t="s">
        <v>420</v>
      </c>
      <c r="B346" s="5">
        <v>2020</v>
      </c>
      <c r="C346" s="5">
        <v>11</v>
      </c>
      <c r="D346" s="39" t="s">
        <v>22</v>
      </c>
      <c r="E346" s="4" t="b">
        <v>0</v>
      </c>
      <c r="F346" s="37">
        <v>1</v>
      </c>
      <c r="G346" s="37">
        <v>1</v>
      </c>
      <c r="H346" s="34">
        <v>1</v>
      </c>
      <c r="I346" s="36">
        <v>752.16</v>
      </c>
      <c r="Z346" s="4"/>
    </row>
    <row r="347" spans="1:26" hidden="1" x14ac:dyDescent="0.25">
      <c r="A347" s="39" t="s">
        <v>287</v>
      </c>
      <c r="B347" s="5">
        <v>2020</v>
      </c>
      <c r="C347" s="5">
        <v>11</v>
      </c>
      <c r="D347" s="39" t="s">
        <v>22</v>
      </c>
      <c r="E347" s="4" t="b">
        <v>0</v>
      </c>
      <c r="F347" s="37">
        <v>1</v>
      </c>
      <c r="G347" s="37">
        <v>1</v>
      </c>
      <c r="H347" s="34">
        <v>1</v>
      </c>
      <c r="I347" s="36">
        <v>188.04</v>
      </c>
      <c r="Z347" s="4"/>
    </row>
    <row r="348" spans="1:26" hidden="1" x14ac:dyDescent="0.25">
      <c r="A348" s="39" t="s">
        <v>434</v>
      </c>
      <c r="B348" s="5">
        <v>2020</v>
      </c>
      <c r="C348" s="5">
        <v>11</v>
      </c>
      <c r="D348" s="39" t="s">
        <v>22</v>
      </c>
      <c r="E348" s="4" t="b">
        <v>0</v>
      </c>
      <c r="F348" s="37">
        <v>3982457.2</v>
      </c>
      <c r="G348" s="37">
        <v>3427515.25</v>
      </c>
      <c r="H348" s="34">
        <v>0.86099999999999999</v>
      </c>
      <c r="I348" s="36">
        <v>161.9</v>
      </c>
      <c r="Z348" s="4"/>
    </row>
    <row r="349" spans="1:26" hidden="1" x14ac:dyDescent="0.25">
      <c r="A349" s="39" t="s">
        <v>433</v>
      </c>
      <c r="B349" s="5">
        <v>2020</v>
      </c>
      <c r="C349" s="5">
        <v>11</v>
      </c>
      <c r="D349" s="39" t="s">
        <v>22</v>
      </c>
      <c r="E349" s="4" t="b">
        <v>0</v>
      </c>
      <c r="F349" s="37">
        <v>14251512.4</v>
      </c>
      <c r="G349" s="37">
        <v>17623946.649999999</v>
      </c>
      <c r="H349" s="34">
        <v>1.2370000000000001</v>
      </c>
      <c r="I349" s="36">
        <v>1060.96</v>
      </c>
      <c r="Z349" s="4"/>
    </row>
    <row r="350" spans="1:26" hidden="1" x14ac:dyDescent="0.25">
      <c r="A350" s="39" t="s">
        <v>432</v>
      </c>
      <c r="B350" s="5">
        <v>2020</v>
      </c>
      <c r="C350" s="5">
        <v>11</v>
      </c>
      <c r="D350" s="39" t="s">
        <v>22</v>
      </c>
      <c r="E350" s="4" t="b">
        <v>0</v>
      </c>
      <c r="F350" s="37">
        <v>2355351.0699999998</v>
      </c>
      <c r="G350" s="37">
        <v>3298284.97</v>
      </c>
      <c r="H350" s="34">
        <v>1.4</v>
      </c>
      <c r="I350" s="36">
        <v>608.03</v>
      </c>
      <c r="Z350" s="4"/>
    </row>
    <row r="351" spans="1:26" hidden="1" x14ac:dyDescent="0.25">
      <c r="A351" s="39" t="s">
        <v>284</v>
      </c>
      <c r="B351" s="5">
        <v>2020</v>
      </c>
      <c r="C351" s="5">
        <v>11</v>
      </c>
      <c r="D351" s="39" t="s">
        <v>22</v>
      </c>
      <c r="E351" s="4" t="b">
        <v>0</v>
      </c>
      <c r="F351" s="37">
        <v>76</v>
      </c>
      <c r="G351" s="37">
        <v>107</v>
      </c>
      <c r="H351" s="34">
        <v>1.4079999999999999</v>
      </c>
      <c r="I351" s="36">
        <v>376.08</v>
      </c>
      <c r="Z351" s="4"/>
    </row>
    <row r="352" spans="1:26" hidden="1" x14ac:dyDescent="0.25">
      <c r="A352" s="39" t="s">
        <v>288</v>
      </c>
      <c r="B352" s="5">
        <v>2020</v>
      </c>
      <c r="C352" s="5">
        <v>11</v>
      </c>
      <c r="D352" s="39" t="s">
        <v>23</v>
      </c>
      <c r="E352" s="4" t="b">
        <v>0</v>
      </c>
      <c r="F352" s="37">
        <v>1</v>
      </c>
      <c r="G352" s="37">
        <v>1</v>
      </c>
      <c r="H352" s="34">
        <v>1</v>
      </c>
      <c r="I352" s="36">
        <v>376.08</v>
      </c>
      <c r="Z352" s="4"/>
    </row>
    <row r="353" spans="1:26" hidden="1" x14ac:dyDescent="0.25">
      <c r="A353" s="39" t="s">
        <v>483</v>
      </c>
      <c r="B353" s="5">
        <v>2020</v>
      </c>
      <c r="C353" s="5">
        <v>11</v>
      </c>
      <c r="D353" s="39" t="s">
        <v>23</v>
      </c>
      <c r="E353" s="4" t="b">
        <v>0</v>
      </c>
      <c r="F353" s="37">
        <v>1</v>
      </c>
      <c r="G353" s="37">
        <v>1</v>
      </c>
      <c r="H353" s="34">
        <v>1</v>
      </c>
      <c r="I353" s="36">
        <v>188.04</v>
      </c>
      <c r="Z353" s="4"/>
    </row>
    <row r="354" spans="1:26" hidden="1" x14ac:dyDescent="0.25">
      <c r="A354" s="39" t="s">
        <v>429</v>
      </c>
      <c r="B354" s="5">
        <v>2020</v>
      </c>
      <c r="C354" s="5">
        <v>11</v>
      </c>
      <c r="D354" s="39" t="s">
        <v>23</v>
      </c>
      <c r="E354" s="4" t="b">
        <v>0</v>
      </c>
      <c r="F354" s="37">
        <v>130</v>
      </c>
      <c r="G354" s="37">
        <v>222</v>
      </c>
      <c r="H354" s="34">
        <v>1.708</v>
      </c>
      <c r="I354" s="36">
        <v>1638.9</v>
      </c>
      <c r="Z354" s="4"/>
    </row>
    <row r="355" spans="1:26" x14ac:dyDescent="0.25">
      <c r="A355" s="39" t="s">
        <v>428</v>
      </c>
      <c r="B355" s="5">
        <v>2020</v>
      </c>
      <c r="C355" s="5">
        <v>11</v>
      </c>
      <c r="D355" s="39" t="s">
        <v>23</v>
      </c>
      <c r="E355" s="4" t="b">
        <v>0</v>
      </c>
      <c r="F355" s="37">
        <v>80</v>
      </c>
      <c r="G355" s="37">
        <v>149</v>
      </c>
      <c r="H355" s="34">
        <v>1.863</v>
      </c>
      <c r="I355" s="36">
        <v>1638.9</v>
      </c>
      <c r="Z355" s="4"/>
    </row>
    <row r="356" spans="1:26" hidden="1" x14ac:dyDescent="0.25">
      <c r="A356" s="39" t="s">
        <v>420</v>
      </c>
      <c r="B356" s="5">
        <v>2020</v>
      </c>
      <c r="C356" s="5">
        <v>11</v>
      </c>
      <c r="D356" s="39" t="s">
        <v>23</v>
      </c>
      <c r="E356" s="4" t="b">
        <v>0</v>
      </c>
      <c r="F356" s="37">
        <v>1</v>
      </c>
      <c r="G356" s="37">
        <v>1</v>
      </c>
      <c r="H356" s="34">
        <v>1</v>
      </c>
      <c r="I356" s="36">
        <v>752.16</v>
      </c>
      <c r="Z356" s="4"/>
    </row>
    <row r="357" spans="1:26" hidden="1" x14ac:dyDescent="0.25">
      <c r="A357" s="39" t="s">
        <v>287</v>
      </c>
      <c r="B357" s="5">
        <v>2020</v>
      </c>
      <c r="C357" s="5">
        <v>11</v>
      </c>
      <c r="D357" s="39" t="s">
        <v>23</v>
      </c>
      <c r="E357" s="4" t="b">
        <v>0</v>
      </c>
      <c r="F357" s="37">
        <v>1</v>
      </c>
      <c r="G357" s="37">
        <v>1</v>
      </c>
      <c r="H357" s="34">
        <v>1</v>
      </c>
      <c r="I357" s="36">
        <v>188.04</v>
      </c>
      <c r="Z357" s="4"/>
    </row>
    <row r="358" spans="1:26" hidden="1" x14ac:dyDescent="0.25">
      <c r="A358" s="39" t="s">
        <v>434</v>
      </c>
      <c r="B358" s="5">
        <v>2020</v>
      </c>
      <c r="C358" s="5">
        <v>11</v>
      </c>
      <c r="D358" s="39" t="s">
        <v>23</v>
      </c>
      <c r="E358" s="4" t="b">
        <v>0</v>
      </c>
      <c r="F358" s="37">
        <v>3982457.2</v>
      </c>
      <c r="G358" s="37">
        <v>3427515.25</v>
      </c>
      <c r="H358" s="34">
        <v>0.86099999999999999</v>
      </c>
      <c r="I358" s="36">
        <v>161.9</v>
      </c>
      <c r="Z358" s="4"/>
    </row>
    <row r="359" spans="1:26" hidden="1" x14ac:dyDescent="0.25">
      <c r="A359" s="39" t="s">
        <v>433</v>
      </c>
      <c r="B359" s="5">
        <v>2020</v>
      </c>
      <c r="C359" s="5">
        <v>11</v>
      </c>
      <c r="D359" s="39" t="s">
        <v>23</v>
      </c>
      <c r="E359" s="4" t="b">
        <v>0</v>
      </c>
      <c r="F359" s="37">
        <v>14251512.4</v>
      </c>
      <c r="G359" s="37">
        <v>17623946.649999999</v>
      </c>
      <c r="H359" s="34">
        <v>1.2370000000000001</v>
      </c>
      <c r="I359" s="36">
        <v>1060.96</v>
      </c>
      <c r="Z359" s="4"/>
    </row>
    <row r="360" spans="1:26" hidden="1" x14ac:dyDescent="0.25">
      <c r="A360" s="39" t="s">
        <v>432</v>
      </c>
      <c r="B360" s="5">
        <v>2020</v>
      </c>
      <c r="C360" s="5">
        <v>11</v>
      </c>
      <c r="D360" s="39" t="s">
        <v>23</v>
      </c>
      <c r="E360" s="4" t="b">
        <v>0</v>
      </c>
      <c r="F360" s="37">
        <v>2355351.0699999998</v>
      </c>
      <c r="G360" s="37">
        <v>3298284.97</v>
      </c>
      <c r="H360" s="34">
        <v>1.4</v>
      </c>
      <c r="I360" s="36">
        <v>608.03</v>
      </c>
      <c r="Z360" s="4"/>
    </row>
    <row r="361" spans="1:26" hidden="1" x14ac:dyDescent="0.25">
      <c r="A361" s="39" t="s">
        <v>284</v>
      </c>
      <c r="B361" s="5">
        <v>2020</v>
      </c>
      <c r="C361" s="5">
        <v>11</v>
      </c>
      <c r="D361" s="39" t="s">
        <v>23</v>
      </c>
      <c r="E361" s="4" t="b">
        <v>0</v>
      </c>
      <c r="F361" s="37">
        <v>76</v>
      </c>
      <c r="G361" s="37">
        <v>107</v>
      </c>
      <c r="H361" s="34">
        <v>1.4079999999999999</v>
      </c>
      <c r="I361" s="36">
        <v>376.08</v>
      </c>
      <c r="Z361" s="4"/>
    </row>
    <row r="362" spans="1:26" hidden="1" x14ac:dyDescent="0.25">
      <c r="A362" s="39" t="s">
        <v>288</v>
      </c>
      <c r="B362" s="5">
        <v>2020</v>
      </c>
      <c r="C362" s="5">
        <v>11</v>
      </c>
      <c r="D362" s="39" t="s">
        <v>33</v>
      </c>
      <c r="E362" s="4" t="b">
        <v>0</v>
      </c>
      <c r="F362" s="37">
        <v>1</v>
      </c>
      <c r="G362" s="37">
        <v>1</v>
      </c>
      <c r="H362" s="34">
        <v>1</v>
      </c>
      <c r="I362" s="36">
        <v>376.08</v>
      </c>
      <c r="Z362" s="4"/>
    </row>
    <row r="363" spans="1:26" hidden="1" x14ac:dyDescent="0.25">
      <c r="A363" s="39" t="s">
        <v>483</v>
      </c>
      <c r="B363" s="5">
        <v>2020</v>
      </c>
      <c r="C363" s="5">
        <v>11</v>
      </c>
      <c r="D363" s="39" t="s">
        <v>33</v>
      </c>
      <c r="E363" s="4" t="b">
        <v>0</v>
      </c>
      <c r="F363" s="37">
        <v>1</v>
      </c>
      <c r="G363" s="37">
        <v>0.95</v>
      </c>
      <c r="H363" s="34">
        <v>0.95</v>
      </c>
      <c r="I363" s="36">
        <v>133.97999999999999</v>
      </c>
      <c r="Z363" s="4"/>
    </row>
    <row r="364" spans="1:26" hidden="1" x14ac:dyDescent="0.25">
      <c r="A364" s="39" t="s">
        <v>430</v>
      </c>
      <c r="B364" s="5">
        <v>2020</v>
      </c>
      <c r="C364" s="5">
        <v>11</v>
      </c>
      <c r="D364" s="39" t="s">
        <v>33</v>
      </c>
      <c r="E364" s="4" t="b">
        <v>0</v>
      </c>
      <c r="F364" s="37">
        <v>187.5</v>
      </c>
      <c r="G364" s="37">
        <v>0</v>
      </c>
      <c r="H364" s="34">
        <v>0</v>
      </c>
      <c r="I364" s="36">
        <v>0</v>
      </c>
      <c r="Z364" s="4"/>
    </row>
    <row r="365" spans="1:26" hidden="1" x14ac:dyDescent="0.25">
      <c r="A365" s="39" t="s">
        <v>420</v>
      </c>
      <c r="B365" s="5">
        <v>2020</v>
      </c>
      <c r="C365" s="5">
        <v>11</v>
      </c>
      <c r="D365" s="39" t="s">
        <v>33</v>
      </c>
      <c r="E365" s="4" t="b">
        <v>0</v>
      </c>
      <c r="F365" s="37">
        <v>1</v>
      </c>
      <c r="G365" s="37">
        <v>1</v>
      </c>
      <c r="H365" s="34">
        <v>1</v>
      </c>
      <c r="I365" s="36">
        <v>752.16</v>
      </c>
      <c r="Z365" s="4"/>
    </row>
    <row r="366" spans="1:26" hidden="1" x14ac:dyDescent="0.25">
      <c r="A366" s="39" t="s">
        <v>287</v>
      </c>
      <c r="B366" s="5">
        <v>2020</v>
      </c>
      <c r="C366" s="5">
        <v>11</v>
      </c>
      <c r="D366" s="39" t="s">
        <v>33</v>
      </c>
      <c r="E366" s="4" t="b">
        <v>0</v>
      </c>
      <c r="F366" s="37">
        <v>1</v>
      </c>
      <c r="G366" s="37">
        <v>1</v>
      </c>
      <c r="H366" s="34">
        <v>1</v>
      </c>
      <c r="I366" s="36">
        <v>188.04</v>
      </c>
      <c r="Z366" s="4"/>
    </row>
    <row r="367" spans="1:26" hidden="1" x14ac:dyDescent="0.25">
      <c r="A367" s="39" t="s">
        <v>434</v>
      </c>
      <c r="B367" s="5">
        <v>2020</v>
      </c>
      <c r="C367" s="5">
        <v>11</v>
      </c>
      <c r="D367" s="39" t="s">
        <v>33</v>
      </c>
      <c r="E367" s="4" t="b">
        <v>0</v>
      </c>
      <c r="F367" s="37">
        <v>3982457.2</v>
      </c>
      <c r="G367" s="37">
        <v>3427515.25</v>
      </c>
      <c r="H367" s="34">
        <v>0.86099999999999999</v>
      </c>
      <c r="I367" s="36">
        <v>161.9</v>
      </c>
      <c r="Z367" s="4"/>
    </row>
    <row r="368" spans="1:26" hidden="1" x14ac:dyDescent="0.25">
      <c r="A368" s="39" t="s">
        <v>433</v>
      </c>
      <c r="B368" s="5">
        <v>2020</v>
      </c>
      <c r="C368" s="5">
        <v>11</v>
      </c>
      <c r="D368" s="39" t="s">
        <v>33</v>
      </c>
      <c r="E368" s="4" t="b">
        <v>0</v>
      </c>
      <c r="F368" s="37">
        <v>14251512.4</v>
      </c>
      <c r="G368" s="37">
        <v>17623946.649999999</v>
      </c>
      <c r="H368" s="34">
        <v>1.2370000000000001</v>
      </c>
      <c r="I368" s="36">
        <v>1060.96</v>
      </c>
      <c r="Z368" s="4"/>
    </row>
    <row r="369" spans="1:26" hidden="1" x14ac:dyDescent="0.25">
      <c r="A369" s="39" t="s">
        <v>432</v>
      </c>
      <c r="B369" s="5">
        <v>2020</v>
      </c>
      <c r="C369" s="5">
        <v>11</v>
      </c>
      <c r="D369" s="39" t="s">
        <v>33</v>
      </c>
      <c r="E369" s="4" t="b">
        <v>0</v>
      </c>
      <c r="F369" s="37">
        <v>2355351.0699999998</v>
      </c>
      <c r="G369" s="37">
        <v>3298284.97</v>
      </c>
      <c r="H369" s="34">
        <v>1.4</v>
      </c>
      <c r="I369" s="36">
        <v>608.03</v>
      </c>
      <c r="Z369" s="4"/>
    </row>
    <row r="370" spans="1:26" hidden="1" x14ac:dyDescent="0.25">
      <c r="A370" s="39" t="s">
        <v>284</v>
      </c>
      <c r="B370" s="5">
        <v>2020</v>
      </c>
      <c r="C370" s="5">
        <v>11</v>
      </c>
      <c r="D370" s="39" t="s">
        <v>33</v>
      </c>
      <c r="E370" s="4" t="b">
        <v>0</v>
      </c>
      <c r="F370" s="37">
        <v>80</v>
      </c>
      <c r="G370" s="37">
        <v>87</v>
      </c>
      <c r="H370" s="34">
        <v>1.0880000000000001</v>
      </c>
      <c r="I370" s="36">
        <v>376.08</v>
      </c>
      <c r="Z370" s="4"/>
    </row>
    <row r="371" spans="1:26" hidden="1" x14ac:dyDescent="0.25">
      <c r="A371" s="39" t="s">
        <v>288</v>
      </c>
      <c r="B371" s="5">
        <v>2020</v>
      </c>
      <c r="C371" s="5">
        <v>11</v>
      </c>
      <c r="D371" s="39" t="s">
        <v>25</v>
      </c>
      <c r="E371" s="4" t="b">
        <v>0</v>
      </c>
      <c r="F371" s="37">
        <v>1</v>
      </c>
      <c r="G371" s="37">
        <v>1</v>
      </c>
      <c r="H371" s="34">
        <v>1</v>
      </c>
      <c r="I371" s="36">
        <v>376.08</v>
      </c>
      <c r="Z371" s="4"/>
    </row>
    <row r="372" spans="1:26" hidden="1" x14ac:dyDescent="0.25">
      <c r="A372" s="39" t="s">
        <v>483</v>
      </c>
      <c r="B372" s="5">
        <v>2020</v>
      </c>
      <c r="C372" s="5">
        <v>11</v>
      </c>
      <c r="D372" s="39" t="s">
        <v>25</v>
      </c>
      <c r="E372" s="4" t="b">
        <v>0</v>
      </c>
      <c r="F372" s="37">
        <v>1</v>
      </c>
      <c r="G372" s="37">
        <v>1</v>
      </c>
      <c r="H372" s="34">
        <v>1</v>
      </c>
      <c r="I372" s="36">
        <v>188.04</v>
      </c>
      <c r="Z372" s="4"/>
    </row>
    <row r="373" spans="1:26" hidden="1" x14ac:dyDescent="0.25">
      <c r="A373" s="39" t="s">
        <v>430</v>
      </c>
      <c r="B373" s="5">
        <v>2020</v>
      </c>
      <c r="C373" s="5">
        <v>11</v>
      </c>
      <c r="D373" s="39" t="s">
        <v>25</v>
      </c>
      <c r="E373" s="4" t="b">
        <v>0</v>
      </c>
      <c r="F373" s="37">
        <v>37.5</v>
      </c>
      <c r="G373" s="37">
        <v>0</v>
      </c>
      <c r="H373" s="34">
        <v>0</v>
      </c>
      <c r="I373" s="36">
        <v>0</v>
      </c>
      <c r="Z373" s="4"/>
    </row>
    <row r="374" spans="1:26" hidden="1" x14ac:dyDescent="0.25">
      <c r="A374" s="39" t="s">
        <v>429</v>
      </c>
      <c r="B374" s="5">
        <v>2020</v>
      </c>
      <c r="C374" s="5">
        <v>11</v>
      </c>
      <c r="D374" s="39" t="s">
        <v>25</v>
      </c>
      <c r="E374" s="4" t="b">
        <v>0</v>
      </c>
      <c r="F374" s="37">
        <v>52</v>
      </c>
      <c r="G374" s="37">
        <v>6</v>
      </c>
      <c r="H374" s="34">
        <v>0.115</v>
      </c>
      <c r="I374" s="36">
        <v>0</v>
      </c>
      <c r="Z374" s="4"/>
    </row>
    <row r="375" spans="1:26" x14ac:dyDescent="0.25">
      <c r="A375" s="39" t="s">
        <v>428</v>
      </c>
      <c r="B375" s="5">
        <v>2020</v>
      </c>
      <c r="C375" s="5">
        <v>11</v>
      </c>
      <c r="D375" s="39" t="s">
        <v>25</v>
      </c>
      <c r="E375" s="4" t="b">
        <v>0</v>
      </c>
      <c r="F375" s="37">
        <v>10</v>
      </c>
      <c r="G375" s="37">
        <v>1</v>
      </c>
      <c r="H375" s="34">
        <v>0.1</v>
      </c>
      <c r="I375" s="36">
        <v>0</v>
      </c>
      <c r="Z375" s="4"/>
    </row>
    <row r="376" spans="1:26" hidden="1" x14ac:dyDescent="0.25">
      <c r="A376" s="39" t="s">
        <v>420</v>
      </c>
      <c r="B376" s="5">
        <v>2020</v>
      </c>
      <c r="C376" s="5">
        <v>11</v>
      </c>
      <c r="D376" s="39" t="s">
        <v>25</v>
      </c>
      <c r="E376" s="4" t="b">
        <v>0</v>
      </c>
      <c r="F376" s="37">
        <v>1</v>
      </c>
      <c r="G376" s="37">
        <v>1</v>
      </c>
      <c r="H376" s="34">
        <v>1</v>
      </c>
      <c r="I376" s="36">
        <v>752.16</v>
      </c>
      <c r="Z376" s="4"/>
    </row>
    <row r="377" spans="1:26" hidden="1" x14ac:dyDescent="0.25">
      <c r="A377" s="39" t="s">
        <v>287</v>
      </c>
      <c r="B377" s="5">
        <v>2020</v>
      </c>
      <c r="C377" s="5">
        <v>11</v>
      </c>
      <c r="D377" s="39" t="s">
        <v>25</v>
      </c>
      <c r="E377" s="4" t="b">
        <v>0</v>
      </c>
      <c r="F377" s="37">
        <v>1</v>
      </c>
      <c r="G377" s="37">
        <v>1</v>
      </c>
      <c r="H377" s="34">
        <v>1</v>
      </c>
      <c r="I377" s="36">
        <v>188.04</v>
      </c>
      <c r="Z377" s="4"/>
    </row>
    <row r="378" spans="1:26" hidden="1" x14ac:dyDescent="0.25">
      <c r="A378" s="39" t="s">
        <v>434</v>
      </c>
      <c r="B378" s="5">
        <v>2020</v>
      </c>
      <c r="C378" s="5">
        <v>11</v>
      </c>
      <c r="D378" s="39" t="s">
        <v>25</v>
      </c>
      <c r="E378" s="4" t="b">
        <v>0</v>
      </c>
      <c r="F378" s="37">
        <v>3982457.2</v>
      </c>
      <c r="G378" s="37">
        <v>3427515.25</v>
      </c>
      <c r="H378" s="34">
        <v>0.86099999999999999</v>
      </c>
      <c r="I378" s="36">
        <v>161.9</v>
      </c>
      <c r="Z378" s="4"/>
    </row>
    <row r="379" spans="1:26" hidden="1" x14ac:dyDescent="0.25">
      <c r="A379" s="39" t="s">
        <v>433</v>
      </c>
      <c r="B379" s="5">
        <v>2020</v>
      </c>
      <c r="C379" s="5">
        <v>11</v>
      </c>
      <c r="D379" s="39" t="s">
        <v>25</v>
      </c>
      <c r="E379" s="4" t="b">
        <v>0</v>
      </c>
      <c r="F379" s="37">
        <v>14251512.4</v>
      </c>
      <c r="G379" s="37">
        <v>17623946.649999999</v>
      </c>
      <c r="H379" s="34">
        <v>1.2370000000000001</v>
      </c>
      <c r="I379" s="36">
        <v>1060.96</v>
      </c>
      <c r="Z379" s="4"/>
    </row>
    <row r="380" spans="1:26" hidden="1" x14ac:dyDescent="0.25">
      <c r="A380" s="39" t="s">
        <v>432</v>
      </c>
      <c r="B380" s="5">
        <v>2020</v>
      </c>
      <c r="C380" s="5">
        <v>11</v>
      </c>
      <c r="D380" s="39" t="s">
        <v>25</v>
      </c>
      <c r="E380" s="4" t="b">
        <v>0</v>
      </c>
      <c r="F380" s="37">
        <v>2355351.0699999998</v>
      </c>
      <c r="G380" s="37">
        <v>3298284.97</v>
      </c>
      <c r="H380" s="34">
        <v>1.4</v>
      </c>
      <c r="I380" s="36">
        <v>608.03</v>
      </c>
    </row>
    <row r="381" spans="1:26" hidden="1" x14ac:dyDescent="0.25">
      <c r="A381" s="39" t="s">
        <v>284</v>
      </c>
      <c r="B381" s="5">
        <v>2020</v>
      </c>
      <c r="C381" s="5">
        <v>11</v>
      </c>
      <c r="D381" s="39" t="s">
        <v>25</v>
      </c>
      <c r="E381" s="4" t="b">
        <v>0</v>
      </c>
      <c r="F381" s="37">
        <v>80</v>
      </c>
      <c r="G381" s="37">
        <v>81</v>
      </c>
      <c r="H381" s="34">
        <v>1.0129999999999999</v>
      </c>
      <c r="I381" s="36">
        <v>376.08</v>
      </c>
    </row>
    <row r="382" spans="1:26" hidden="1" x14ac:dyDescent="0.25">
      <c r="A382" s="39" t="s">
        <v>429</v>
      </c>
      <c r="B382" s="5">
        <v>2020</v>
      </c>
      <c r="C382" s="5">
        <v>12</v>
      </c>
      <c r="D382" s="39" t="s">
        <v>9</v>
      </c>
      <c r="E382" s="4" t="b">
        <v>0</v>
      </c>
      <c r="F382" s="37">
        <v>78</v>
      </c>
      <c r="G382" s="37">
        <v>0</v>
      </c>
      <c r="H382" s="34">
        <v>0</v>
      </c>
      <c r="I382" s="36">
        <v>0</v>
      </c>
    </row>
    <row r="383" spans="1:26" hidden="1" x14ac:dyDescent="0.25">
      <c r="A383" s="39" t="s">
        <v>428</v>
      </c>
      <c r="B383" s="5">
        <v>2020</v>
      </c>
      <c r="C383" s="5">
        <v>12</v>
      </c>
      <c r="D383" s="39" t="s">
        <v>9</v>
      </c>
      <c r="E383" s="4" t="b">
        <v>0</v>
      </c>
      <c r="F383" s="37">
        <v>100</v>
      </c>
      <c r="G383" s="37">
        <v>0</v>
      </c>
      <c r="H383" s="34">
        <v>0</v>
      </c>
      <c r="I383" s="36">
        <v>0</v>
      </c>
    </row>
    <row r="384" spans="1:26" hidden="1" x14ac:dyDescent="0.25">
      <c r="A384" s="39" t="s">
        <v>434</v>
      </c>
      <c r="B384" s="5">
        <v>2020</v>
      </c>
      <c r="C384" s="5">
        <v>12</v>
      </c>
      <c r="D384" s="39" t="s">
        <v>9</v>
      </c>
      <c r="E384" s="4" t="b">
        <v>0</v>
      </c>
      <c r="F384" s="37">
        <v>3982457.2</v>
      </c>
      <c r="G384" s="37">
        <v>0</v>
      </c>
      <c r="H384" s="34">
        <v>0</v>
      </c>
      <c r="I384" s="36">
        <v>0</v>
      </c>
    </row>
    <row r="385" spans="1:9" hidden="1" x14ac:dyDescent="0.25">
      <c r="A385" s="39" t="s">
        <v>433</v>
      </c>
      <c r="B385" s="5">
        <v>2020</v>
      </c>
      <c r="C385" s="5">
        <v>12</v>
      </c>
      <c r="D385" s="39" t="s">
        <v>9</v>
      </c>
      <c r="E385" s="4" t="b">
        <v>0</v>
      </c>
      <c r="F385" s="37">
        <v>14251512.4</v>
      </c>
      <c r="G385" s="37">
        <v>0</v>
      </c>
      <c r="H385" s="34">
        <v>0</v>
      </c>
      <c r="I385" s="36">
        <v>0</v>
      </c>
    </row>
    <row r="386" spans="1:9" hidden="1" x14ac:dyDescent="0.25">
      <c r="A386" s="39" t="s">
        <v>432</v>
      </c>
      <c r="B386" s="5">
        <v>2020</v>
      </c>
      <c r="C386" s="5">
        <v>12</v>
      </c>
      <c r="D386" s="39" t="s">
        <v>9</v>
      </c>
      <c r="E386" s="4" t="b">
        <v>0</v>
      </c>
      <c r="F386" s="37">
        <v>2355351.0699999998</v>
      </c>
      <c r="G386" s="37">
        <v>0</v>
      </c>
      <c r="H386" s="34">
        <v>0</v>
      </c>
      <c r="I386" s="36">
        <v>0</v>
      </c>
    </row>
    <row r="387" spans="1:9" hidden="1" x14ac:dyDescent="0.25">
      <c r="A387" s="39" t="s">
        <v>429</v>
      </c>
      <c r="B387" s="5">
        <v>2020</v>
      </c>
      <c r="C387" s="5">
        <v>12</v>
      </c>
      <c r="D387" s="39" t="s">
        <v>11</v>
      </c>
      <c r="E387" s="4" t="b">
        <v>0</v>
      </c>
      <c r="F387" s="37">
        <v>104</v>
      </c>
      <c r="G387" s="37">
        <v>0</v>
      </c>
      <c r="H387" s="34">
        <v>0</v>
      </c>
      <c r="I387" s="36">
        <v>0</v>
      </c>
    </row>
    <row r="388" spans="1:9" hidden="1" x14ac:dyDescent="0.25">
      <c r="A388" s="39" t="s">
        <v>428</v>
      </c>
      <c r="B388" s="5">
        <v>2020</v>
      </c>
      <c r="C388" s="5">
        <v>12</v>
      </c>
      <c r="D388" s="39" t="s">
        <v>11</v>
      </c>
      <c r="E388" s="4" t="b">
        <v>0</v>
      </c>
      <c r="F388" s="37">
        <v>130</v>
      </c>
      <c r="G388" s="37">
        <v>0</v>
      </c>
      <c r="H388" s="34">
        <v>0</v>
      </c>
      <c r="I388" s="36">
        <v>0</v>
      </c>
    </row>
    <row r="389" spans="1:9" hidden="1" x14ac:dyDescent="0.25">
      <c r="A389" s="39" t="s">
        <v>434</v>
      </c>
      <c r="B389" s="5">
        <v>2020</v>
      </c>
      <c r="C389" s="5">
        <v>12</v>
      </c>
      <c r="D389" s="39" t="s">
        <v>11</v>
      </c>
      <c r="E389" s="4" t="b">
        <v>0</v>
      </c>
      <c r="F389" s="37">
        <v>3982457.2</v>
      </c>
      <c r="G389" s="37">
        <v>0</v>
      </c>
      <c r="H389" s="34">
        <v>0</v>
      </c>
      <c r="I389" s="36">
        <v>0</v>
      </c>
    </row>
    <row r="390" spans="1:9" hidden="1" x14ac:dyDescent="0.25">
      <c r="A390" s="39" t="s">
        <v>433</v>
      </c>
      <c r="B390" s="5">
        <v>2020</v>
      </c>
      <c r="C390" s="5">
        <v>12</v>
      </c>
      <c r="D390" s="39" t="s">
        <v>11</v>
      </c>
      <c r="E390" s="4" t="b">
        <v>0</v>
      </c>
      <c r="F390" s="37">
        <v>14251512.4</v>
      </c>
      <c r="G390" s="37">
        <v>0</v>
      </c>
      <c r="H390" s="34">
        <v>0</v>
      </c>
      <c r="I390" s="36">
        <v>0</v>
      </c>
    </row>
    <row r="391" spans="1:9" hidden="1" x14ac:dyDescent="0.25">
      <c r="A391" s="39" t="s">
        <v>432</v>
      </c>
      <c r="B391" s="5">
        <v>2020</v>
      </c>
      <c r="C391" s="5">
        <v>12</v>
      </c>
      <c r="D391" s="39" t="s">
        <v>11</v>
      </c>
      <c r="E391" s="4" t="b">
        <v>0</v>
      </c>
      <c r="F391" s="37">
        <v>2355351.0699999998</v>
      </c>
      <c r="G391" s="37">
        <v>0</v>
      </c>
      <c r="H391" s="34">
        <v>0</v>
      </c>
      <c r="I391" s="36">
        <v>0</v>
      </c>
    </row>
    <row r="392" spans="1:9" hidden="1" x14ac:dyDescent="0.25">
      <c r="A392" s="39" t="s">
        <v>429</v>
      </c>
      <c r="B392" s="5">
        <v>2020</v>
      </c>
      <c r="C392" s="5">
        <v>12</v>
      </c>
      <c r="D392" s="39" t="s">
        <v>13</v>
      </c>
      <c r="E392" s="4" t="b">
        <v>0</v>
      </c>
      <c r="F392" s="37">
        <v>65</v>
      </c>
      <c r="G392" s="37">
        <v>0</v>
      </c>
      <c r="H392" s="34">
        <v>0</v>
      </c>
      <c r="I392" s="36">
        <v>0</v>
      </c>
    </row>
    <row r="393" spans="1:9" hidden="1" x14ac:dyDescent="0.25">
      <c r="A393" s="39" t="s">
        <v>428</v>
      </c>
      <c r="B393" s="5">
        <v>2020</v>
      </c>
      <c r="C393" s="5">
        <v>12</v>
      </c>
      <c r="D393" s="39" t="s">
        <v>13</v>
      </c>
      <c r="E393" s="4" t="b">
        <v>0</v>
      </c>
      <c r="F393" s="37">
        <v>40</v>
      </c>
      <c r="G393" s="37">
        <v>0</v>
      </c>
      <c r="H393" s="34">
        <v>0</v>
      </c>
      <c r="I393" s="36">
        <v>0</v>
      </c>
    </row>
    <row r="394" spans="1:9" hidden="1" x14ac:dyDescent="0.25">
      <c r="A394" s="39" t="s">
        <v>434</v>
      </c>
      <c r="B394" s="5">
        <v>2020</v>
      </c>
      <c r="C394" s="5">
        <v>12</v>
      </c>
      <c r="D394" s="39" t="s">
        <v>13</v>
      </c>
      <c r="E394" s="4" t="b">
        <v>0</v>
      </c>
      <c r="F394" s="37">
        <v>3982457.2</v>
      </c>
      <c r="G394" s="37">
        <v>0</v>
      </c>
      <c r="H394" s="34">
        <v>0</v>
      </c>
      <c r="I394" s="36">
        <v>0</v>
      </c>
    </row>
    <row r="395" spans="1:9" hidden="1" x14ac:dyDescent="0.25">
      <c r="A395" s="39" t="s">
        <v>433</v>
      </c>
      <c r="B395" s="5">
        <v>2020</v>
      </c>
      <c r="C395" s="5">
        <v>12</v>
      </c>
      <c r="D395" s="39" t="s">
        <v>13</v>
      </c>
      <c r="E395" s="4" t="b">
        <v>0</v>
      </c>
      <c r="F395" s="37">
        <v>14251512.4</v>
      </c>
      <c r="G395" s="37">
        <v>0</v>
      </c>
      <c r="H395" s="34">
        <v>0</v>
      </c>
      <c r="I395" s="36">
        <v>0</v>
      </c>
    </row>
    <row r="396" spans="1:9" hidden="1" x14ac:dyDescent="0.25">
      <c r="A396" s="39" t="s">
        <v>432</v>
      </c>
      <c r="B396" s="5">
        <v>2020</v>
      </c>
      <c r="C396" s="5">
        <v>12</v>
      </c>
      <c r="D396" s="39" t="s">
        <v>13</v>
      </c>
      <c r="E396" s="4" t="b">
        <v>0</v>
      </c>
      <c r="F396" s="37">
        <v>2355351.0699999998</v>
      </c>
      <c r="G396" s="37">
        <v>0</v>
      </c>
      <c r="H396" s="34">
        <v>0</v>
      </c>
      <c r="I396" s="36">
        <v>0</v>
      </c>
    </row>
    <row r="397" spans="1:9" hidden="1" x14ac:dyDescent="0.25">
      <c r="A397" s="39" t="s">
        <v>430</v>
      </c>
      <c r="B397" s="5">
        <v>2020</v>
      </c>
      <c r="C397" s="5">
        <v>12</v>
      </c>
      <c r="D397" s="39" t="s">
        <v>28</v>
      </c>
      <c r="E397" s="4" t="b">
        <v>0</v>
      </c>
      <c r="F397" s="37">
        <v>37.5</v>
      </c>
      <c r="G397" s="37">
        <v>0</v>
      </c>
      <c r="H397" s="34">
        <v>0</v>
      </c>
      <c r="I397" s="36">
        <v>0</v>
      </c>
    </row>
    <row r="398" spans="1:9" hidden="1" x14ac:dyDescent="0.25">
      <c r="A398" s="39" t="s">
        <v>434</v>
      </c>
      <c r="B398" s="5">
        <v>2020</v>
      </c>
      <c r="C398" s="5">
        <v>12</v>
      </c>
      <c r="D398" s="39" t="s">
        <v>28</v>
      </c>
      <c r="E398" s="4" t="b">
        <v>0</v>
      </c>
      <c r="F398" s="37">
        <v>3982457.2</v>
      </c>
      <c r="G398" s="37">
        <v>0</v>
      </c>
      <c r="H398" s="34">
        <v>0</v>
      </c>
      <c r="I398" s="36">
        <v>0</v>
      </c>
    </row>
    <row r="399" spans="1:9" hidden="1" x14ac:dyDescent="0.25">
      <c r="A399" s="39" t="s">
        <v>433</v>
      </c>
      <c r="B399" s="5">
        <v>2020</v>
      </c>
      <c r="C399" s="5">
        <v>12</v>
      </c>
      <c r="D399" s="39" t="s">
        <v>28</v>
      </c>
      <c r="E399" s="4" t="b">
        <v>0</v>
      </c>
      <c r="F399" s="37">
        <v>14251512.4</v>
      </c>
      <c r="G399" s="37">
        <v>0</v>
      </c>
      <c r="H399" s="34">
        <v>0</v>
      </c>
      <c r="I399" s="36">
        <v>0</v>
      </c>
    </row>
    <row r="400" spans="1:9" hidden="1" x14ac:dyDescent="0.25">
      <c r="A400" s="39" t="s">
        <v>432</v>
      </c>
      <c r="B400" s="5">
        <v>2020</v>
      </c>
      <c r="C400" s="5">
        <v>12</v>
      </c>
      <c r="D400" s="39" t="s">
        <v>28</v>
      </c>
      <c r="E400" s="4" t="b">
        <v>0</v>
      </c>
      <c r="F400" s="37">
        <v>2355351.0699999998</v>
      </c>
      <c r="G400" s="37">
        <v>0</v>
      </c>
      <c r="H400" s="34">
        <v>0</v>
      </c>
      <c r="I400" s="36">
        <v>0</v>
      </c>
    </row>
    <row r="401" spans="1:9" hidden="1" x14ac:dyDescent="0.25">
      <c r="A401" s="39" t="s">
        <v>430</v>
      </c>
      <c r="B401" s="5">
        <v>2020</v>
      </c>
      <c r="C401" s="5">
        <v>12</v>
      </c>
      <c r="D401" s="39" t="s">
        <v>29</v>
      </c>
      <c r="E401" s="4" t="b">
        <v>0</v>
      </c>
      <c r="F401" s="37">
        <v>37.5</v>
      </c>
      <c r="G401" s="37">
        <v>0</v>
      </c>
      <c r="H401" s="34">
        <v>0</v>
      </c>
      <c r="I401" s="36">
        <v>0</v>
      </c>
    </row>
    <row r="402" spans="1:9" hidden="1" x14ac:dyDescent="0.25">
      <c r="A402" s="39" t="s">
        <v>429</v>
      </c>
      <c r="B402" s="5">
        <v>2020</v>
      </c>
      <c r="C402" s="5">
        <v>12</v>
      </c>
      <c r="D402" s="39" t="s">
        <v>29</v>
      </c>
      <c r="E402" s="4" t="b">
        <v>0</v>
      </c>
      <c r="F402" s="37">
        <v>117</v>
      </c>
      <c r="G402" s="37">
        <v>0</v>
      </c>
      <c r="H402" s="34">
        <v>0</v>
      </c>
      <c r="I402" s="36">
        <v>0</v>
      </c>
    </row>
    <row r="403" spans="1:9" hidden="1" x14ac:dyDescent="0.25">
      <c r="A403" s="39" t="s">
        <v>428</v>
      </c>
      <c r="B403" s="5">
        <v>2020</v>
      </c>
      <c r="C403" s="5">
        <v>12</v>
      </c>
      <c r="D403" s="39" t="s">
        <v>29</v>
      </c>
      <c r="E403" s="4" t="b">
        <v>0</v>
      </c>
      <c r="F403" s="37">
        <v>120</v>
      </c>
      <c r="G403" s="37">
        <v>0</v>
      </c>
      <c r="H403" s="34">
        <v>0</v>
      </c>
      <c r="I403" s="36">
        <v>0</v>
      </c>
    </row>
    <row r="404" spans="1:9" hidden="1" x14ac:dyDescent="0.25">
      <c r="A404" s="39" t="s">
        <v>434</v>
      </c>
      <c r="B404" s="5">
        <v>2020</v>
      </c>
      <c r="C404" s="5">
        <v>12</v>
      </c>
      <c r="D404" s="39" t="s">
        <v>29</v>
      </c>
      <c r="E404" s="4" t="b">
        <v>0</v>
      </c>
      <c r="F404" s="37">
        <v>3982457.2</v>
      </c>
      <c r="G404" s="37">
        <v>0</v>
      </c>
      <c r="H404" s="34">
        <v>0</v>
      </c>
      <c r="I404" s="36">
        <v>0</v>
      </c>
    </row>
    <row r="405" spans="1:9" hidden="1" x14ac:dyDescent="0.25">
      <c r="A405" s="39" t="s">
        <v>433</v>
      </c>
      <c r="B405" s="5">
        <v>2020</v>
      </c>
      <c r="C405" s="5">
        <v>12</v>
      </c>
      <c r="D405" s="39" t="s">
        <v>29</v>
      </c>
      <c r="E405" s="4" t="b">
        <v>0</v>
      </c>
      <c r="F405" s="37">
        <v>14251512.4</v>
      </c>
      <c r="G405" s="37">
        <v>0</v>
      </c>
      <c r="H405" s="34">
        <v>0</v>
      </c>
      <c r="I405" s="36">
        <v>0</v>
      </c>
    </row>
    <row r="406" spans="1:9" hidden="1" x14ac:dyDescent="0.25">
      <c r="A406" s="39" t="s">
        <v>432</v>
      </c>
      <c r="B406" s="5">
        <v>2020</v>
      </c>
      <c r="C406" s="5">
        <v>12</v>
      </c>
      <c r="D406" s="39" t="s">
        <v>29</v>
      </c>
      <c r="E406" s="4" t="b">
        <v>0</v>
      </c>
      <c r="F406" s="37">
        <v>2355351.0699999998</v>
      </c>
      <c r="G406" s="37">
        <v>0</v>
      </c>
      <c r="H406" s="34">
        <v>0</v>
      </c>
      <c r="I406" s="36">
        <v>0</v>
      </c>
    </row>
    <row r="407" spans="1:9" hidden="1" x14ac:dyDescent="0.25">
      <c r="A407" s="39" t="s">
        <v>430</v>
      </c>
      <c r="B407" s="5">
        <v>2020</v>
      </c>
      <c r="C407" s="5">
        <v>12</v>
      </c>
      <c r="D407" s="39" t="s">
        <v>30</v>
      </c>
      <c r="E407" s="4" t="b">
        <v>0</v>
      </c>
      <c r="F407" s="37">
        <v>37.5</v>
      </c>
      <c r="G407" s="37">
        <v>0</v>
      </c>
      <c r="H407" s="34">
        <v>0</v>
      </c>
      <c r="I407" s="36">
        <v>0</v>
      </c>
    </row>
    <row r="408" spans="1:9" hidden="1" x14ac:dyDescent="0.25">
      <c r="A408" s="39" t="s">
        <v>434</v>
      </c>
      <c r="B408" s="5">
        <v>2020</v>
      </c>
      <c r="C408" s="5">
        <v>12</v>
      </c>
      <c r="D408" s="39" t="s">
        <v>30</v>
      </c>
      <c r="E408" s="4" t="b">
        <v>0</v>
      </c>
      <c r="F408" s="37">
        <v>3982457.2</v>
      </c>
      <c r="G408" s="37">
        <v>0</v>
      </c>
      <c r="H408" s="34">
        <v>0</v>
      </c>
      <c r="I408" s="36">
        <v>0</v>
      </c>
    </row>
    <row r="409" spans="1:9" hidden="1" x14ac:dyDescent="0.25">
      <c r="A409" s="39" t="s">
        <v>433</v>
      </c>
      <c r="B409" s="5">
        <v>2020</v>
      </c>
      <c r="C409" s="5">
        <v>12</v>
      </c>
      <c r="D409" s="39" t="s">
        <v>30</v>
      </c>
      <c r="E409" s="4" t="b">
        <v>0</v>
      </c>
      <c r="F409" s="37">
        <v>14251512.4</v>
      </c>
      <c r="G409" s="37">
        <v>0</v>
      </c>
      <c r="H409" s="34">
        <v>0</v>
      </c>
      <c r="I409" s="36">
        <v>0</v>
      </c>
    </row>
    <row r="410" spans="1:9" hidden="1" x14ac:dyDescent="0.25">
      <c r="A410" s="39" t="s">
        <v>432</v>
      </c>
      <c r="B410" s="5">
        <v>2020</v>
      </c>
      <c r="C410" s="5">
        <v>12</v>
      </c>
      <c r="D410" s="39" t="s">
        <v>30</v>
      </c>
      <c r="E410" s="4" t="b">
        <v>0</v>
      </c>
      <c r="F410" s="37">
        <v>2355351.0699999998</v>
      </c>
      <c r="G410" s="37">
        <v>0</v>
      </c>
      <c r="H410" s="34">
        <v>0</v>
      </c>
      <c r="I410" s="36">
        <v>0</v>
      </c>
    </row>
    <row r="411" spans="1:9" hidden="1" x14ac:dyDescent="0.25">
      <c r="A411" s="39" t="s">
        <v>429</v>
      </c>
      <c r="B411" s="5">
        <v>2020</v>
      </c>
      <c r="C411" s="5">
        <v>12</v>
      </c>
      <c r="D411" s="39" t="s">
        <v>14</v>
      </c>
      <c r="E411" s="4" t="b">
        <v>0</v>
      </c>
      <c r="F411" s="37">
        <v>39</v>
      </c>
      <c r="G411" s="37">
        <v>0</v>
      </c>
      <c r="H411" s="34">
        <v>0</v>
      </c>
      <c r="I411" s="36">
        <v>0</v>
      </c>
    </row>
    <row r="412" spans="1:9" hidden="1" x14ac:dyDescent="0.25">
      <c r="A412" s="39" t="s">
        <v>428</v>
      </c>
      <c r="B412" s="5">
        <v>2020</v>
      </c>
      <c r="C412" s="5">
        <v>12</v>
      </c>
      <c r="D412" s="39" t="s">
        <v>14</v>
      </c>
      <c r="E412" s="4" t="b">
        <v>0</v>
      </c>
      <c r="F412" s="37">
        <v>40</v>
      </c>
      <c r="G412" s="37">
        <v>0</v>
      </c>
      <c r="H412" s="34">
        <v>0</v>
      </c>
      <c r="I412" s="36">
        <v>0</v>
      </c>
    </row>
    <row r="413" spans="1:9" hidden="1" x14ac:dyDescent="0.25">
      <c r="A413" s="39" t="s">
        <v>434</v>
      </c>
      <c r="B413" s="5">
        <v>2020</v>
      </c>
      <c r="C413" s="5">
        <v>12</v>
      </c>
      <c r="D413" s="39" t="s">
        <v>14</v>
      </c>
      <c r="E413" s="4" t="b">
        <v>0</v>
      </c>
      <c r="F413" s="37">
        <v>3982457.2</v>
      </c>
      <c r="G413" s="37">
        <v>0</v>
      </c>
      <c r="H413" s="34">
        <v>0</v>
      </c>
      <c r="I413" s="36">
        <v>0</v>
      </c>
    </row>
    <row r="414" spans="1:9" hidden="1" x14ac:dyDescent="0.25">
      <c r="A414" s="39" t="s">
        <v>433</v>
      </c>
      <c r="B414" s="5">
        <v>2020</v>
      </c>
      <c r="C414" s="5">
        <v>12</v>
      </c>
      <c r="D414" s="39" t="s">
        <v>14</v>
      </c>
      <c r="E414" s="4" t="b">
        <v>0</v>
      </c>
      <c r="F414" s="37">
        <v>14251512.4</v>
      </c>
      <c r="G414" s="37">
        <v>0</v>
      </c>
      <c r="H414" s="34">
        <v>0</v>
      </c>
      <c r="I414" s="36">
        <v>0</v>
      </c>
    </row>
    <row r="415" spans="1:9" hidden="1" x14ac:dyDescent="0.25">
      <c r="A415" s="39" t="s">
        <v>432</v>
      </c>
      <c r="B415" s="5">
        <v>2020</v>
      </c>
      <c r="C415" s="5">
        <v>12</v>
      </c>
      <c r="D415" s="39" t="s">
        <v>14</v>
      </c>
      <c r="E415" s="4" t="b">
        <v>0</v>
      </c>
      <c r="F415" s="37">
        <v>2355351.0699999998</v>
      </c>
      <c r="G415" s="37">
        <v>0</v>
      </c>
      <c r="H415" s="34">
        <v>0</v>
      </c>
      <c r="I415" s="36">
        <v>0</v>
      </c>
    </row>
    <row r="416" spans="1:9" hidden="1" x14ac:dyDescent="0.25">
      <c r="A416" s="39" t="s">
        <v>430</v>
      </c>
      <c r="B416" s="5">
        <v>2020</v>
      </c>
      <c r="C416" s="5">
        <v>12</v>
      </c>
      <c r="D416" s="39" t="s">
        <v>15</v>
      </c>
      <c r="E416" s="4" t="b">
        <v>0</v>
      </c>
      <c r="F416" s="37">
        <v>37.5</v>
      </c>
      <c r="G416" s="37">
        <v>0</v>
      </c>
      <c r="H416" s="34">
        <v>0</v>
      </c>
      <c r="I416" s="36">
        <v>0</v>
      </c>
    </row>
    <row r="417" spans="1:9" hidden="1" x14ac:dyDescent="0.25">
      <c r="A417" s="39" t="s">
        <v>429</v>
      </c>
      <c r="B417" s="5">
        <v>2020</v>
      </c>
      <c r="C417" s="5">
        <v>12</v>
      </c>
      <c r="D417" s="39" t="s">
        <v>15</v>
      </c>
      <c r="E417" s="4" t="b">
        <v>0</v>
      </c>
      <c r="F417" s="37">
        <v>39</v>
      </c>
      <c r="G417" s="37">
        <v>0</v>
      </c>
      <c r="H417" s="34">
        <v>0</v>
      </c>
      <c r="I417" s="36">
        <v>0</v>
      </c>
    </row>
    <row r="418" spans="1:9" hidden="1" x14ac:dyDescent="0.25">
      <c r="A418" s="39" t="s">
        <v>428</v>
      </c>
      <c r="B418" s="5">
        <v>2020</v>
      </c>
      <c r="C418" s="5">
        <v>12</v>
      </c>
      <c r="D418" s="39" t="s">
        <v>15</v>
      </c>
      <c r="E418" s="4" t="b">
        <v>0</v>
      </c>
      <c r="F418" s="37">
        <v>30</v>
      </c>
      <c r="G418" s="37">
        <v>0</v>
      </c>
      <c r="H418" s="34">
        <v>0</v>
      </c>
      <c r="I418" s="36">
        <v>0</v>
      </c>
    </row>
    <row r="419" spans="1:9" hidden="1" x14ac:dyDescent="0.25">
      <c r="A419" s="39" t="s">
        <v>434</v>
      </c>
      <c r="B419" s="5">
        <v>2020</v>
      </c>
      <c r="C419" s="5">
        <v>12</v>
      </c>
      <c r="D419" s="39" t="s">
        <v>15</v>
      </c>
      <c r="E419" s="4" t="b">
        <v>0</v>
      </c>
      <c r="F419" s="37">
        <v>3982457.2</v>
      </c>
      <c r="G419" s="37">
        <v>0</v>
      </c>
      <c r="H419" s="34">
        <v>0</v>
      </c>
      <c r="I419" s="36">
        <v>0</v>
      </c>
    </row>
    <row r="420" spans="1:9" hidden="1" x14ac:dyDescent="0.25">
      <c r="A420" s="39" t="s">
        <v>433</v>
      </c>
      <c r="B420" s="5">
        <v>2020</v>
      </c>
      <c r="C420" s="5">
        <v>12</v>
      </c>
      <c r="D420" s="39" t="s">
        <v>15</v>
      </c>
      <c r="E420" s="4" t="b">
        <v>0</v>
      </c>
      <c r="F420" s="37">
        <v>14251512.4</v>
      </c>
      <c r="G420" s="37">
        <v>0</v>
      </c>
      <c r="H420" s="34">
        <v>0</v>
      </c>
      <c r="I420" s="36">
        <v>0</v>
      </c>
    </row>
    <row r="421" spans="1:9" hidden="1" x14ac:dyDescent="0.25">
      <c r="A421" s="39" t="s">
        <v>432</v>
      </c>
      <c r="B421" s="5">
        <v>2020</v>
      </c>
      <c r="C421" s="5">
        <v>12</v>
      </c>
      <c r="D421" s="39" t="s">
        <v>15</v>
      </c>
      <c r="E421" s="4" t="b">
        <v>0</v>
      </c>
      <c r="F421" s="37">
        <v>2355351.0699999998</v>
      </c>
      <c r="G421" s="37">
        <v>0</v>
      </c>
      <c r="H421" s="34">
        <v>0</v>
      </c>
      <c r="I421" s="36">
        <v>0</v>
      </c>
    </row>
    <row r="422" spans="1:9" hidden="1" x14ac:dyDescent="0.25">
      <c r="A422" s="39" t="s">
        <v>430</v>
      </c>
      <c r="B422" s="5">
        <v>2020</v>
      </c>
      <c r="C422" s="5">
        <v>12</v>
      </c>
      <c r="D422" s="39" t="s">
        <v>31</v>
      </c>
      <c r="E422" s="4" t="b">
        <v>0</v>
      </c>
      <c r="F422" s="37">
        <v>75</v>
      </c>
      <c r="G422" s="37">
        <v>0</v>
      </c>
      <c r="H422" s="34">
        <v>0</v>
      </c>
      <c r="I422" s="36">
        <v>0</v>
      </c>
    </row>
    <row r="423" spans="1:9" hidden="1" x14ac:dyDescent="0.25">
      <c r="A423" s="39" t="s">
        <v>434</v>
      </c>
      <c r="B423" s="5">
        <v>2020</v>
      </c>
      <c r="C423" s="5">
        <v>12</v>
      </c>
      <c r="D423" s="39" t="s">
        <v>31</v>
      </c>
      <c r="E423" s="4" t="b">
        <v>0</v>
      </c>
      <c r="F423" s="37">
        <v>3982457.2</v>
      </c>
      <c r="G423" s="37">
        <v>0</v>
      </c>
      <c r="H423" s="34">
        <v>0</v>
      </c>
      <c r="I423" s="36">
        <v>0</v>
      </c>
    </row>
    <row r="424" spans="1:9" hidden="1" x14ac:dyDescent="0.25">
      <c r="A424" s="39" t="s">
        <v>433</v>
      </c>
      <c r="B424" s="5">
        <v>2020</v>
      </c>
      <c r="C424" s="5">
        <v>12</v>
      </c>
      <c r="D424" s="39" t="s">
        <v>31</v>
      </c>
      <c r="E424" s="4" t="b">
        <v>0</v>
      </c>
      <c r="F424" s="37">
        <v>14251512.4</v>
      </c>
      <c r="G424" s="37">
        <v>0</v>
      </c>
      <c r="H424" s="34">
        <v>0</v>
      </c>
      <c r="I424" s="36">
        <v>0</v>
      </c>
    </row>
    <row r="425" spans="1:9" hidden="1" x14ac:dyDescent="0.25">
      <c r="A425" s="39" t="s">
        <v>432</v>
      </c>
      <c r="B425" s="5">
        <v>2020</v>
      </c>
      <c r="C425" s="5">
        <v>12</v>
      </c>
      <c r="D425" s="39" t="s">
        <v>31</v>
      </c>
      <c r="E425" s="4" t="b">
        <v>0</v>
      </c>
      <c r="F425" s="37">
        <v>2355351.0699999998</v>
      </c>
      <c r="G425" s="37">
        <v>0</v>
      </c>
      <c r="H425" s="34">
        <v>0</v>
      </c>
      <c r="I425" s="36">
        <v>0</v>
      </c>
    </row>
    <row r="426" spans="1:9" hidden="1" x14ac:dyDescent="0.25">
      <c r="A426" s="39" t="s">
        <v>429</v>
      </c>
      <c r="B426" s="5">
        <v>2020</v>
      </c>
      <c r="C426" s="5">
        <v>12</v>
      </c>
      <c r="D426" s="39" t="s">
        <v>16</v>
      </c>
      <c r="E426" s="4" t="b">
        <v>0</v>
      </c>
      <c r="F426" s="37">
        <v>143</v>
      </c>
      <c r="G426" s="37">
        <v>0</v>
      </c>
      <c r="H426" s="34">
        <v>0</v>
      </c>
      <c r="I426" s="36">
        <v>0</v>
      </c>
    </row>
    <row r="427" spans="1:9" hidden="1" x14ac:dyDescent="0.25">
      <c r="A427" s="39" t="s">
        <v>428</v>
      </c>
      <c r="B427" s="5">
        <v>2020</v>
      </c>
      <c r="C427" s="5">
        <v>12</v>
      </c>
      <c r="D427" s="39" t="s">
        <v>16</v>
      </c>
      <c r="E427" s="4" t="b">
        <v>0</v>
      </c>
      <c r="F427" s="37">
        <v>50</v>
      </c>
      <c r="G427" s="37">
        <v>0</v>
      </c>
      <c r="H427" s="34">
        <v>0</v>
      </c>
      <c r="I427" s="36">
        <v>0</v>
      </c>
    </row>
    <row r="428" spans="1:9" hidden="1" x14ac:dyDescent="0.25">
      <c r="A428" s="39" t="s">
        <v>434</v>
      </c>
      <c r="B428" s="5">
        <v>2020</v>
      </c>
      <c r="C428" s="5">
        <v>12</v>
      </c>
      <c r="D428" s="39" t="s">
        <v>16</v>
      </c>
      <c r="E428" s="4" t="b">
        <v>0</v>
      </c>
      <c r="F428" s="37">
        <v>3982457.2</v>
      </c>
      <c r="G428" s="37">
        <v>0</v>
      </c>
      <c r="H428" s="34">
        <v>0</v>
      </c>
      <c r="I428" s="36">
        <v>0</v>
      </c>
    </row>
    <row r="429" spans="1:9" hidden="1" x14ac:dyDescent="0.25">
      <c r="A429" s="39" t="s">
        <v>433</v>
      </c>
      <c r="B429" s="5">
        <v>2020</v>
      </c>
      <c r="C429" s="5">
        <v>12</v>
      </c>
      <c r="D429" s="39" t="s">
        <v>16</v>
      </c>
      <c r="E429" s="4" t="b">
        <v>0</v>
      </c>
      <c r="F429" s="37">
        <v>14251512.4</v>
      </c>
      <c r="G429" s="37">
        <v>0</v>
      </c>
      <c r="H429" s="34">
        <v>0</v>
      </c>
      <c r="I429" s="36">
        <v>0</v>
      </c>
    </row>
    <row r="430" spans="1:9" hidden="1" x14ac:dyDescent="0.25">
      <c r="A430" s="39" t="s">
        <v>432</v>
      </c>
      <c r="B430" s="5">
        <v>2020</v>
      </c>
      <c r="C430" s="5">
        <v>12</v>
      </c>
      <c r="D430" s="39" t="s">
        <v>16</v>
      </c>
      <c r="E430" s="4" t="b">
        <v>0</v>
      </c>
      <c r="F430" s="37">
        <v>2355351.0699999998</v>
      </c>
      <c r="G430" s="37">
        <v>0</v>
      </c>
      <c r="H430" s="34">
        <v>0</v>
      </c>
      <c r="I430" s="36">
        <v>0</v>
      </c>
    </row>
    <row r="431" spans="1:9" hidden="1" x14ac:dyDescent="0.25">
      <c r="A431" s="39" t="s">
        <v>429</v>
      </c>
      <c r="B431" s="5">
        <v>2020</v>
      </c>
      <c r="C431" s="5">
        <v>12</v>
      </c>
      <c r="D431" s="39" t="s">
        <v>18</v>
      </c>
      <c r="E431" s="4" t="b">
        <v>0</v>
      </c>
      <c r="F431" s="37">
        <v>65</v>
      </c>
      <c r="G431" s="37">
        <v>0</v>
      </c>
      <c r="H431" s="34">
        <v>0</v>
      </c>
      <c r="I431" s="36">
        <v>0</v>
      </c>
    </row>
    <row r="432" spans="1:9" hidden="1" x14ac:dyDescent="0.25">
      <c r="A432" s="39" t="s">
        <v>428</v>
      </c>
      <c r="B432" s="5">
        <v>2020</v>
      </c>
      <c r="C432" s="5">
        <v>12</v>
      </c>
      <c r="D432" s="39" t="s">
        <v>18</v>
      </c>
      <c r="E432" s="4" t="b">
        <v>0</v>
      </c>
      <c r="F432" s="37">
        <v>130</v>
      </c>
      <c r="G432" s="37">
        <v>0</v>
      </c>
      <c r="H432" s="34">
        <v>0</v>
      </c>
      <c r="I432" s="36">
        <v>0</v>
      </c>
    </row>
    <row r="433" spans="1:9" hidden="1" x14ac:dyDescent="0.25">
      <c r="A433" s="39" t="s">
        <v>434</v>
      </c>
      <c r="B433" s="5">
        <v>2020</v>
      </c>
      <c r="C433" s="5">
        <v>12</v>
      </c>
      <c r="D433" s="39" t="s">
        <v>18</v>
      </c>
      <c r="E433" s="4" t="b">
        <v>0</v>
      </c>
      <c r="F433" s="37">
        <v>3982457.2</v>
      </c>
      <c r="G433" s="37">
        <v>0</v>
      </c>
      <c r="H433" s="34">
        <v>0</v>
      </c>
      <c r="I433" s="36">
        <v>0</v>
      </c>
    </row>
    <row r="434" spans="1:9" hidden="1" x14ac:dyDescent="0.25">
      <c r="A434" s="39" t="s">
        <v>433</v>
      </c>
      <c r="B434" s="5">
        <v>2020</v>
      </c>
      <c r="C434" s="5">
        <v>12</v>
      </c>
      <c r="D434" s="39" t="s">
        <v>18</v>
      </c>
      <c r="E434" s="4" t="b">
        <v>0</v>
      </c>
      <c r="F434" s="37">
        <v>14251512.4</v>
      </c>
      <c r="G434" s="37">
        <v>0</v>
      </c>
      <c r="H434" s="34">
        <v>0</v>
      </c>
      <c r="I434" s="36">
        <v>0</v>
      </c>
    </row>
    <row r="435" spans="1:9" hidden="1" x14ac:dyDescent="0.25">
      <c r="A435" s="39" t="s">
        <v>432</v>
      </c>
      <c r="B435" s="5">
        <v>2020</v>
      </c>
      <c r="C435" s="5">
        <v>12</v>
      </c>
      <c r="D435" s="39" t="s">
        <v>18</v>
      </c>
      <c r="E435" s="4" t="b">
        <v>0</v>
      </c>
      <c r="F435" s="37">
        <v>2355351.0699999998</v>
      </c>
      <c r="G435" s="37">
        <v>0</v>
      </c>
      <c r="H435" s="34">
        <v>0</v>
      </c>
      <c r="I435" s="36">
        <v>0</v>
      </c>
    </row>
    <row r="436" spans="1:9" hidden="1" x14ac:dyDescent="0.25">
      <c r="A436" s="39" t="s">
        <v>429</v>
      </c>
      <c r="B436" s="5">
        <v>2020</v>
      </c>
      <c r="C436" s="5">
        <v>12</v>
      </c>
      <c r="D436" s="39" t="s">
        <v>19</v>
      </c>
      <c r="E436" s="4" t="b">
        <v>0</v>
      </c>
      <c r="F436" s="37">
        <v>104</v>
      </c>
      <c r="G436" s="37">
        <v>0</v>
      </c>
      <c r="H436" s="34">
        <v>0</v>
      </c>
      <c r="I436" s="36">
        <v>0</v>
      </c>
    </row>
    <row r="437" spans="1:9" hidden="1" x14ac:dyDescent="0.25">
      <c r="A437" s="39" t="s">
        <v>428</v>
      </c>
      <c r="B437" s="5">
        <v>2020</v>
      </c>
      <c r="C437" s="5">
        <v>12</v>
      </c>
      <c r="D437" s="39" t="s">
        <v>19</v>
      </c>
      <c r="E437" s="4" t="b">
        <v>0</v>
      </c>
      <c r="F437" s="37">
        <v>60</v>
      </c>
      <c r="G437" s="37">
        <v>0</v>
      </c>
      <c r="H437" s="34">
        <v>0</v>
      </c>
      <c r="I437" s="36">
        <v>0</v>
      </c>
    </row>
    <row r="438" spans="1:9" hidden="1" x14ac:dyDescent="0.25">
      <c r="A438" s="39" t="s">
        <v>434</v>
      </c>
      <c r="B438" s="5">
        <v>2020</v>
      </c>
      <c r="C438" s="5">
        <v>12</v>
      </c>
      <c r="D438" s="39" t="s">
        <v>19</v>
      </c>
      <c r="E438" s="4" t="b">
        <v>0</v>
      </c>
      <c r="F438" s="37">
        <v>3982457.2</v>
      </c>
      <c r="G438" s="37">
        <v>0</v>
      </c>
      <c r="H438" s="34">
        <v>0</v>
      </c>
      <c r="I438" s="36">
        <v>0</v>
      </c>
    </row>
    <row r="439" spans="1:9" hidden="1" x14ac:dyDescent="0.25">
      <c r="A439" s="39" t="s">
        <v>433</v>
      </c>
      <c r="B439" s="5">
        <v>2020</v>
      </c>
      <c r="C439" s="5">
        <v>12</v>
      </c>
      <c r="D439" s="39" t="s">
        <v>19</v>
      </c>
      <c r="E439" s="4" t="b">
        <v>0</v>
      </c>
      <c r="F439" s="37">
        <v>14251512.4</v>
      </c>
      <c r="G439" s="37">
        <v>0</v>
      </c>
      <c r="H439" s="34">
        <v>0</v>
      </c>
      <c r="I439" s="36">
        <v>0</v>
      </c>
    </row>
    <row r="440" spans="1:9" hidden="1" x14ac:dyDescent="0.25">
      <c r="A440" s="39" t="s">
        <v>432</v>
      </c>
      <c r="B440" s="5">
        <v>2020</v>
      </c>
      <c r="C440" s="5">
        <v>12</v>
      </c>
      <c r="D440" s="39" t="s">
        <v>19</v>
      </c>
      <c r="E440" s="4" t="b">
        <v>0</v>
      </c>
      <c r="F440" s="37">
        <v>2355351.0699999998</v>
      </c>
      <c r="G440" s="37">
        <v>0</v>
      </c>
      <c r="H440" s="34">
        <v>0</v>
      </c>
      <c r="I440" s="36">
        <v>0</v>
      </c>
    </row>
    <row r="441" spans="1:9" hidden="1" x14ac:dyDescent="0.25">
      <c r="A441" s="39" t="s">
        <v>429</v>
      </c>
      <c r="B441" s="5">
        <v>2020</v>
      </c>
      <c r="C441" s="5">
        <v>12</v>
      </c>
      <c r="D441" s="39" t="s">
        <v>20</v>
      </c>
      <c r="E441" s="4" t="b">
        <v>0</v>
      </c>
      <c r="F441" s="37">
        <v>156</v>
      </c>
      <c r="G441" s="37">
        <v>0</v>
      </c>
      <c r="H441" s="34">
        <v>0</v>
      </c>
      <c r="I441" s="36">
        <v>0</v>
      </c>
    </row>
    <row r="442" spans="1:9" hidden="1" x14ac:dyDescent="0.25">
      <c r="A442" s="39" t="s">
        <v>428</v>
      </c>
      <c r="B442" s="5">
        <v>2020</v>
      </c>
      <c r="C442" s="5">
        <v>12</v>
      </c>
      <c r="D442" s="39" t="s">
        <v>20</v>
      </c>
      <c r="E442" s="4" t="b">
        <v>0</v>
      </c>
      <c r="F442" s="37">
        <v>30</v>
      </c>
      <c r="G442" s="37">
        <v>0</v>
      </c>
      <c r="H442" s="34">
        <v>0</v>
      </c>
      <c r="I442" s="36">
        <v>0</v>
      </c>
    </row>
    <row r="443" spans="1:9" hidden="1" x14ac:dyDescent="0.25">
      <c r="A443" s="39" t="s">
        <v>434</v>
      </c>
      <c r="B443" s="5">
        <v>2020</v>
      </c>
      <c r="C443" s="5">
        <v>12</v>
      </c>
      <c r="D443" s="39" t="s">
        <v>20</v>
      </c>
      <c r="E443" s="4" t="b">
        <v>0</v>
      </c>
      <c r="F443" s="37">
        <v>3982457.2</v>
      </c>
      <c r="G443" s="37">
        <v>0</v>
      </c>
      <c r="H443" s="34">
        <v>0</v>
      </c>
      <c r="I443" s="36">
        <v>0</v>
      </c>
    </row>
    <row r="444" spans="1:9" hidden="1" x14ac:dyDescent="0.25">
      <c r="A444" s="39" t="s">
        <v>433</v>
      </c>
      <c r="B444" s="5">
        <v>2020</v>
      </c>
      <c r="C444" s="5">
        <v>12</v>
      </c>
      <c r="D444" s="39" t="s">
        <v>20</v>
      </c>
      <c r="E444" s="4" t="b">
        <v>0</v>
      </c>
      <c r="F444" s="37">
        <v>14251512.4</v>
      </c>
      <c r="G444" s="37">
        <v>0</v>
      </c>
      <c r="H444" s="34">
        <v>0</v>
      </c>
      <c r="I444" s="36">
        <v>0</v>
      </c>
    </row>
    <row r="445" spans="1:9" hidden="1" x14ac:dyDescent="0.25">
      <c r="A445" s="39" t="s">
        <v>432</v>
      </c>
      <c r="B445" s="5">
        <v>2020</v>
      </c>
      <c r="C445" s="5">
        <v>12</v>
      </c>
      <c r="D445" s="39" t="s">
        <v>20</v>
      </c>
      <c r="E445" s="4" t="b">
        <v>0</v>
      </c>
      <c r="F445" s="37">
        <v>2355351.0699999998</v>
      </c>
      <c r="G445" s="37">
        <v>0</v>
      </c>
      <c r="H445" s="34">
        <v>0</v>
      </c>
      <c r="I445" s="36">
        <v>0</v>
      </c>
    </row>
    <row r="446" spans="1:9" hidden="1" x14ac:dyDescent="0.25">
      <c r="A446" s="39" t="s">
        <v>429</v>
      </c>
      <c r="B446" s="5">
        <v>2020</v>
      </c>
      <c r="C446" s="5">
        <v>12</v>
      </c>
      <c r="D446" s="39" t="s">
        <v>21</v>
      </c>
      <c r="E446" s="4" t="b">
        <v>0</v>
      </c>
      <c r="F446" s="37">
        <v>65</v>
      </c>
      <c r="G446" s="37">
        <v>0</v>
      </c>
      <c r="H446" s="34">
        <v>0</v>
      </c>
      <c r="I446" s="36">
        <v>0</v>
      </c>
    </row>
    <row r="447" spans="1:9" hidden="1" x14ac:dyDescent="0.25">
      <c r="A447" s="39" t="s">
        <v>428</v>
      </c>
      <c r="B447" s="5">
        <v>2020</v>
      </c>
      <c r="C447" s="5">
        <v>12</v>
      </c>
      <c r="D447" s="39" t="s">
        <v>21</v>
      </c>
      <c r="E447" s="4" t="b">
        <v>0</v>
      </c>
      <c r="F447" s="37">
        <v>60</v>
      </c>
      <c r="G447" s="37">
        <v>0</v>
      </c>
      <c r="H447" s="34">
        <v>0</v>
      </c>
      <c r="I447" s="36">
        <v>0</v>
      </c>
    </row>
    <row r="448" spans="1:9" hidden="1" x14ac:dyDescent="0.25">
      <c r="A448" s="39" t="s">
        <v>434</v>
      </c>
      <c r="B448" s="5">
        <v>2020</v>
      </c>
      <c r="C448" s="5">
        <v>12</v>
      </c>
      <c r="D448" s="39" t="s">
        <v>21</v>
      </c>
      <c r="E448" s="4" t="b">
        <v>0</v>
      </c>
      <c r="F448" s="37">
        <v>3982457.2</v>
      </c>
      <c r="G448" s="37">
        <v>0</v>
      </c>
      <c r="H448" s="34">
        <v>0</v>
      </c>
      <c r="I448" s="36">
        <v>0</v>
      </c>
    </row>
    <row r="449" spans="1:9" hidden="1" x14ac:dyDescent="0.25">
      <c r="A449" s="39" t="s">
        <v>433</v>
      </c>
      <c r="B449" s="5">
        <v>2020</v>
      </c>
      <c r="C449" s="5">
        <v>12</v>
      </c>
      <c r="D449" s="39" t="s">
        <v>21</v>
      </c>
      <c r="E449" s="4" t="b">
        <v>0</v>
      </c>
      <c r="F449" s="37">
        <v>14251512.4</v>
      </c>
      <c r="G449" s="37">
        <v>0</v>
      </c>
      <c r="H449" s="34">
        <v>0</v>
      </c>
      <c r="I449" s="36">
        <v>0</v>
      </c>
    </row>
    <row r="450" spans="1:9" hidden="1" x14ac:dyDescent="0.25">
      <c r="A450" s="39" t="s">
        <v>432</v>
      </c>
      <c r="B450" s="5">
        <v>2020</v>
      </c>
      <c r="C450" s="5">
        <v>12</v>
      </c>
      <c r="D450" s="39" t="s">
        <v>21</v>
      </c>
      <c r="E450" s="4" t="b">
        <v>0</v>
      </c>
      <c r="F450" s="37">
        <v>2355351.0699999998</v>
      </c>
      <c r="G450" s="37">
        <v>0</v>
      </c>
      <c r="H450" s="34">
        <v>0</v>
      </c>
      <c r="I450" s="36">
        <v>0</v>
      </c>
    </row>
    <row r="451" spans="1:9" hidden="1" x14ac:dyDescent="0.25">
      <c r="A451" s="39" t="s">
        <v>430</v>
      </c>
      <c r="B451" s="5">
        <v>2020</v>
      </c>
      <c r="C451" s="5">
        <v>12</v>
      </c>
      <c r="D451" s="39" t="s">
        <v>32</v>
      </c>
      <c r="E451" s="4" t="b">
        <v>0</v>
      </c>
      <c r="F451" s="37">
        <v>300</v>
      </c>
      <c r="G451" s="37">
        <v>0</v>
      </c>
      <c r="H451" s="34">
        <v>0</v>
      </c>
      <c r="I451" s="36">
        <v>0</v>
      </c>
    </row>
    <row r="452" spans="1:9" hidden="1" x14ac:dyDescent="0.25">
      <c r="A452" s="39" t="s">
        <v>434</v>
      </c>
      <c r="B452" s="5">
        <v>2020</v>
      </c>
      <c r="C452" s="5">
        <v>12</v>
      </c>
      <c r="D452" s="39" t="s">
        <v>32</v>
      </c>
      <c r="E452" s="4" t="b">
        <v>0</v>
      </c>
      <c r="F452" s="37">
        <v>3982457.2</v>
      </c>
      <c r="G452" s="37">
        <v>0</v>
      </c>
      <c r="H452" s="34">
        <v>0</v>
      </c>
      <c r="I452" s="36">
        <v>0</v>
      </c>
    </row>
    <row r="453" spans="1:9" hidden="1" x14ac:dyDescent="0.25">
      <c r="A453" s="39" t="s">
        <v>433</v>
      </c>
      <c r="B453" s="5">
        <v>2020</v>
      </c>
      <c r="C453" s="5">
        <v>12</v>
      </c>
      <c r="D453" s="39" t="s">
        <v>32</v>
      </c>
      <c r="E453" s="4" t="b">
        <v>0</v>
      </c>
      <c r="F453" s="37">
        <v>14251512.4</v>
      </c>
      <c r="G453" s="37">
        <v>0</v>
      </c>
      <c r="H453" s="34">
        <v>0</v>
      </c>
      <c r="I453" s="36">
        <v>0</v>
      </c>
    </row>
    <row r="454" spans="1:9" hidden="1" x14ac:dyDescent="0.25">
      <c r="A454" s="39" t="s">
        <v>432</v>
      </c>
      <c r="B454" s="5">
        <v>2020</v>
      </c>
      <c r="C454" s="5">
        <v>12</v>
      </c>
      <c r="D454" s="39" t="s">
        <v>32</v>
      </c>
      <c r="E454" s="4" t="b">
        <v>0</v>
      </c>
      <c r="F454" s="37">
        <v>2355351.0699999998</v>
      </c>
      <c r="G454" s="37">
        <v>0</v>
      </c>
      <c r="H454" s="34">
        <v>0</v>
      </c>
      <c r="I454" s="36">
        <v>0</v>
      </c>
    </row>
    <row r="455" spans="1:9" hidden="1" x14ac:dyDescent="0.25">
      <c r="A455" s="39" t="s">
        <v>429</v>
      </c>
      <c r="B455" s="5">
        <v>2020</v>
      </c>
      <c r="C455" s="5">
        <v>12</v>
      </c>
      <c r="D455" s="39" t="s">
        <v>22</v>
      </c>
      <c r="E455" s="4" t="b">
        <v>0</v>
      </c>
      <c r="F455" s="37">
        <v>143</v>
      </c>
      <c r="G455" s="37">
        <v>0</v>
      </c>
      <c r="H455" s="34">
        <v>0</v>
      </c>
      <c r="I455" s="36">
        <v>0</v>
      </c>
    </row>
    <row r="456" spans="1:9" hidden="1" x14ac:dyDescent="0.25">
      <c r="A456" s="39" t="s">
        <v>428</v>
      </c>
      <c r="B456" s="5">
        <v>2020</v>
      </c>
      <c r="C456" s="5">
        <v>12</v>
      </c>
      <c r="D456" s="39" t="s">
        <v>22</v>
      </c>
      <c r="E456" s="4" t="b">
        <v>0</v>
      </c>
      <c r="F456" s="37">
        <v>120</v>
      </c>
      <c r="G456" s="37">
        <v>0</v>
      </c>
      <c r="H456" s="34">
        <v>0</v>
      </c>
      <c r="I456" s="36">
        <v>0</v>
      </c>
    </row>
    <row r="457" spans="1:9" hidden="1" x14ac:dyDescent="0.25">
      <c r="A457" s="39" t="s">
        <v>434</v>
      </c>
      <c r="B457" s="5">
        <v>2020</v>
      </c>
      <c r="C457" s="5">
        <v>12</v>
      </c>
      <c r="D457" s="39" t="s">
        <v>22</v>
      </c>
      <c r="E457" s="4" t="b">
        <v>0</v>
      </c>
      <c r="F457" s="37">
        <v>3982457.2</v>
      </c>
      <c r="G457" s="37">
        <v>0</v>
      </c>
      <c r="H457" s="34">
        <v>0</v>
      </c>
      <c r="I457" s="36">
        <v>0</v>
      </c>
    </row>
    <row r="458" spans="1:9" hidden="1" x14ac:dyDescent="0.25">
      <c r="A458" s="39" t="s">
        <v>433</v>
      </c>
      <c r="B458" s="5">
        <v>2020</v>
      </c>
      <c r="C458" s="5">
        <v>12</v>
      </c>
      <c r="D458" s="39" t="s">
        <v>22</v>
      </c>
      <c r="E458" s="4" t="b">
        <v>0</v>
      </c>
      <c r="F458" s="37">
        <v>14251512.4</v>
      </c>
      <c r="G458" s="37">
        <v>0</v>
      </c>
      <c r="H458" s="34">
        <v>0</v>
      </c>
      <c r="I458" s="36">
        <v>0</v>
      </c>
    </row>
    <row r="459" spans="1:9" hidden="1" x14ac:dyDescent="0.25">
      <c r="A459" s="39" t="s">
        <v>432</v>
      </c>
      <c r="B459" s="5">
        <v>2020</v>
      </c>
      <c r="C459" s="5">
        <v>12</v>
      </c>
      <c r="D459" s="39" t="s">
        <v>22</v>
      </c>
      <c r="E459" s="4" t="b">
        <v>0</v>
      </c>
      <c r="F459" s="37">
        <v>2355351.0699999998</v>
      </c>
      <c r="G459" s="37">
        <v>0</v>
      </c>
      <c r="H459" s="34">
        <v>0</v>
      </c>
      <c r="I459" s="36">
        <v>0</v>
      </c>
    </row>
    <row r="460" spans="1:9" hidden="1" x14ac:dyDescent="0.25">
      <c r="A460" s="39" t="s">
        <v>429</v>
      </c>
      <c r="B460" s="5">
        <v>2020</v>
      </c>
      <c r="C460" s="5">
        <v>12</v>
      </c>
      <c r="D460" s="39" t="s">
        <v>23</v>
      </c>
      <c r="E460" s="4" t="b">
        <v>0</v>
      </c>
      <c r="F460" s="37">
        <v>130</v>
      </c>
      <c r="G460" s="37">
        <v>0</v>
      </c>
      <c r="H460" s="34">
        <v>0</v>
      </c>
      <c r="I460" s="36">
        <v>0</v>
      </c>
    </row>
    <row r="461" spans="1:9" hidden="1" x14ac:dyDescent="0.25">
      <c r="A461" s="39" t="s">
        <v>428</v>
      </c>
      <c r="B461" s="5">
        <v>2020</v>
      </c>
      <c r="C461" s="5">
        <v>12</v>
      </c>
      <c r="D461" s="39" t="s">
        <v>23</v>
      </c>
      <c r="E461" s="4" t="b">
        <v>0</v>
      </c>
      <c r="F461" s="37">
        <v>80</v>
      </c>
      <c r="G461" s="37">
        <v>0</v>
      </c>
      <c r="H461" s="34">
        <v>0</v>
      </c>
      <c r="I461" s="36">
        <v>0</v>
      </c>
    </row>
    <row r="462" spans="1:9" hidden="1" x14ac:dyDescent="0.25">
      <c r="A462" s="39" t="s">
        <v>434</v>
      </c>
      <c r="B462" s="5">
        <v>2020</v>
      </c>
      <c r="C462" s="5">
        <v>12</v>
      </c>
      <c r="D462" s="39" t="s">
        <v>23</v>
      </c>
      <c r="E462" s="4" t="b">
        <v>0</v>
      </c>
      <c r="F462" s="37">
        <v>3982457.2</v>
      </c>
      <c r="G462" s="37">
        <v>0</v>
      </c>
      <c r="H462" s="34">
        <v>0</v>
      </c>
      <c r="I462" s="36">
        <v>0</v>
      </c>
    </row>
    <row r="463" spans="1:9" hidden="1" x14ac:dyDescent="0.25">
      <c r="A463" s="39" t="s">
        <v>433</v>
      </c>
      <c r="B463" s="5">
        <v>2020</v>
      </c>
      <c r="C463" s="5">
        <v>12</v>
      </c>
      <c r="D463" s="39" t="s">
        <v>23</v>
      </c>
      <c r="E463" s="4" t="b">
        <v>0</v>
      </c>
      <c r="F463" s="37">
        <v>14251512.4</v>
      </c>
      <c r="G463" s="37">
        <v>0</v>
      </c>
      <c r="H463" s="34">
        <v>0</v>
      </c>
      <c r="I463" s="36">
        <v>0</v>
      </c>
    </row>
    <row r="464" spans="1:9" hidden="1" x14ac:dyDescent="0.25">
      <c r="A464" s="39" t="s">
        <v>432</v>
      </c>
      <c r="B464" s="5">
        <v>2020</v>
      </c>
      <c r="C464" s="5">
        <v>12</v>
      </c>
      <c r="D464" s="39" t="s">
        <v>23</v>
      </c>
      <c r="E464" s="4" t="b">
        <v>0</v>
      </c>
      <c r="F464" s="37">
        <v>2355351.0699999998</v>
      </c>
      <c r="G464" s="37">
        <v>0</v>
      </c>
      <c r="H464" s="34">
        <v>0</v>
      </c>
      <c r="I464" s="36">
        <v>0</v>
      </c>
    </row>
    <row r="465" spans="1:9" hidden="1" x14ac:dyDescent="0.25">
      <c r="A465" s="39" t="s">
        <v>430</v>
      </c>
      <c r="B465" s="5">
        <v>2020</v>
      </c>
      <c r="C465" s="5">
        <v>12</v>
      </c>
      <c r="D465" s="39" t="s">
        <v>33</v>
      </c>
      <c r="E465" s="4" t="b">
        <v>0</v>
      </c>
      <c r="F465" s="37">
        <v>187.5</v>
      </c>
      <c r="G465" s="37">
        <v>0</v>
      </c>
      <c r="H465" s="34">
        <v>0</v>
      </c>
      <c r="I465" s="36">
        <v>0</v>
      </c>
    </row>
    <row r="466" spans="1:9" hidden="1" x14ac:dyDescent="0.25">
      <c r="A466" s="39" t="s">
        <v>434</v>
      </c>
      <c r="B466" s="5">
        <v>2020</v>
      </c>
      <c r="C466" s="5">
        <v>12</v>
      </c>
      <c r="D466" s="39" t="s">
        <v>33</v>
      </c>
      <c r="E466" s="4" t="b">
        <v>0</v>
      </c>
      <c r="F466" s="37">
        <v>3982457.2</v>
      </c>
      <c r="G466" s="37">
        <v>0</v>
      </c>
      <c r="H466" s="34">
        <v>0</v>
      </c>
      <c r="I466" s="36">
        <v>0</v>
      </c>
    </row>
    <row r="467" spans="1:9" hidden="1" x14ac:dyDescent="0.25">
      <c r="A467" s="39" t="s">
        <v>433</v>
      </c>
      <c r="B467" s="5">
        <v>2020</v>
      </c>
      <c r="C467" s="5">
        <v>12</v>
      </c>
      <c r="D467" s="39" t="s">
        <v>33</v>
      </c>
      <c r="E467" s="4" t="b">
        <v>0</v>
      </c>
      <c r="F467" s="37">
        <v>14251512.4</v>
      </c>
      <c r="G467" s="37">
        <v>0</v>
      </c>
      <c r="H467" s="34">
        <v>0</v>
      </c>
      <c r="I467" s="36">
        <v>0</v>
      </c>
    </row>
    <row r="468" spans="1:9" hidden="1" x14ac:dyDescent="0.25">
      <c r="A468" s="39" t="s">
        <v>432</v>
      </c>
      <c r="B468" s="5">
        <v>2020</v>
      </c>
      <c r="C468" s="5">
        <v>12</v>
      </c>
      <c r="D468" s="39" t="s">
        <v>33</v>
      </c>
      <c r="E468" s="4" t="b">
        <v>0</v>
      </c>
      <c r="F468" s="37">
        <v>2355351.0699999998</v>
      </c>
      <c r="G468" s="37">
        <v>0</v>
      </c>
      <c r="H468" s="34">
        <v>0</v>
      </c>
      <c r="I468" s="36">
        <v>0</v>
      </c>
    </row>
    <row r="469" spans="1:9" hidden="1" x14ac:dyDescent="0.25">
      <c r="A469" s="39" t="s">
        <v>430</v>
      </c>
      <c r="B469" s="5">
        <v>2020</v>
      </c>
      <c r="C469" s="5">
        <v>12</v>
      </c>
      <c r="D469" s="39" t="s">
        <v>25</v>
      </c>
      <c r="E469" s="4" t="b">
        <v>0</v>
      </c>
      <c r="F469" s="37">
        <v>37.5</v>
      </c>
      <c r="G469" s="37">
        <v>0</v>
      </c>
      <c r="H469" s="34">
        <v>0</v>
      </c>
      <c r="I469" s="36">
        <v>0</v>
      </c>
    </row>
    <row r="470" spans="1:9" hidden="1" x14ac:dyDescent="0.25">
      <c r="A470" s="39" t="s">
        <v>429</v>
      </c>
      <c r="B470" s="5">
        <v>2020</v>
      </c>
      <c r="C470" s="5">
        <v>12</v>
      </c>
      <c r="D470" s="39" t="s">
        <v>25</v>
      </c>
      <c r="E470" s="4" t="b">
        <v>0</v>
      </c>
      <c r="F470" s="37">
        <v>52</v>
      </c>
      <c r="G470" s="37">
        <v>0</v>
      </c>
      <c r="H470" s="34">
        <v>0</v>
      </c>
      <c r="I470" s="36">
        <v>0</v>
      </c>
    </row>
    <row r="471" spans="1:9" hidden="1" x14ac:dyDescent="0.25">
      <c r="A471" s="39" t="s">
        <v>428</v>
      </c>
      <c r="B471" s="5">
        <v>2020</v>
      </c>
      <c r="C471" s="5">
        <v>12</v>
      </c>
      <c r="D471" s="39" t="s">
        <v>25</v>
      </c>
      <c r="E471" s="4" t="b">
        <v>0</v>
      </c>
      <c r="F471" s="37">
        <v>10</v>
      </c>
      <c r="G471" s="37">
        <v>0</v>
      </c>
      <c r="H471" s="34">
        <v>0</v>
      </c>
      <c r="I471" s="36">
        <v>0</v>
      </c>
    </row>
    <row r="472" spans="1:9" hidden="1" x14ac:dyDescent="0.25">
      <c r="A472" s="39" t="s">
        <v>434</v>
      </c>
      <c r="B472" s="5">
        <v>2020</v>
      </c>
      <c r="C472" s="5">
        <v>12</v>
      </c>
      <c r="D472" s="39" t="s">
        <v>25</v>
      </c>
      <c r="E472" s="4" t="b">
        <v>0</v>
      </c>
      <c r="F472" s="37">
        <v>3982457.2</v>
      </c>
      <c r="G472" s="37">
        <v>0</v>
      </c>
      <c r="H472" s="34">
        <v>0</v>
      </c>
      <c r="I472" s="36">
        <v>0</v>
      </c>
    </row>
    <row r="473" spans="1:9" hidden="1" x14ac:dyDescent="0.25">
      <c r="A473" s="39" t="s">
        <v>433</v>
      </c>
      <c r="B473" s="5">
        <v>2020</v>
      </c>
      <c r="C473" s="5">
        <v>12</v>
      </c>
      <c r="D473" s="39" t="s">
        <v>25</v>
      </c>
      <c r="E473" s="4" t="b">
        <v>0</v>
      </c>
      <c r="F473" s="37">
        <v>14251512.4</v>
      </c>
      <c r="G473" s="37">
        <v>0</v>
      </c>
      <c r="H473" s="34">
        <v>0</v>
      </c>
      <c r="I473" s="36">
        <v>0</v>
      </c>
    </row>
    <row r="474" spans="1:9" hidden="1" x14ac:dyDescent="0.25">
      <c r="A474" s="39" t="s">
        <v>432</v>
      </c>
      <c r="B474" s="5">
        <v>2020</v>
      </c>
      <c r="C474" s="5">
        <v>12</v>
      </c>
      <c r="D474" s="39" t="s">
        <v>25</v>
      </c>
      <c r="E474" s="4" t="b">
        <v>0</v>
      </c>
      <c r="F474" s="37">
        <v>2355351.0699999998</v>
      </c>
      <c r="G474" s="37">
        <v>0</v>
      </c>
      <c r="H474" s="34">
        <v>0</v>
      </c>
      <c r="I474" s="36">
        <v>0</v>
      </c>
    </row>
  </sheetData>
  <sortState xmlns:xlrd2="http://schemas.microsoft.com/office/spreadsheetml/2017/richdata2" ref="V7:W17">
    <sortCondition ref="W7:W17"/>
  </sortState>
  <conditionalFormatting sqref="H6:H474">
    <cfRule type="cellIs" dxfId="4" priority="3" operator="greaterThanOrEqual">
      <formula>1</formula>
    </cfRule>
    <cfRule type="cellIs" dxfId="3" priority="4" operator="greaterThanOrEqual">
      <formula>0.795</formula>
    </cfRule>
    <cfRule type="cellIs" dxfId="2" priority="5" operator="lessThan">
      <formula>0.795</formula>
    </cfRule>
  </conditionalFormatting>
  <conditionalFormatting sqref="E6:E474">
    <cfRule type="cellIs" dxfId="1" priority="1" operator="equal">
      <formula>TRUE</formula>
    </cfRule>
    <cfRule type="cellIs" dxfId="0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 codeName="Planilha9">
    <tabColor theme="9" tint="-0.249977111117893"/>
  </sheetPr>
  <dimension ref="A1:N917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5.8554687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427</v>
      </c>
    </row>
    <row r="2" spans="1:14" x14ac:dyDescent="0.25">
      <c r="N2" s="41">
        <f>N4-'Movimento Demanda'!N4</f>
        <v>9658</v>
      </c>
    </row>
    <row r="4" spans="1:14" x14ac:dyDescent="0.25">
      <c r="N4" s="40">
        <f>SUBTOTAL(9,MOVIMENTO_IV_DEMANDA_REP[EQ])</f>
        <v>15132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4</v>
      </c>
      <c r="K5" t="s">
        <v>297</v>
      </c>
      <c r="L5" t="s">
        <v>299</v>
      </c>
      <c r="M5" t="s">
        <v>300</v>
      </c>
      <c r="N5" t="s">
        <v>7</v>
      </c>
    </row>
    <row r="6" spans="1:14" x14ac:dyDescent="0.25">
      <c r="A6" s="29">
        <v>2020</v>
      </c>
      <c r="B6" s="29">
        <v>10</v>
      </c>
      <c r="C6">
        <v>66</v>
      </c>
      <c r="D6" s="1" t="s">
        <v>27</v>
      </c>
      <c r="E6" s="72">
        <v>24464109000229</v>
      </c>
      <c r="F6" s="1" t="s">
        <v>269</v>
      </c>
      <c r="G6" s="1" t="s">
        <v>97</v>
      </c>
      <c r="H6" s="1" t="s">
        <v>98</v>
      </c>
      <c r="I6" s="1" t="s">
        <v>251</v>
      </c>
      <c r="J6" s="1" t="s">
        <v>19</v>
      </c>
      <c r="K6" s="1" t="s">
        <v>325</v>
      </c>
      <c r="L6" s="1" t="s">
        <v>425</v>
      </c>
      <c r="M6" s="1" t="s">
        <v>306</v>
      </c>
      <c r="N6" s="28">
        <v>30</v>
      </c>
    </row>
    <row r="7" spans="1:14" x14ac:dyDescent="0.25">
      <c r="A7" s="29">
        <v>2020</v>
      </c>
      <c r="B7" s="29">
        <v>10</v>
      </c>
      <c r="C7">
        <v>66</v>
      </c>
      <c r="D7" s="1" t="s">
        <v>27</v>
      </c>
      <c r="E7" s="72">
        <v>24464109000229</v>
      </c>
      <c r="F7" s="1" t="s">
        <v>269</v>
      </c>
      <c r="G7" s="1" t="s">
        <v>97</v>
      </c>
      <c r="H7" s="1" t="s">
        <v>98</v>
      </c>
      <c r="I7" s="1" t="s">
        <v>251</v>
      </c>
      <c r="J7" s="1" t="s">
        <v>99</v>
      </c>
      <c r="K7" s="1" t="s">
        <v>355</v>
      </c>
      <c r="L7" s="1" t="s">
        <v>426</v>
      </c>
      <c r="M7" s="1" t="s">
        <v>313</v>
      </c>
      <c r="N7" s="28">
        <v>30</v>
      </c>
    </row>
    <row r="8" spans="1:14" x14ac:dyDescent="0.25">
      <c r="A8" s="29">
        <v>2020</v>
      </c>
      <c r="B8" s="29">
        <v>10</v>
      </c>
      <c r="C8">
        <v>66</v>
      </c>
      <c r="D8" s="1" t="s">
        <v>27</v>
      </c>
      <c r="E8" s="72">
        <v>24464109000229</v>
      </c>
      <c r="F8" s="1" t="s">
        <v>269</v>
      </c>
      <c r="G8" s="1" t="s">
        <v>97</v>
      </c>
      <c r="H8" s="1" t="s">
        <v>98</v>
      </c>
      <c r="I8" s="1" t="s">
        <v>251</v>
      </c>
      <c r="J8" s="1" t="s">
        <v>33</v>
      </c>
      <c r="K8" s="1" t="s">
        <v>405</v>
      </c>
      <c r="L8" s="1" t="s">
        <v>424</v>
      </c>
      <c r="M8" s="1" t="s">
        <v>311</v>
      </c>
      <c r="N8" s="28">
        <v>30</v>
      </c>
    </row>
    <row r="9" spans="1:14" x14ac:dyDescent="0.25">
      <c r="A9" s="29">
        <v>2020</v>
      </c>
      <c r="B9" s="29">
        <v>10</v>
      </c>
      <c r="C9">
        <v>66</v>
      </c>
      <c r="D9" s="1" t="s">
        <v>27</v>
      </c>
      <c r="E9" s="72">
        <v>5909890492</v>
      </c>
      <c r="F9" s="1" t="s">
        <v>264</v>
      </c>
      <c r="G9" s="1" t="s">
        <v>97</v>
      </c>
      <c r="H9" s="1" t="s">
        <v>98</v>
      </c>
      <c r="I9" s="1" t="s">
        <v>265</v>
      </c>
      <c r="J9" s="1" t="s">
        <v>19</v>
      </c>
      <c r="K9" s="1" t="s">
        <v>325</v>
      </c>
      <c r="L9" s="1" t="s">
        <v>425</v>
      </c>
      <c r="M9" s="1" t="s">
        <v>306</v>
      </c>
      <c r="N9" s="28">
        <v>18</v>
      </c>
    </row>
    <row r="10" spans="1:14" x14ac:dyDescent="0.25">
      <c r="A10" s="29">
        <v>2020</v>
      </c>
      <c r="B10" s="29">
        <v>10</v>
      </c>
      <c r="C10">
        <v>66</v>
      </c>
      <c r="D10" s="1" t="s">
        <v>27</v>
      </c>
      <c r="E10" s="72">
        <v>5909890492</v>
      </c>
      <c r="F10" s="1" t="s">
        <v>264</v>
      </c>
      <c r="G10" s="1" t="s">
        <v>97</v>
      </c>
      <c r="H10" s="1" t="s">
        <v>98</v>
      </c>
      <c r="I10" s="1" t="s">
        <v>265</v>
      </c>
      <c r="J10" s="1" t="s">
        <v>99</v>
      </c>
      <c r="K10" s="1" t="s">
        <v>355</v>
      </c>
      <c r="L10" s="1" t="s">
        <v>426</v>
      </c>
      <c r="M10" s="1" t="s">
        <v>313</v>
      </c>
      <c r="N10" s="28">
        <v>18</v>
      </c>
    </row>
    <row r="11" spans="1:14" x14ac:dyDescent="0.25">
      <c r="A11" s="29">
        <v>2020</v>
      </c>
      <c r="B11" s="29">
        <v>10</v>
      </c>
      <c r="C11">
        <v>66</v>
      </c>
      <c r="D11" s="1" t="s">
        <v>27</v>
      </c>
      <c r="E11" s="72">
        <v>5909890492</v>
      </c>
      <c r="F11" s="1" t="s">
        <v>264</v>
      </c>
      <c r="G11" s="1" t="s">
        <v>97</v>
      </c>
      <c r="H11" s="1" t="s">
        <v>98</v>
      </c>
      <c r="I11" s="1" t="s">
        <v>265</v>
      </c>
      <c r="J11" s="1" t="s">
        <v>33</v>
      </c>
      <c r="K11" s="1" t="s">
        <v>405</v>
      </c>
      <c r="L11" s="1" t="s">
        <v>424</v>
      </c>
      <c r="M11" s="1" t="s">
        <v>311</v>
      </c>
      <c r="N11" s="28">
        <v>18</v>
      </c>
    </row>
    <row r="12" spans="1:14" x14ac:dyDescent="0.25">
      <c r="A12" s="29">
        <v>2020</v>
      </c>
      <c r="B12" s="29">
        <v>10</v>
      </c>
      <c r="C12">
        <v>66</v>
      </c>
      <c r="D12" s="1" t="s">
        <v>27</v>
      </c>
      <c r="E12" s="72">
        <v>544963000156</v>
      </c>
      <c r="F12" s="1" t="s">
        <v>266</v>
      </c>
      <c r="G12" s="1" t="s">
        <v>218</v>
      </c>
      <c r="H12" s="1" t="s">
        <v>219</v>
      </c>
      <c r="I12" s="1" t="s">
        <v>251</v>
      </c>
      <c r="J12" s="1" t="s">
        <v>16</v>
      </c>
      <c r="K12" s="1" t="s">
        <v>322</v>
      </c>
      <c r="L12" s="1" t="s">
        <v>425</v>
      </c>
      <c r="M12" s="1" t="s">
        <v>306</v>
      </c>
      <c r="N12" s="28">
        <v>78</v>
      </c>
    </row>
    <row r="13" spans="1:14" x14ac:dyDescent="0.25">
      <c r="A13" s="29">
        <v>2020</v>
      </c>
      <c r="B13" s="29">
        <v>10</v>
      </c>
      <c r="C13">
        <v>66</v>
      </c>
      <c r="D13" s="1" t="s">
        <v>27</v>
      </c>
      <c r="E13" s="72">
        <v>544963000156</v>
      </c>
      <c r="F13" s="1" t="s">
        <v>266</v>
      </c>
      <c r="G13" s="1" t="s">
        <v>218</v>
      </c>
      <c r="H13" s="1" t="s">
        <v>219</v>
      </c>
      <c r="I13" s="1" t="s">
        <v>251</v>
      </c>
      <c r="J13" s="1" t="s">
        <v>99</v>
      </c>
      <c r="K13" s="1" t="s">
        <v>355</v>
      </c>
      <c r="L13" s="1" t="s">
        <v>426</v>
      </c>
      <c r="M13" s="1" t="s">
        <v>313</v>
      </c>
      <c r="N13" s="28">
        <v>78</v>
      </c>
    </row>
    <row r="14" spans="1:14" x14ac:dyDescent="0.25">
      <c r="A14" s="29">
        <v>2020</v>
      </c>
      <c r="B14" s="29">
        <v>10</v>
      </c>
      <c r="C14">
        <v>66</v>
      </c>
      <c r="D14" s="1" t="s">
        <v>27</v>
      </c>
      <c r="E14" s="72">
        <v>544963000156</v>
      </c>
      <c r="F14" s="1" t="s">
        <v>266</v>
      </c>
      <c r="G14" s="1" t="s">
        <v>218</v>
      </c>
      <c r="H14" s="1" t="s">
        <v>219</v>
      </c>
      <c r="I14" s="1" t="s">
        <v>251</v>
      </c>
      <c r="J14" s="1" t="s">
        <v>93</v>
      </c>
      <c r="K14" s="1" t="s">
        <v>358</v>
      </c>
      <c r="L14" s="1" t="s">
        <v>424</v>
      </c>
      <c r="M14" s="1" t="s">
        <v>311</v>
      </c>
      <c r="N14" s="28">
        <v>78</v>
      </c>
    </row>
    <row r="15" spans="1:14" x14ac:dyDescent="0.25">
      <c r="A15" s="29">
        <v>2020</v>
      </c>
      <c r="B15" s="29">
        <v>10</v>
      </c>
      <c r="C15">
        <v>66</v>
      </c>
      <c r="D15" s="1" t="s">
        <v>27</v>
      </c>
      <c r="E15" s="72">
        <v>6190522000180</v>
      </c>
      <c r="F15" s="1" t="s">
        <v>267</v>
      </c>
      <c r="G15" s="1" t="s">
        <v>268</v>
      </c>
      <c r="H15" s="1" t="s">
        <v>219</v>
      </c>
      <c r="I15" s="1" t="s">
        <v>251</v>
      </c>
      <c r="J15" s="1" t="s">
        <v>16</v>
      </c>
      <c r="K15" s="1" t="s">
        <v>322</v>
      </c>
      <c r="L15" s="1" t="s">
        <v>425</v>
      </c>
      <c r="M15" s="1" t="s">
        <v>306</v>
      </c>
      <c r="N15" s="28">
        <v>24</v>
      </c>
    </row>
    <row r="16" spans="1:14" x14ac:dyDescent="0.25">
      <c r="A16" s="29">
        <v>2020</v>
      </c>
      <c r="B16" s="29">
        <v>10</v>
      </c>
      <c r="C16">
        <v>66</v>
      </c>
      <c r="D16" s="1" t="s">
        <v>27</v>
      </c>
      <c r="E16" s="72">
        <v>6190522000180</v>
      </c>
      <c r="F16" s="1" t="s">
        <v>267</v>
      </c>
      <c r="G16" s="1" t="s">
        <v>268</v>
      </c>
      <c r="H16" s="1" t="s">
        <v>219</v>
      </c>
      <c r="I16" s="1" t="s">
        <v>251</v>
      </c>
      <c r="J16" s="1" t="s">
        <v>99</v>
      </c>
      <c r="K16" s="1" t="s">
        <v>355</v>
      </c>
      <c r="L16" s="1" t="s">
        <v>426</v>
      </c>
      <c r="M16" s="1" t="s">
        <v>313</v>
      </c>
      <c r="N16" s="28">
        <v>24</v>
      </c>
    </row>
    <row r="17" spans="1:14" x14ac:dyDescent="0.25">
      <c r="A17" s="29">
        <v>2020</v>
      </c>
      <c r="B17" s="29">
        <v>10</v>
      </c>
      <c r="C17">
        <v>66</v>
      </c>
      <c r="D17" s="1" t="s">
        <v>27</v>
      </c>
      <c r="E17" s="72">
        <v>6190522000180</v>
      </c>
      <c r="F17" s="1" t="s">
        <v>267</v>
      </c>
      <c r="G17" s="1" t="s">
        <v>268</v>
      </c>
      <c r="H17" s="1" t="s">
        <v>219</v>
      </c>
      <c r="I17" s="1" t="s">
        <v>251</v>
      </c>
      <c r="J17" s="1" t="s">
        <v>93</v>
      </c>
      <c r="K17" s="1" t="s">
        <v>358</v>
      </c>
      <c r="L17" s="1" t="s">
        <v>424</v>
      </c>
      <c r="M17" s="1" t="s">
        <v>311</v>
      </c>
      <c r="N17" s="28">
        <v>24</v>
      </c>
    </row>
    <row r="18" spans="1:14" x14ac:dyDescent="0.25">
      <c r="A18" s="29">
        <v>2020</v>
      </c>
      <c r="B18" s="29">
        <v>10</v>
      </c>
      <c r="C18">
        <v>66</v>
      </c>
      <c r="D18" s="1" t="s">
        <v>27</v>
      </c>
      <c r="E18" s="72">
        <v>80673411000187</v>
      </c>
      <c r="F18" s="1" t="s">
        <v>271</v>
      </c>
      <c r="G18" s="1" t="s">
        <v>272</v>
      </c>
      <c r="H18" s="1" t="s">
        <v>186</v>
      </c>
      <c r="I18" s="1" t="s">
        <v>251</v>
      </c>
      <c r="J18" s="1" t="s">
        <v>14</v>
      </c>
      <c r="K18" s="1" t="s">
        <v>319</v>
      </c>
      <c r="L18" s="1" t="s">
        <v>425</v>
      </c>
      <c r="M18" s="1" t="s">
        <v>306</v>
      </c>
      <c r="N18" s="28">
        <v>82</v>
      </c>
    </row>
    <row r="19" spans="1:14" x14ac:dyDescent="0.25">
      <c r="A19" s="29">
        <v>2020</v>
      </c>
      <c r="B19" s="29">
        <v>10</v>
      </c>
      <c r="C19">
        <v>66</v>
      </c>
      <c r="D19" s="1" t="s">
        <v>27</v>
      </c>
      <c r="E19" s="72">
        <v>80673411000187</v>
      </c>
      <c r="F19" s="1" t="s">
        <v>271</v>
      </c>
      <c r="G19" s="1" t="s">
        <v>272</v>
      </c>
      <c r="H19" s="1" t="s">
        <v>186</v>
      </c>
      <c r="I19" s="1" t="s">
        <v>251</v>
      </c>
      <c r="J19" s="1" t="s">
        <v>32</v>
      </c>
      <c r="K19" s="1" t="s">
        <v>330</v>
      </c>
      <c r="L19" s="1" t="s">
        <v>424</v>
      </c>
      <c r="M19" s="1" t="s">
        <v>311</v>
      </c>
      <c r="N19" s="28">
        <v>82</v>
      </c>
    </row>
    <row r="20" spans="1:14" x14ac:dyDescent="0.25">
      <c r="A20" s="29">
        <v>2020</v>
      </c>
      <c r="B20" s="29">
        <v>10</v>
      </c>
      <c r="C20">
        <v>66</v>
      </c>
      <c r="D20" s="1" t="s">
        <v>27</v>
      </c>
      <c r="E20" s="72">
        <v>80673411000187</v>
      </c>
      <c r="F20" s="1" t="s">
        <v>271</v>
      </c>
      <c r="G20" s="1" t="s">
        <v>272</v>
      </c>
      <c r="H20" s="1" t="s">
        <v>186</v>
      </c>
      <c r="I20" s="1" t="s">
        <v>251</v>
      </c>
      <c r="J20" s="1" t="s">
        <v>121</v>
      </c>
      <c r="K20" s="1" t="s">
        <v>357</v>
      </c>
      <c r="L20" s="1" t="s">
        <v>426</v>
      </c>
      <c r="M20" s="1" t="s">
        <v>313</v>
      </c>
      <c r="N20" s="28">
        <v>82</v>
      </c>
    </row>
    <row r="21" spans="1:14" x14ac:dyDescent="0.25">
      <c r="A21" s="29">
        <v>2020</v>
      </c>
      <c r="B21" s="29">
        <v>10</v>
      </c>
      <c r="C21">
        <v>66</v>
      </c>
      <c r="D21" s="1" t="s">
        <v>27</v>
      </c>
      <c r="E21" s="72">
        <v>85241339000809</v>
      </c>
      <c r="F21" s="1" t="s">
        <v>246</v>
      </c>
      <c r="G21" s="1" t="s">
        <v>247</v>
      </c>
      <c r="H21" s="1" t="s">
        <v>186</v>
      </c>
      <c r="I21" s="1" t="s">
        <v>92</v>
      </c>
      <c r="J21" s="1" t="s">
        <v>14</v>
      </c>
      <c r="K21" s="1" t="s">
        <v>319</v>
      </c>
      <c r="L21" s="1" t="s">
        <v>425</v>
      </c>
      <c r="M21" s="1" t="s">
        <v>306</v>
      </c>
      <c r="N21" s="28">
        <v>6</v>
      </c>
    </row>
    <row r="22" spans="1:14" x14ac:dyDescent="0.25">
      <c r="A22" s="29">
        <v>2020</v>
      </c>
      <c r="B22" s="29">
        <v>10</v>
      </c>
      <c r="C22">
        <v>66</v>
      </c>
      <c r="D22" s="1" t="s">
        <v>27</v>
      </c>
      <c r="E22" s="72">
        <v>85241339000809</v>
      </c>
      <c r="F22" s="1" t="s">
        <v>246</v>
      </c>
      <c r="G22" s="1" t="s">
        <v>247</v>
      </c>
      <c r="H22" s="1" t="s">
        <v>186</v>
      </c>
      <c r="I22" s="1" t="s">
        <v>92</v>
      </c>
      <c r="J22" s="1" t="s">
        <v>32</v>
      </c>
      <c r="K22" s="1" t="s">
        <v>330</v>
      </c>
      <c r="L22" s="1" t="s">
        <v>424</v>
      </c>
      <c r="M22" s="1" t="s">
        <v>311</v>
      </c>
      <c r="N22" s="28">
        <v>6</v>
      </c>
    </row>
    <row r="23" spans="1:14" x14ac:dyDescent="0.25">
      <c r="A23" s="29">
        <v>2020</v>
      </c>
      <c r="B23" s="29">
        <v>10</v>
      </c>
      <c r="C23">
        <v>66</v>
      </c>
      <c r="D23" s="1" t="s">
        <v>27</v>
      </c>
      <c r="E23" s="72">
        <v>85241339000809</v>
      </c>
      <c r="F23" s="1" t="s">
        <v>246</v>
      </c>
      <c r="G23" s="1" t="s">
        <v>247</v>
      </c>
      <c r="H23" s="1" t="s">
        <v>186</v>
      </c>
      <c r="I23" s="1" t="s">
        <v>92</v>
      </c>
      <c r="J23" s="1" t="s">
        <v>121</v>
      </c>
      <c r="K23" s="1" t="s">
        <v>357</v>
      </c>
      <c r="L23" s="1" t="s">
        <v>426</v>
      </c>
      <c r="M23" s="1" t="s">
        <v>313</v>
      </c>
      <c r="N23" s="28">
        <v>6</v>
      </c>
    </row>
    <row r="24" spans="1:14" x14ac:dyDescent="0.25">
      <c r="A24" s="29">
        <v>2020</v>
      </c>
      <c r="B24" s="29">
        <v>10</v>
      </c>
      <c r="C24">
        <v>66</v>
      </c>
      <c r="D24" s="1" t="s">
        <v>27</v>
      </c>
      <c r="E24" s="72">
        <v>46009718000140</v>
      </c>
      <c r="F24" s="1" t="s">
        <v>244</v>
      </c>
      <c r="G24" s="1" t="s">
        <v>245</v>
      </c>
      <c r="H24" s="1" t="s">
        <v>116</v>
      </c>
      <c r="I24" s="1" t="s">
        <v>92</v>
      </c>
      <c r="J24" s="1" t="s">
        <v>13</v>
      </c>
      <c r="K24" s="1" t="s">
        <v>309</v>
      </c>
      <c r="L24" s="1" t="s">
        <v>425</v>
      </c>
      <c r="M24" s="1" t="s">
        <v>306</v>
      </c>
      <c r="N24" s="28">
        <v>3</v>
      </c>
    </row>
    <row r="25" spans="1:14" x14ac:dyDescent="0.25">
      <c r="A25" s="29">
        <v>2020</v>
      </c>
      <c r="B25" s="29">
        <v>10</v>
      </c>
      <c r="C25">
        <v>66</v>
      </c>
      <c r="D25" s="1" t="s">
        <v>27</v>
      </c>
      <c r="E25" s="72">
        <v>46009718000140</v>
      </c>
      <c r="F25" s="1" t="s">
        <v>244</v>
      </c>
      <c r="G25" s="1" t="s">
        <v>245</v>
      </c>
      <c r="H25" s="1" t="s">
        <v>116</v>
      </c>
      <c r="I25" s="1" t="s">
        <v>92</v>
      </c>
      <c r="J25" s="1" t="s">
        <v>28</v>
      </c>
      <c r="K25" s="1" t="s">
        <v>310</v>
      </c>
      <c r="L25" s="1" t="s">
        <v>424</v>
      </c>
      <c r="M25" s="1" t="s">
        <v>311</v>
      </c>
      <c r="N25" s="28">
        <v>3</v>
      </c>
    </row>
    <row r="26" spans="1:14" x14ac:dyDescent="0.25">
      <c r="A26" s="29">
        <v>2020</v>
      </c>
      <c r="B26" s="29">
        <v>10</v>
      </c>
      <c r="C26">
        <v>66</v>
      </c>
      <c r="D26" s="1" t="s">
        <v>27</v>
      </c>
      <c r="E26" s="72">
        <v>46009718000140</v>
      </c>
      <c r="F26" s="1" t="s">
        <v>244</v>
      </c>
      <c r="G26" s="1" t="s">
        <v>245</v>
      </c>
      <c r="H26" s="1" t="s">
        <v>116</v>
      </c>
      <c r="I26" s="1" t="s">
        <v>92</v>
      </c>
      <c r="J26" s="1" t="s">
        <v>117</v>
      </c>
      <c r="K26" s="1" t="s">
        <v>356</v>
      </c>
      <c r="L26" s="1" t="s">
        <v>426</v>
      </c>
      <c r="M26" s="1" t="s">
        <v>313</v>
      </c>
      <c r="N26" s="28">
        <v>3</v>
      </c>
    </row>
    <row r="27" spans="1:14" x14ac:dyDescent="0.25">
      <c r="A27" s="29">
        <v>2020</v>
      </c>
      <c r="B27" s="29">
        <v>10</v>
      </c>
      <c r="C27">
        <v>66</v>
      </c>
      <c r="D27" s="1" t="s">
        <v>27</v>
      </c>
      <c r="E27" s="72">
        <v>46374500026231</v>
      </c>
      <c r="F27" s="1" t="s">
        <v>270</v>
      </c>
      <c r="G27" s="1" t="s">
        <v>115</v>
      </c>
      <c r="H27" s="1" t="s">
        <v>116</v>
      </c>
      <c r="I27" s="1" t="s">
        <v>251</v>
      </c>
      <c r="J27" s="1" t="s">
        <v>29</v>
      </c>
      <c r="K27" s="1" t="s">
        <v>312</v>
      </c>
      <c r="L27" s="1" t="s">
        <v>426</v>
      </c>
      <c r="M27" s="1" t="s">
        <v>313</v>
      </c>
      <c r="N27" s="28">
        <v>28</v>
      </c>
    </row>
    <row r="28" spans="1:14" x14ac:dyDescent="0.25">
      <c r="A28" s="29">
        <v>2020</v>
      </c>
      <c r="B28" s="29">
        <v>10</v>
      </c>
      <c r="C28">
        <v>66</v>
      </c>
      <c r="D28" s="1" t="s">
        <v>27</v>
      </c>
      <c r="E28" s="72">
        <v>46374500026231</v>
      </c>
      <c r="F28" s="1" t="s">
        <v>270</v>
      </c>
      <c r="G28" s="1" t="s">
        <v>115</v>
      </c>
      <c r="H28" s="1" t="s">
        <v>116</v>
      </c>
      <c r="I28" s="1" t="s">
        <v>251</v>
      </c>
      <c r="J28" s="1" t="s">
        <v>161</v>
      </c>
      <c r="K28" s="1" t="s">
        <v>359</v>
      </c>
      <c r="L28" s="1" t="s">
        <v>424</v>
      </c>
      <c r="M28" s="1" t="s">
        <v>311</v>
      </c>
      <c r="N28" s="28">
        <v>28</v>
      </c>
    </row>
    <row r="29" spans="1:14" x14ac:dyDescent="0.25">
      <c r="A29" s="29">
        <v>2020</v>
      </c>
      <c r="B29" s="29">
        <v>10</v>
      </c>
      <c r="C29">
        <v>66</v>
      </c>
      <c r="D29" s="1" t="s">
        <v>27</v>
      </c>
      <c r="E29" s="72">
        <v>46374500026231</v>
      </c>
      <c r="F29" s="1" t="s">
        <v>270</v>
      </c>
      <c r="G29" s="1" t="s">
        <v>115</v>
      </c>
      <c r="H29" s="1" t="s">
        <v>116</v>
      </c>
      <c r="I29" s="1" t="s">
        <v>251</v>
      </c>
      <c r="J29" s="1" t="s">
        <v>24</v>
      </c>
      <c r="K29" s="1" t="s">
        <v>402</v>
      </c>
      <c r="L29" s="1" t="s">
        <v>425</v>
      </c>
      <c r="M29" s="1" t="s">
        <v>306</v>
      </c>
      <c r="N29" s="28">
        <v>28</v>
      </c>
    </row>
    <row r="30" spans="1:14" x14ac:dyDescent="0.25">
      <c r="A30" s="29">
        <v>2020</v>
      </c>
      <c r="B30" s="29">
        <v>10</v>
      </c>
      <c r="C30">
        <v>66</v>
      </c>
      <c r="D30" s="1" t="s">
        <v>27</v>
      </c>
      <c r="E30" s="72">
        <v>60678604000113</v>
      </c>
      <c r="F30" s="1" t="s">
        <v>173</v>
      </c>
      <c r="G30" s="1" t="s">
        <v>115</v>
      </c>
      <c r="H30" s="1" t="s">
        <v>116</v>
      </c>
      <c r="I30" s="1" t="s">
        <v>92</v>
      </c>
      <c r="J30" s="1" t="s">
        <v>11</v>
      </c>
      <c r="K30" s="1" t="s">
        <v>307</v>
      </c>
      <c r="L30" s="1" t="s">
        <v>425</v>
      </c>
      <c r="M30" s="1" t="s">
        <v>306</v>
      </c>
      <c r="N30" s="28">
        <v>6</v>
      </c>
    </row>
    <row r="31" spans="1:14" x14ac:dyDescent="0.25">
      <c r="A31" s="29">
        <v>2020</v>
      </c>
      <c r="B31" s="29">
        <v>10</v>
      </c>
      <c r="C31">
        <v>66</v>
      </c>
      <c r="D31" s="1" t="s">
        <v>27</v>
      </c>
      <c r="E31" s="72">
        <v>60678604000113</v>
      </c>
      <c r="F31" s="1" t="s">
        <v>173</v>
      </c>
      <c r="G31" s="1" t="s">
        <v>115</v>
      </c>
      <c r="H31" s="1" t="s">
        <v>116</v>
      </c>
      <c r="I31" s="1" t="s">
        <v>92</v>
      </c>
      <c r="J31" s="1" t="s">
        <v>31</v>
      </c>
      <c r="K31" s="1" t="s">
        <v>321</v>
      </c>
      <c r="L31" s="1" t="s">
        <v>424</v>
      </c>
      <c r="M31" s="1" t="s">
        <v>311</v>
      </c>
      <c r="N31" s="28">
        <v>6</v>
      </c>
    </row>
    <row r="32" spans="1:14" x14ac:dyDescent="0.25">
      <c r="A32" s="29">
        <v>2020</v>
      </c>
      <c r="B32" s="29">
        <v>10</v>
      </c>
      <c r="C32">
        <v>66</v>
      </c>
      <c r="D32" s="1" t="s">
        <v>27</v>
      </c>
      <c r="E32" s="72">
        <v>60678604000113</v>
      </c>
      <c r="F32" s="1" t="s">
        <v>173</v>
      </c>
      <c r="G32" s="1" t="s">
        <v>115</v>
      </c>
      <c r="H32" s="1" t="s">
        <v>116</v>
      </c>
      <c r="I32" s="1" t="s">
        <v>92</v>
      </c>
      <c r="J32" s="1" t="s">
        <v>117</v>
      </c>
      <c r="K32" s="1" t="s">
        <v>356</v>
      </c>
      <c r="L32" s="1" t="s">
        <v>426</v>
      </c>
      <c r="M32" s="1" t="s">
        <v>313</v>
      </c>
      <c r="N32" s="28">
        <v>6</v>
      </c>
    </row>
    <row r="33" spans="1:14" x14ac:dyDescent="0.25">
      <c r="A33" s="29">
        <v>2020</v>
      </c>
      <c r="B33" s="29">
        <v>10</v>
      </c>
      <c r="C33">
        <v>66</v>
      </c>
      <c r="D33" s="1" t="s">
        <v>27</v>
      </c>
      <c r="E33" s="72">
        <v>60765823000130</v>
      </c>
      <c r="F33" s="1" t="s">
        <v>176</v>
      </c>
      <c r="G33" s="1" t="s">
        <v>115</v>
      </c>
      <c r="H33" s="1" t="s">
        <v>116</v>
      </c>
      <c r="I33" s="1" t="s">
        <v>92</v>
      </c>
      <c r="J33" s="1" t="s">
        <v>11</v>
      </c>
      <c r="K33" s="1" t="s">
        <v>307</v>
      </c>
      <c r="L33" s="1" t="s">
        <v>425</v>
      </c>
      <c r="M33" s="1" t="s">
        <v>306</v>
      </c>
      <c r="N33" s="28">
        <v>3</v>
      </c>
    </row>
    <row r="34" spans="1:14" x14ac:dyDescent="0.25">
      <c r="A34" s="29">
        <v>2020</v>
      </c>
      <c r="B34" s="29">
        <v>10</v>
      </c>
      <c r="C34">
        <v>66</v>
      </c>
      <c r="D34" s="1" t="s">
        <v>27</v>
      </c>
      <c r="E34" s="72">
        <v>60765823000130</v>
      </c>
      <c r="F34" s="1" t="s">
        <v>176</v>
      </c>
      <c r="G34" s="1" t="s">
        <v>115</v>
      </c>
      <c r="H34" s="1" t="s">
        <v>116</v>
      </c>
      <c r="I34" s="1" t="s">
        <v>92</v>
      </c>
      <c r="J34" s="1" t="s">
        <v>29</v>
      </c>
      <c r="K34" s="1" t="s">
        <v>312</v>
      </c>
      <c r="L34" s="1" t="s">
        <v>426</v>
      </c>
      <c r="M34" s="1" t="s">
        <v>313</v>
      </c>
      <c r="N34" s="28">
        <v>3</v>
      </c>
    </row>
    <row r="35" spans="1:14" x14ac:dyDescent="0.25">
      <c r="A35" s="29">
        <v>2020</v>
      </c>
      <c r="B35" s="29">
        <v>10</v>
      </c>
      <c r="C35">
        <v>66</v>
      </c>
      <c r="D35" s="1" t="s">
        <v>27</v>
      </c>
      <c r="E35" s="72">
        <v>60765823000130</v>
      </c>
      <c r="F35" s="1" t="s">
        <v>176</v>
      </c>
      <c r="G35" s="1" t="s">
        <v>115</v>
      </c>
      <c r="H35" s="1" t="s">
        <v>116</v>
      </c>
      <c r="I35" s="1" t="s">
        <v>92</v>
      </c>
      <c r="J35" s="1" t="s">
        <v>161</v>
      </c>
      <c r="K35" s="1" t="s">
        <v>359</v>
      </c>
      <c r="L35" s="1" t="s">
        <v>424</v>
      </c>
      <c r="M35" s="1" t="s">
        <v>311</v>
      </c>
      <c r="N35" s="28">
        <v>3</v>
      </c>
    </row>
    <row r="36" spans="1:14" x14ac:dyDescent="0.25">
      <c r="A36" s="29">
        <v>2020</v>
      </c>
      <c r="B36" s="29">
        <v>10</v>
      </c>
      <c r="C36">
        <v>64</v>
      </c>
      <c r="D36" s="1" t="s">
        <v>26</v>
      </c>
      <c r="E36" s="72">
        <v>1454407000151</v>
      </c>
      <c r="F36" s="1" t="s">
        <v>96</v>
      </c>
      <c r="G36" s="1" t="s">
        <v>97</v>
      </c>
      <c r="H36" s="1" t="s">
        <v>98</v>
      </c>
      <c r="I36" s="1" t="s">
        <v>92</v>
      </c>
      <c r="J36" s="1" t="s">
        <v>19</v>
      </c>
      <c r="K36" s="1" t="s">
        <v>325</v>
      </c>
      <c r="L36" s="1" t="s">
        <v>425</v>
      </c>
      <c r="M36" s="1" t="s">
        <v>306</v>
      </c>
      <c r="N36" s="28">
        <v>1</v>
      </c>
    </row>
    <row r="37" spans="1:14" x14ac:dyDescent="0.25">
      <c r="A37" s="29">
        <v>2020</v>
      </c>
      <c r="B37" s="29">
        <v>10</v>
      </c>
      <c r="C37">
        <v>64</v>
      </c>
      <c r="D37" s="1" t="s">
        <v>26</v>
      </c>
      <c r="E37" s="72">
        <v>1454407000151</v>
      </c>
      <c r="F37" s="1" t="s">
        <v>96</v>
      </c>
      <c r="G37" s="1" t="s">
        <v>97</v>
      </c>
      <c r="H37" s="1" t="s">
        <v>98</v>
      </c>
      <c r="I37" s="1" t="s">
        <v>92</v>
      </c>
      <c r="J37" s="1" t="s">
        <v>99</v>
      </c>
      <c r="K37" s="1" t="s">
        <v>355</v>
      </c>
      <c r="L37" s="1" t="s">
        <v>426</v>
      </c>
      <c r="M37" s="1" t="s">
        <v>313</v>
      </c>
      <c r="N37" s="28">
        <v>1</v>
      </c>
    </row>
    <row r="38" spans="1:14" x14ac:dyDescent="0.25">
      <c r="A38" s="29">
        <v>2020</v>
      </c>
      <c r="B38" s="29">
        <v>10</v>
      </c>
      <c r="C38">
        <v>64</v>
      </c>
      <c r="D38" s="1" t="s">
        <v>26</v>
      </c>
      <c r="E38" s="72">
        <v>1454407000151</v>
      </c>
      <c r="F38" s="1" t="s">
        <v>96</v>
      </c>
      <c r="G38" s="1" t="s">
        <v>97</v>
      </c>
      <c r="H38" s="1" t="s">
        <v>98</v>
      </c>
      <c r="I38" s="1" t="s">
        <v>92</v>
      </c>
      <c r="J38" s="1" t="s">
        <v>33</v>
      </c>
      <c r="K38" s="1" t="s">
        <v>405</v>
      </c>
      <c r="L38" s="1" t="s">
        <v>424</v>
      </c>
      <c r="M38" s="1" t="s">
        <v>311</v>
      </c>
      <c r="N38" s="28">
        <v>1</v>
      </c>
    </row>
    <row r="39" spans="1:14" x14ac:dyDescent="0.25">
      <c r="A39" s="29">
        <v>2020</v>
      </c>
      <c r="B39" s="29">
        <v>10</v>
      </c>
      <c r="C39">
        <v>64</v>
      </c>
      <c r="D39" s="1" t="s">
        <v>26</v>
      </c>
      <c r="E39" s="72">
        <v>1722424000122</v>
      </c>
      <c r="F39" s="1" t="s">
        <v>100</v>
      </c>
      <c r="G39" s="1" t="s">
        <v>97</v>
      </c>
      <c r="H39" s="1" t="s">
        <v>98</v>
      </c>
      <c r="I39" s="1" t="s">
        <v>92</v>
      </c>
      <c r="J39" s="1" t="s">
        <v>19</v>
      </c>
      <c r="K39" s="1" t="s">
        <v>325</v>
      </c>
      <c r="L39" s="1" t="s">
        <v>425</v>
      </c>
      <c r="M39" s="1" t="s">
        <v>306</v>
      </c>
      <c r="N39" s="28">
        <v>1</v>
      </c>
    </row>
    <row r="40" spans="1:14" x14ac:dyDescent="0.25">
      <c r="A40" s="29">
        <v>2020</v>
      </c>
      <c r="B40" s="29">
        <v>10</v>
      </c>
      <c r="C40">
        <v>64</v>
      </c>
      <c r="D40" s="1" t="s">
        <v>26</v>
      </c>
      <c r="E40" s="72">
        <v>1722424000122</v>
      </c>
      <c r="F40" s="1" t="s">
        <v>100</v>
      </c>
      <c r="G40" s="1" t="s">
        <v>97</v>
      </c>
      <c r="H40" s="1" t="s">
        <v>98</v>
      </c>
      <c r="I40" s="1" t="s">
        <v>92</v>
      </c>
      <c r="J40" s="1" t="s">
        <v>99</v>
      </c>
      <c r="K40" s="1" t="s">
        <v>355</v>
      </c>
      <c r="L40" s="1" t="s">
        <v>426</v>
      </c>
      <c r="M40" s="1" t="s">
        <v>313</v>
      </c>
      <c r="N40" s="28">
        <v>1</v>
      </c>
    </row>
    <row r="41" spans="1:14" x14ac:dyDescent="0.25">
      <c r="A41" s="29">
        <v>2020</v>
      </c>
      <c r="B41" s="29">
        <v>10</v>
      </c>
      <c r="C41">
        <v>64</v>
      </c>
      <c r="D41" s="1" t="s">
        <v>26</v>
      </c>
      <c r="E41" s="72">
        <v>1722424000122</v>
      </c>
      <c r="F41" s="1" t="s">
        <v>100</v>
      </c>
      <c r="G41" s="1" t="s">
        <v>97</v>
      </c>
      <c r="H41" s="1" t="s">
        <v>98</v>
      </c>
      <c r="I41" s="1" t="s">
        <v>92</v>
      </c>
      <c r="J41" s="1" t="s">
        <v>33</v>
      </c>
      <c r="K41" s="1" t="s">
        <v>405</v>
      </c>
      <c r="L41" s="1" t="s">
        <v>424</v>
      </c>
      <c r="M41" s="1" t="s">
        <v>311</v>
      </c>
      <c r="N41" s="28">
        <v>1</v>
      </c>
    </row>
    <row r="42" spans="1:14" x14ac:dyDescent="0.25">
      <c r="A42" s="29">
        <v>2020</v>
      </c>
      <c r="B42" s="29">
        <v>10</v>
      </c>
      <c r="C42">
        <v>64</v>
      </c>
      <c r="D42" s="1" t="s">
        <v>26</v>
      </c>
      <c r="E42" s="72">
        <v>4159778000107</v>
      </c>
      <c r="F42" s="1" t="s">
        <v>209</v>
      </c>
      <c r="G42" s="1" t="s">
        <v>196</v>
      </c>
      <c r="H42" s="1" t="s">
        <v>197</v>
      </c>
      <c r="I42" s="1" t="s">
        <v>92</v>
      </c>
      <c r="J42" s="1" t="s">
        <v>93</v>
      </c>
      <c r="K42" s="1" t="s">
        <v>358</v>
      </c>
      <c r="L42" s="1" t="s">
        <v>424</v>
      </c>
      <c r="M42" s="1" t="s">
        <v>311</v>
      </c>
      <c r="N42" s="28">
        <v>10</v>
      </c>
    </row>
    <row r="43" spans="1:14" x14ac:dyDescent="0.25">
      <c r="A43" s="29">
        <v>2020</v>
      </c>
      <c r="B43" s="29">
        <v>10</v>
      </c>
      <c r="C43">
        <v>64</v>
      </c>
      <c r="D43" s="1" t="s">
        <v>26</v>
      </c>
      <c r="E43" s="72">
        <v>4159778000107</v>
      </c>
      <c r="F43" s="1" t="s">
        <v>209</v>
      </c>
      <c r="G43" s="1" t="s">
        <v>196</v>
      </c>
      <c r="H43" s="1" t="s">
        <v>197</v>
      </c>
      <c r="I43" s="1" t="s">
        <v>92</v>
      </c>
      <c r="J43" s="1" t="s">
        <v>198</v>
      </c>
      <c r="K43" s="1" t="s">
        <v>361</v>
      </c>
      <c r="L43" s="1" t="s">
        <v>425</v>
      </c>
      <c r="M43" s="1" t="s">
        <v>306</v>
      </c>
      <c r="N43" s="28">
        <v>10</v>
      </c>
    </row>
    <row r="44" spans="1:14" x14ac:dyDescent="0.25">
      <c r="A44" s="29">
        <v>2020</v>
      </c>
      <c r="B44" s="29">
        <v>10</v>
      </c>
      <c r="C44">
        <v>64</v>
      </c>
      <c r="D44" s="1" t="s">
        <v>26</v>
      </c>
      <c r="E44" s="72">
        <v>4159778000107</v>
      </c>
      <c r="F44" s="1" t="s">
        <v>209</v>
      </c>
      <c r="G44" s="1" t="s">
        <v>196</v>
      </c>
      <c r="H44" s="1" t="s">
        <v>197</v>
      </c>
      <c r="I44" s="1" t="s">
        <v>92</v>
      </c>
      <c r="J44" s="1" t="s">
        <v>25</v>
      </c>
      <c r="K44" s="1" t="s">
        <v>406</v>
      </c>
      <c r="L44" s="1" t="s">
        <v>426</v>
      </c>
      <c r="M44" s="1" t="s">
        <v>313</v>
      </c>
      <c r="N44" s="28">
        <v>10</v>
      </c>
    </row>
    <row r="45" spans="1:14" x14ac:dyDescent="0.25">
      <c r="A45" s="29">
        <v>2020</v>
      </c>
      <c r="B45" s="29">
        <v>10</v>
      </c>
      <c r="C45">
        <v>64</v>
      </c>
      <c r="D45" s="1" t="s">
        <v>26</v>
      </c>
      <c r="E45" s="72">
        <v>13952064000134</v>
      </c>
      <c r="F45" s="1" t="s">
        <v>224</v>
      </c>
      <c r="G45" s="1" t="s">
        <v>107</v>
      </c>
      <c r="H45" s="1" t="s">
        <v>108</v>
      </c>
      <c r="I45" s="1" t="s">
        <v>92</v>
      </c>
      <c r="J45" s="1" t="s">
        <v>19</v>
      </c>
      <c r="K45" s="1" t="s">
        <v>325</v>
      </c>
      <c r="L45" s="1" t="s">
        <v>425</v>
      </c>
      <c r="M45" s="1" t="s">
        <v>306</v>
      </c>
      <c r="N45" s="28">
        <v>4</v>
      </c>
    </row>
    <row r="46" spans="1:14" x14ac:dyDescent="0.25">
      <c r="A46" s="29">
        <v>2020</v>
      </c>
      <c r="B46" s="29">
        <v>10</v>
      </c>
      <c r="C46">
        <v>64</v>
      </c>
      <c r="D46" s="1" t="s">
        <v>26</v>
      </c>
      <c r="E46" s="72">
        <v>13952064000134</v>
      </c>
      <c r="F46" s="1" t="s">
        <v>224</v>
      </c>
      <c r="G46" s="1" t="s">
        <v>107</v>
      </c>
      <c r="H46" s="1" t="s">
        <v>108</v>
      </c>
      <c r="I46" s="1" t="s">
        <v>92</v>
      </c>
      <c r="J46" s="1" t="s">
        <v>99</v>
      </c>
      <c r="K46" s="1" t="s">
        <v>355</v>
      </c>
      <c r="L46" s="1" t="s">
        <v>426</v>
      </c>
      <c r="M46" s="1" t="s">
        <v>313</v>
      </c>
      <c r="N46" s="28">
        <v>4</v>
      </c>
    </row>
    <row r="47" spans="1:14" x14ac:dyDescent="0.25">
      <c r="A47" s="29">
        <v>2020</v>
      </c>
      <c r="B47" s="29">
        <v>10</v>
      </c>
      <c r="C47">
        <v>64</v>
      </c>
      <c r="D47" s="1" t="s">
        <v>26</v>
      </c>
      <c r="E47" s="72">
        <v>13952064000134</v>
      </c>
      <c r="F47" s="1" t="s">
        <v>224</v>
      </c>
      <c r="G47" s="1" t="s">
        <v>107</v>
      </c>
      <c r="H47" s="1" t="s">
        <v>108</v>
      </c>
      <c r="I47" s="1" t="s">
        <v>92</v>
      </c>
      <c r="J47" s="1" t="s">
        <v>33</v>
      </c>
      <c r="K47" s="1" t="s">
        <v>405</v>
      </c>
      <c r="L47" s="1" t="s">
        <v>424</v>
      </c>
      <c r="M47" s="1" t="s">
        <v>311</v>
      </c>
      <c r="N47" s="28">
        <v>4</v>
      </c>
    </row>
    <row r="48" spans="1:14" x14ac:dyDescent="0.25">
      <c r="A48" s="29">
        <v>2020</v>
      </c>
      <c r="B48" s="29">
        <v>10</v>
      </c>
      <c r="C48">
        <v>64</v>
      </c>
      <c r="D48" s="1" t="s">
        <v>26</v>
      </c>
      <c r="E48" s="72">
        <v>5469172000122</v>
      </c>
      <c r="F48" s="1" t="s">
        <v>106</v>
      </c>
      <c r="G48" s="1" t="s">
        <v>107</v>
      </c>
      <c r="H48" s="1" t="s">
        <v>108</v>
      </c>
      <c r="I48" s="1" t="s">
        <v>92</v>
      </c>
      <c r="J48" s="1" t="s">
        <v>19</v>
      </c>
      <c r="K48" s="1" t="s">
        <v>325</v>
      </c>
      <c r="L48" s="1" t="s">
        <v>425</v>
      </c>
      <c r="M48" s="1" t="s">
        <v>306</v>
      </c>
      <c r="N48" s="28">
        <v>8</v>
      </c>
    </row>
    <row r="49" spans="1:14" x14ac:dyDescent="0.25">
      <c r="A49" s="29">
        <v>2020</v>
      </c>
      <c r="B49" s="29">
        <v>10</v>
      </c>
      <c r="C49">
        <v>64</v>
      </c>
      <c r="D49" s="1" t="s">
        <v>26</v>
      </c>
      <c r="E49" s="72">
        <v>5469172000122</v>
      </c>
      <c r="F49" s="1" t="s">
        <v>106</v>
      </c>
      <c r="G49" s="1" t="s">
        <v>107</v>
      </c>
      <c r="H49" s="1" t="s">
        <v>108</v>
      </c>
      <c r="I49" s="1" t="s">
        <v>92</v>
      </c>
      <c r="J49" s="1" t="s">
        <v>99</v>
      </c>
      <c r="K49" s="1" t="s">
        <v>355</v>
      </c>
      <c r="L49" s="1" t="s">
        <v>426</v>
      </c>
      <c r="M49" s="1" t="s">
        <v>313</v>
      </c>
      <c r="N49" s="28">
        <v>8</v>
      </c>
    </row>
    <row r="50" spans="1:14" x14ac:dyDescent="0.25">
      <c r="A50" s="29">
        <v>2020</v>
      </c>
      <c r="B50" s="29">
        <v>10</v>
      </c>
      <c r="C50">
        <v>64</v>
      </c>
      <c r="D50" s="1" t="s">
        <v>26</v>
      </c>
      <c r="E50" s="72">
        <v>5469172000122</v>
      </c>
      <c r="F50" s="1" t="s">
        <v>106</v>
      </c>
      <c r="G50" s="1" t="s">
        <v>107</v>
      </c>
      <c r="H50" s="1" t="s">
        <v>108</v>
      </c>
      <c r="I50" s="1" t="s">
        <v>92</v>
      </c>
      <c r="J50" s="1" t="s">
        <v>33</v>
      </c>
      <c r="K50" s="1" t="s">
        <v>405</v>
      </c>
      <c r="L50" s="1" t="s">
        <v>424</v>
      </c>
      <c r="M50" s="1" t="s">
        <v>311</v>
      </c>
      <c r="N50" s="28">
        <v>8</v>
      </c>
    </row>
    <row r="51" spans="1:14" x14ac:dyDescent="0.25">
      <c r="A51" s="29">
        <v>2020</v>
      </c>
      <c r="B51" s="29">
        <v>10</v>
      </c>
      <c r="C51">
        <v>64</v>
      </c>
      <c r="D51" s="1" t="s">
        <v>26</v>
      </c>
      <c r="E51" s="72">
        <v>13016092000140</v>
      </c>
      <c r="F51" s="1" t="s">
        <v>222</v>
      </c>
      <c r="G51" s="1" t="s">
        <v>107</v>
      </c>
      <c r="H51" s="1" t="s">
        <v>108</v>
      </c>
      <c r="I51" s="1" t="s">
        <v>92</v>
      </c>
      <c r="J51" s="1" t="s">
        <v>19</v>
      </c>
      <c r="K51" s="1" t="s">
        <v>325</v>
      </c>
      <c r="L51" s="1" t="s">
        <v>425</v>
      </c>
      <c r="M51" s="1" t="s">
        <v>306</v>
      </c>
      <c r="N51" s="28">
        <v>10</v>
      </c>
    </row>
    <row r="52" spans="1:14" x14ac:dyDescent="0.25">
      <c r="A52" s="29">
        <v>2020</v>
      </c>
      <c r="B52" s="29">
        <v>10</v>
      </c>
      <c r="C52">
        <v>64</v>
      </c>
      <c r="D52" s="1" t="s">
        <v>26</v>
      </c>
      <c r="E52" s="72">
        <v>13016092000140</v>
      </c>
      <c r="F52" s="1" t="s">
        <v>222</v>
      </c>
      <c r="G52" s="1" t="s">
        <v>107</v>
      </c>
      <c r="H52" s="1" t="s">
        <v>108</v>
      </c>
      <c r="I52" s="1" t="s">
        <v>92</v>
      </c>
      <c r="J52" s="1" t="s">
        <v>99</v>
      </c>
      <c r="K52" s="1" t="s">
        <v>355</v>
      </c>
      <c r="L52" s="1" t="s">
        <v>426</v>
      </c>
      <c r="M52" s="1" t="s">
        <v>313</v>
      </c>
      <c r="N52" s="28">
        <v>10</v>
      </c>
    </row>
    <row r="53" spans="1:14" x14ac:dyDescent="0.25">
      <c r="A53" s="29">
        <v>2020</v>
      </c>
      <c r="B53" s="29">
        <v>10</v>
      </c>
      <c r="C53">
        <v>64</v>
      </c>
      <c r="D53" s="1" t="s">
        <v>26</v>
      </c>
      <c r="E53" s="72">
        <v>13016092000140</v>
      </c>
      <c r="F53" s="1" t="s">
        <v>222</v>
      </c>
      <c r="G53" s="1" t="s">
        <v>107</v>
      </c>
      <c r="H53" s="1" t="s">
        <v>108</v>
      </c>
      <c r="I53" s="1" t="s">
        <v>92</v>
      </c>
      <c r="J53" s="1" t="s">
        <v>33</v>
      </c>
      <c r="K53" s="1" t="s">
        <v>405</v>
      </c>
      <c r="L53" s="1" t="s">
        <v>424</v>
      </c>
      <c r="M53" s="1" t="s">
        <v>311</v>
      </c>
      <c r="N53" s="28">
        <v>10</v>
      </c>
    </row>
    <row r="54" spans="1:14" x14ac:dyDescent="0.25">
      <c r="A54" s="29">
        <v>2020</v>
      </c>
      <c r="B54" s="29">
        <v>10</v>
      </c>
      <c r="C54">
        <v>64</v>
      </c>
      <c r="D54" s="1" t="s">
        <v>26</v>
      </c>
      <c r="E54" s="72">
        <v>15166416000151</v>
      </c>
      <c r="F54" s="1" t="s">
        <v>137</v>
      </c>
      <c r="G54" s="1" t="s">
        <v>107</v>
      </c>
      <c r="H54" s="1" t="s">
        <v>108</v>
      </c>
      <c r="I54" s="1" t="s">
        <v>92</v>
      </c>
      <c r="J54" s="1" t="s">
        <v>19</v>
      </c>
      <c r="K54" s="1" t="s">
        <v>325</v>
      </c>
      <c r="L54" s="1" t="s">
        <v>425</v>
      </c>
      <c r="M54" s="1" t="s">
        <v>306</v>
      </c>
      <c r="N54" s="28">
        <v>6</v>
      </c>
    </row>
    <row r="55" spans="1:14" x14ac:dyDescent="0.25">
      <c r="A55" s="29">
        <v>2020</v>
      </c>
      <c r="B55" s="29">
        <v>10</v>
      </c>
      <c r="C55">
        <v>64</v>
      </c>
      <c r="D55" s="1" t="s">
        <v>26</v>
      </c>
      <c r="E55" s="72">
        <v>15166416000151</v>
      </c>
      <c r="F55" s="1" t="s">
        <v>137</v>
      </c>
      <c r="G55" s="1" t="s">
        <v>107</v>
      </c>
      <c r="H55" s="1" t="s">
        <v>108</v>
      </c>
      <c r="I55" s="1" t="s">
        <v>92</v>
      </c>
      <c r="J55" s="1" t="s">
        <v>99</v>
      </c>
      <c r="K55" s="1" t="s">
        <v>355</v>
      </c>
      <c r="L55" s="1" t="s">
        <v>426</v>
      </c>
      <c r="M55" s="1" t="s">
        <v>313</v>
      </c>
      <c r="N55" s="28">
        <v>6</v>
      </c>
    </row>
    <row r="56" spans="1:14" x14ac:dyDescent="0.25">
      <c r="A56" s="29">
        <v>2020</v>
      </c>
      <c r="B56" s="29">
        <v>10</v>
      </c>
      <c r="C56">
        <v>64</v>
      </c>
      <c r="D56" s="1" t="s">
        <v>26</v>
      </c>
      <c r="E56" s="72">
        <v>15166416000151</v>
      </c>
      <c r="F56" s="1" t="s">
        <v>137</v>
      </c>
      <c r="G56" s="1" t="s">
        <v>107</v>
      </c>
      <c r="H56" s="1" t="s">
        <v>108</v>
      </c>
      <c r="I56" s="1" t="s">
        <v>92</v>
      </c>
      <c r="J56" s="1" t="s">
        <v>33</v>
      </c>
      <c r="K56" s="1" t="s">
        <v>405</v>
      </c>
      <c r="L56" s="1" t="s">
        <v>424</v>
      </c>
      <c r="M56" s="1" t="s">
        <v>311</v>
      </c>
      <c r="N56" s="28">
        <v>6</v>
      </c>
    </row>
    <row r="57" spans="1:14" x14ac:dyDescent="0.25">
      <c r="A57" s="29">
        <v>2020</v>
      </c>
      <c r="B57" s="29">
        <v>10</v>
      </c>
      <c r="C57">
        <v>64</v>
      </c>
      <c r="D57" s="1" t="s">
        <v>26</v>
      </c>
      <c r="E57" s="72">
        <v>11858570000133</v>
      </c>
      <c r="F57" s="1" t="s">
        <v>221</v>
      </c>
      <c r="G57" s="1" t="s">
        <v>107</v>
      </c>
      <c r="H57" s="1" t="s">
        <v>108</v>
      </c>
      <c r="I57" s="1" t="s">
        <v>92</v>
      </c>
      <c r="J57" s="1" t="s">
        <v>19</v>
      </c>
      <c r="K57" s="1" t="s">
        <v>325</v>
      </c>
      <c r="L57" s="1" t="s">
        <v>425</v>
      </c>
      <c r="M57" s="1" t="s">
        <v>306</v>
      </c>
      <c r="N57" s="28">
        <v>11</v>
      </c>
    </row>
    <row r="58" spans="1:14" x14ac:dyDescent="0.25">
      <c r="A58" s="29">
        <v>2020</v>
      </c>
      <c r="B58" s="29">
        <v>10</v>
      </c>
      <c r="C58">
        <v>64</v>
      </c>
      <c r="D58" s="1" t="s">
        <v>26</v>
      </c>
      <c r="E58" s="72">
        <v>11858570000133</v>
      </c>
      <c r="F58" s="1" t="s">
        <v>221</v>
      </c>
      <c r="G58" s="1" t="s">
        <v>107</v>
      </c>
      <c r="H58" s="1" t="s">
        <v>108</v>
      </c>
      <c r="I58" s="1" t="s">
        <v>92</v>
      </c>
      <c r="J58" s="1" t="s">
        <v>99</v>
      </c>
      <c r="K58" s="1" t="s">
        <v>355</v>
      </c>
      <c r="L58" s="1" t="s">
        <v>426</v>
      </c>
      <c r="M58" s="1" t="s">
        <v>313</v>
      </c>
      <c r="N58" s="28">
        <v>11</v>
      </c>
    </row>
    <row r="59" spans="1:14" x14ac:dyDescent="0.25">
      <c r="A59" s="29">
        <v>2020</v>
      </c>
      <c r="B59" s="29">
        <v>10</v>
      </c>
      <c r="C59">
        <v>64</v>
      </c>
      <c r="D59" s="1" t="s">
        <v>26</v>
      </c>
      <c r="E59" s="72">
        <v>11858570000133</v>
      </c>
      <c r="F59" s="1" t="s">
        <v>221</v>
      </c>
      <c r="G59" s="1" t="s">
        <v>107</v>
      </c>
      <c r="H59" s="1" t="s">
        <v>108</v>
      </c>
      <c r="I59" s="1" t="s">
        <v>92</v>
      </c>
      <c r="J59" s="1" t="s">
        <v>33</v>
      </c>
      <c r="K59" s="1" t="s">
        <v>405</v>
      </c>
      <c r="L59" s="1" t="s">
        <v>424</v>
      </c>
      <c r="M59" s="1" t="s">
        <v>311</v>
      </c>
      <c r="N59" s="28">
        <v>11</v>
      </c>
    </row>
    <row r="60" spans="1:14" x14ac:dyDescent="0.25">
      <c r="A60" s="29">
        <v>2020</v>
      </c>
      <c r="B60" s="29">
        <v>10</v>
      </c>
      <c r="C60">
        <v>64</v>
      </c>
      <c r="D60" s="1" t="s">
        <v>26</v>
      </c>
      <c r="E60" s="72">
        <v>15170723000106</v>
      </c>
      <c r="F60" s="1" t="s">
        <v>225</v>
      </c>
      <c r="G60" s="1" t="s">
        <v>107</v>
      </c>
      <c r="H60" s="1" t="s">
        <v>108</v>
      </c>
      <c r="I60" s="1" t="s">
        <v>92</v>
      </c>
      <c r="J60" s="1" t="s">
        <v>19</v>
      </c>
      <c r="K60" s="1" t="s">
        <v>325</v>
      </c>
      <c r="L60" s="1" t="s">
        <v>425</v>
      </c>
      <c r="M60" s="1" t="s">
        <v>306</v>
      </c>
      <c r="N60" s="28">
        <v>2</v>
      </c>
    </row>
    <row r="61" spans="1:14" x14ac:dyDescent="0.25">
      <c r="A61" s="29">
        <v>2020</v>
      </c>
      <c r="B61" s="29">
        <v>10</v>
      </c>
      <c r="C61">
        <v>64</v>
      </c>
      <c r="D61" s="1" t="s">
        <v>26</v>
      </c>
      <c r="E61" s="72">
        <v>15170723000106</v>
      </c>
      <c r="F61" s="1" t="s">
        <v>225</v>
      </c>
      <c r="G61" s="1" t="s">
        <v>107</v>
      </c>
      <c r="H61" s="1" t="s">
        <v>108</v>
      </c>
      <c r="I61" s="1" t="s">
        <v>92</v>
      </c>
      <c r="J61" s="1" t="s">
        <v>99</v>
      </c>
      <c r="K61" s="1" t="s">
        <v>355</v>
      </c>
      <c r="L61" s="1" t="s">
        <v>426</v>
      </c>
      <c r="M61" s="1" t="s">
        <v>313</v>
      </c>
      <c r="N61" s="28">
        <v>2</v>
      </c>
    </row>
    <row r="62" spans="1:14" x14ac:dyDescent="0.25">
      <c r="A62" s="29">
        <v>2020</v>
      </c>
      <c r="B62" s="29">
        <v>10</v>
      </c>
      <c r="C62">
        <v>64</v>
      </c>
      <c r="D62" s="1" t="s">
        <v>26</v>
      </c>
      <c r="E62" s="72">
        <v>15170723000106</v>
      </c>
      <c r="F62" s="1" t="s">
        <v>225</v>
      </c>
      <c r="G62" s="1" t="s">
        <v>107</v>
      </c>
      <c r="H62" s="1" t="s">
        <v>108</v>
      </c>
      <c r="I62" s="1" t="s">
        <v>92</v>
      </c>
      <c r="J62" s="1" t="s">
        <v>33</v>
      </c>
      <c r="K62" s="1" t="s">
        <v>405</v>
      </c>
      <c r="L62" s="1" t="s">
        <v>424</v>
      </c>
      <c r="M62" s="1" t="s">
        <v>311</v>
      </c>
      <c r="N62" s="28">
        <v>2</v>
      </c>
    </row>
    <row r="63" spans="1:14" x14ac:dyDescent="0.25">
      <c r="A63" s="29">
        <v>2020</v>
      </c>
      <c r="B63" s="29">
        <v>10</v>
      </c>
      <c r="C63">
        <v>64</v>
      </c>
      <c r="D63" s="1" t="s">
        <v>26</v>
      </c>
      <c r="E63" s="72">
        <v>13808803000119</v>
      </c>
      <c r="F63" s="1" t="s">
        <v>223</v>
      </c>
      <c r="G63" s="1" t="s">
        <v>107</v>
      </c>
      <c r="H63" s="1" t="s">
        <v>108</v>
      </c>
      <c r="I63" s="1" t="s">
        <v>92</v>
      </c>
      <c r="J63" s="1" t="s">
        <v>19</v>
      </c>
      <c r="K63" s="1" t="s">
        <v>325</v>
      </c>
      <c r="L63" s="1" t="s">
        <v>425</v>
      </c>
      <c r="M63" s="1" t="s">
        <v>306</v>
      </c>
      <c r="N63" s="28">
        <v>18</v>
      </c>
    </row>
    <row r="64" spans="1:14" x14ac:dyDescent="0.25">
      <c r="A64" s="29">
        <v>2020</v>
      </c>
      <c r="B64" s="29">
        <v>10</v>
      </c>
      <c r="C64">
        <v>64</v>
      </c>
      <c r="D64" s="1" t="s">
        <v>26</v>
      </c>
      <c r="E64" s="72">
        <v>13808803000119</v>
      </c>
      <c r="F64" s="1" t="s">
        <v>223</v>
      </c>
      <c r="G64" s="1" t="s">
        <v>107</v>
      </c>
      <c r="H64" s="1" t="s">
        <v>108</v>
      </c>
      <c r="I64" s="1" t="s">
        <v>92</v>
      </c>
      <c r="J64" s="1" t="s">
        <v>99</v>
      </c>
      <c r="K64" s="1" t="s">
        <v>355</v>
      </c>
      <c r="L64" s="1" t="s">
        <v>426</v>
      </c>
      <c r="M64" s="1" t="s">
        <v>313</v>
      </c>
      <c r="N64" s="28">
        <v>18</v>
      </c>
    </row>
    <row r="65" spans="1:14" x14ac:dyDescent="0.25">
      <c r="A65" s="29">
        <v>2020</v>
      </c>
      <c r="B65" s="29">
        <v>10</v>
      </c>
      <c r="C65">
        <v>64</v>
      </c>
      <c r="D65" s="1" t="s">
        <v>26</v>
      </c>
      <c r="E65" s="72">
        <v>13808803000119</v>
      </c>
      <c r="F65" s="1" t="s">
        <v>223</v>
      </c>
      <c r="G65" s="1" t="s">
        <v>107</v>
      </c>
      <c r="H65" s="1" t="s">
        <v>108</v>
      </c>
      <c r="I65" s="1" t="s">
        <v>92</v>
      </c>
      <c r="J65" s="1" t="s">
        <v>33</v>
      </c>
      <c r="K65" s="1" t="s">
        <v>405</v>
      </c>
      <c r="L65" s="1" t="s">
        <v>424</v>
      </c>
      <c r="M65" s="1" t="s">
        <v>311</v>
      </c>
      <c r="N65" s="28">
        <v>18</v>
      </c>
    </row>
    <row r="66" spans="1:14" x14ac:dyDescent="0.25">
      <c r="A66" s="29">
        <v>2020</v>
      </c>
      <c r="B66" s="29">
        <v>10</v>
      </c>
      <c r="C66">
        <v>64</v>
      </c>
      <c r="D66" s="1" t="s">
        <v>26</v>
      </c>
      <c r="E66" s="72">
        <v>5652543000107</v>
      </c>
      <c r="F66" s="1" t="s">
        <v>109</v>
      </c>
      <c r="G66" s="1" t="s">
        <v>110</v>
      </c>
      <c r="H66" s="1" t="s">
        <v>108</v>
      </c>
      <c r="I66" s="1" t="s">
        <v>92</v>
      </c>
      <c r="J66" s="1" t="s">
        <v>19</v>
      </c>
      <c r="K66" s="1" t="s">
        <v>325</v>
      </c>
      <c r="L66" s="1" t="s">
        <v>425</v>
      </c>
      <c r="M66" s="1" t="s">
        <v>306</v>
      </c>
      <c r="N66" s="28">
        <v>6</v>
      </c>
    </row>
    <row r="67" spans="1:14" x14ac:dyDescent="0.25">
      <c r="A67" s="29">
        <v>2020</v>
      </c>
      <c r="B67" s="29">
        <v>10</v>
      </c>
      <c r="C67">
        <v>64</v>
      </c>
      <c r="D67" s="1" t="s">
        <v>26</v>
      </c>
      <c r="E67" s="72">
        <v>5652543000107</v>
      </c>
      <c r="F67" s="1" t="s">
        <v>109</v>
      </c>
      <c r="G67" s="1" t="s">
        <v>110</v>
      </c>
      <c r="H67" s="1" t="s">
        <v>108</v>
      </c>
      <c r="I67" s="1" t="s">
        <v>92</v>
      </c>
      <c r="J67" s="1" t="s">
        <v>99</v>
      </c>
      <c r="K67" s="1" t="s">
        <v>355</v>
      </c>
      <c r="L67" s="1" t="s">
        <v>426</v>
      </c>
      <c r="M67" s="1" t="s">
        <v>313</v>
      </c>
      <c r="N67" s="28">
        <v>6</v>
      </c>
    </row>
    <row r="68" spans="1:14" x14ac:dyDescent="0.25">
      <c r="A68" s="29">
        <v>2020</v>
      </c>
      <c r="B68" s="29">
        <v>10</v>
      </c>
      <c r="C68">
        <v>64</v>
      </c>
      <c r="D68" s="1" t="s">
        <v>26</v>
      </c>
      <c r="E68" s="72">
        <v>5652543000107</v>
      </c>
      <c r="F68" s="1" t="s">
        <v>109</v>
      </c>
      <c r="G68" s="1" t="s">
        <v>110</v>
      </c>
      <c r="H68" s="1" t="s">
        <v>108</v>
      </c>
      <c r="I68" s="1" t="s">
        <v>92</v>
      </c>
      <c r="J68" s="1" t="s">
        <v>33</v>
      </c>
      <c r="K68" s="1" t="s">
        <v>405</v>
      </c>
      <c r="L68" s="1" t="s">
        <v>424</v>
      </c>
      <c r="M68" s="1" t="s">
        <v>311</v>
      </c>
      <c r="N68" s="28">
        <v>6</v>
      </c>
    </row>
    <row r="69" spans="1:14" x14ac:dyDescent="0.25">
      <c r="A69" s="29">
        <v>2020</v>
      </c>
      <c r="B69" s="29">
        <v>10</v>
      </c>
      <c r="C69">
        <v>64</v>
      </c>
      <c r="D69" s="1" t="s">
        <v>26</v>
      </c>
      <c r="E69" s="72">
        <v>7245269000187</v>
      </c>
      <c r="F69" s="1" t="s">
        <v>214</v>
      </c>
      <c r="G69" s="1" t="s">
        <v>112</v>
      </c>
      <c r="H69" s="1" t="s">
        <v>113</v>
      </c>
      <c r="I69" s="1" t="s">
        <v>92</v>
      </c>
      <c r="J69" s="1" t="s">
        <v>18</v>
      </c>
      <c r="K69" s="1" t="s">
        <v>324</v>
      </c>
      <c r="L69" s="1" t="s">
        <v>425</v>
      </c>
      <c r="M69" s="1" t="s">
        <v>306</v>
      </c>
      <c r="N69" s="28">
        <v>3</v>
      </c>
    </row>
    <row r="70" spans="1:14" x14ac:dyDescent="0.25">
      <c r="A70" s="29">
        <v>2020</v>
      </c>
      <c r="B70" s="29">
        <v>10</v>
      </c>
      <c r="C70">
        <v>64</v>
      </c>
      <c r="D70" s="1" t="s">
        <v>26</v>
      </c>
      <c r="E70" s="72">
        <v>7245269000187</v>
      </c>
      <c r="F70" s="1" t="s">
        <v>214</v>
      </c>
      <c r="G70" s="1" t="s">
        <v>112</v>
      </c>
      <c r="H70" s="1" t="s">
        <v>113</v>
      </c>
      <c r="I70" s="1" t="s">
        <v>92</v>
      </c>
      <c r="J70" s="1" t="s">
        <v>99</v>
      </c>
      <c r="K70" s="1" t="s">
        <v>355</v>
      </c>
      <c r="L70" s="1" t="s">
        <v>426</v>
      </c>
      <c r="M70" s="1" t="s">
        <v>313</v>
      </c>
      <c r="N70" s="28">
        <v>3</v>
      </c>
    </row>
    <row r="71" spans="1:14" x14ac:dyDescent="0.25">
      <c r="A71" s="29">
        <v>2020</v>
      </c>
      <c r="B71" s="29">
        <v>10</v>
      </c>
      <c r="C71">
        <v>64</v>
      </c>
      <c r="D71" s="1" t="s">
        <v>26</v>
      </c>
      <c r="E71" s="72">
        <v>7245269000187</v>
      </c>
      <c r="F71" s="1" t="s">
        <v>214</v>
      </c>
      <c r="G71" s="1" t="s">
        <v>112</v>
      </c>
      <c r="H71" s="1" t="s">
        <v>113</v>
      </c>
      <c r="I71" s="1" t="s">
        <v>92</v>
      </c>
      <c r="J71" s="1" t="s">
        <v>33</v>
      </c>
      <c r="K71" s="1" t="s">
        <v>405</v>
      </c>
      <c r="L71" s="1" t="s">
        <v>424</v>
      </c>
      <c r="M71" s="1" t="s">
        <v>311</v>
      </c>
      <c r="N71" s="28">
        <v>3</v>
      </c>
    </row>
    <row r="72" spans="1:14" x14ac:dyDescent="0.25">
      <c r="A72" s="29">
        <v>2020</v>
      </c>
      <c r="B72" s="29">
        <v>10</v>
      </c>
      <c r="C72">
        <v>64</v>
      </c>
      <c r="D72" s="1" t="s">
        <v>26</v>
      </c>
      <c r="E72" s="72">
        <v>29435005007484</v>
      </c>
      <c r="F72" s="1" t="s">
        <v>156</v>
      </c>
      <c r="G72" s="1" t="s">
        <v>112</v>
      </c>
      <c r="H72" s="1" t="s">
        <v>113</v>
      </c>
      <c r="I72" s="1" t="s">
        <v>92</v>
      </c>
      <c r="J72" s="1" t="s">
        <v>18</v>
      </c>
      <c r="K72" s="1" t="s">
        <v>324</v>
      </c>
      <c r="L72" s="1" t="s">
        <v>425</v>
      </c>
      <c r="M72" s="1" t="s">
        <v>306</v>
      </c>
      <c r="N72" s="28">
        <v>24</v>
      </c>
    </row>
    <row r="73" spans="1:14" x14ac:dyDescent="0.25">
      <c r="A73" s="29">
        <v>2020</v>
      </c>
      <c r="B73" s="29">
        <v>10</v>
      </c>
      <c r="C73">
        <v>64</v>
      </c>
      <c r="D73" s="1" t="s">
        <v>26</v>
      </c>
      <c r="E73" s="72">
        <v>29435005007484</v>
      </c>
      <c r="F73" s="1" t="s">
        <v>156</v>
      </c>
      <c r="G73" s="1" t="s">
        <v>112</v>
      </c>
      <c r="H73" s="1" t="s">
        <v>113</v>
      </c>
      <c r="I73" s="1" t="s">
        <v>92</v>
      </c>
      <c r="J73" s="1" t="s">
        <v>99</v>
      </c>
      <c r="K73" s="1" t="s">
        <v>355</v>
      </c>
      <c r="L73" s="1" t="s">
        <v>426</v>
      </c>
      <c r="M73" s="1" t="s">
        <v>313</v>
      </c>
      <c r="N73" s="28">
        <v>24</v>
      </c>
    </row>
    <row r="74" spans="1:14" x14ac:dyDescent="0.25">
      <c r="A74" s="29">
        <v>2020</v>
      </c>
      <c r="B74" s="29">
        <v>10</v>
      </c>
      <c r="C74">
        <v>64</v>
      </c>
      <c r="D74" s="1" t="s">
        <v>26</v>
      </c>
      <c r="E74" s="72">
        <v>29435005007484</v>
      </c>
      <c r="F74" s="1" t="s">
        <v>156</v>
      </c>
      <c r="G74" s="1" t="s">
        <v>112</v>
      </c>
      <c r="H74" s="1" t="s">
        <v>113</v>
      </c>
      <c r="I74" s="1" t="s">
        <v>92</v>
      </c>
      <c r="J74" s="1" t="s">
        <v>33</v>
      </c>
      <c r="K74" s="1" t="s">
        <v>405</v>
      </c>
      <c r="L74" s="1" t="s">
        <v>424</v>
      </c>
      <c r="M74" s="1" t="s">
        <v>311</v>
      </c>
      <c r="N74" s="28">
        <v>24</v>
      </c>
    </row>
    <row r="75" spans="1:14" x14ac:dyDescent="0.25">
      <c r="A75" s="29">
        <v>2020</v>
      </c>
      <c r="B75" s="29">
        <v>10</v>
      </c>
      <c r="C75">
        <v>64</v>
      </c>
      <c r="D75" s="1" t="s">
        <v>26</v>
      </c>
      <c r="E75" s="72">
        <v>23443518000103</v>
      </c>
      <c r="F75" s="1" t="s">
        <v>149</v>
      </c>
      <c r="G75" s="1" t="s">
        <v>112</v>
      </c>
      <c r="H75" s="1" t="s">
        <v>113</v>
      </c>
      <c r="I75" s="1" t="s">
        <v>92</v>
      </c>
      <c r="J75" s="1" t="s">
        <v>18</v>
      </c>
      <c r="K75" s="1" t="s">
        <v>324</v>
      </c>
      <c r="L75" s="1" t="s">
        <v>425</v>
      </c>
      <c r="M75" s="1" t="s">
        <v>306</v>
      </c>
      <c r="N75" s="28">
        <v>10</v>
      </c>
    </row>
    <row r="76" spans="1:14" x14ac:dyDescent="0.25">
      <c r="A76" s="29">
        <v>2020</v>
      </c>
      <c r="B76" s="29">
        <v>10</v>
      </c>
      <c r="C76">
        <v>64</v>
      </c>
      <c r="D76" s="1" t="s">
        <v>26</v>
      </c>
      <c r="E76" s="72">
        <v>23443518000103</v>
      </c>
      <c r="F76" s="1" t="s">
        <v>149</v>
      </c>
      <c r="G76" s="1" t="s">
        <v>112</v>
      </c>
      <c r="H76" s="1" t="s">
        <v>113</v>
      </c>
      <c r="I76" s="1" t="s">
        <v>92</v>
      </c>
      <c r="J76" s="1" t="s">
        <v>99</v>
      </c>
      <c r="K76" s="1" t="s">
        <v>355</v>
      </c>
      <c r="L76" s="1" t="s">
        <v>426</v>
      </c>
      <c r="M76" s="1" t="s">
        <v>313</v>
      </c>
      <c r="N76" s="28">
        <v>10</v>
      </c>
    </row>
    <row r="77" spans="1:14" x14ac:dyDescent="0.25">
      <c r="A77" s="29">
        <v>2020</v>
      </c>
      <c r="B77" s="29">
        <v>10</v>
      </c>
      <c r="C77">
        <v>64</v>
      </c>
      <c r="D77" s="1" t="s">
        <v>26</v>
      </c>
      <c r="E77" s="72">
        <v>23443518000103</v>
      </c>
      <c r="F77" s="1" t="s">
        <v>149</v>
      </c>
      <c r="G77" s="1" t="s">
        <v>112</v>
      </c>
      <c r="H77" s="1" t="s">
        <v>113</v>
      </c>
      <c r="I77" s="1" t="s">
        <v>92</v>
      </c>
      <c r="J77" s="1" t="s">
        <v>33</v>
      </c>
      <c r="K77" s="1" t="s">
        <v>405</v>
      </c>
      <c r="L77" s="1" t="s">
        <v>424</v>
      </c>
      <c r="M77" s="1" t="s">
        <v>311</v>
      </c>
      <c r="N77" s="28">
        <v>10</v>
      </c>
    </row>
    <row r="78" spans="1:14" x14ac:dyDescent="0.25">
      <c r="A78" s="29">
        <v>2020</v>
      </c>
      <c r="B78" s="29">
        <v>10</v>
      </c>
      <c r="C78">
        <v>64</v>
      </c>
      <c r="D78" s="1" t="s">
        <v>26</v>
      </c>
      <c r="E78" s="72">
        <v>5868278000280</v>
      </c>
      <c r="F78" s="1" t="s">
        <v>111</v>
      </c>
      <c r="G78" s="1" t="s">
        <v>112</v>
      </c>
      <c r="H78" s="1" t="s">
        <v>113</v>
      </c>
      <c r="I78" s="1" t="s">
        <v>92</v>
      </c>
      <c r="J78" s="1" t="s">
        <v>18</v>
      </c>
      <c r="K78" s="1" t="s">
        <v>324</v>
      </c>
      <c r="L78" s="1" t="s">
        <v>425</v>
      </c>
      <c r="M78" s="1" t="s">
        <v>306</v>
      </c>
      <c r="N78" s="28">
        <v>15</v>
      </c>
    </row>
    <row r="79" spans="1:14" x14ac:dyDescent="0.25">
      <c r="A79" s="29">
        <v>2020</v>
      </c>
      <c r="B79" s="29">
        <v>10</v>
      </c>
      <c r="C79">
        <v>64</v>
      </c>
      <c r="D79" s="1" t="s">
        <v>26</v>
      </c>
      <c r="E79" s="72">
        <v>5868278000280</v>
      </c>
      <c r="F79" s="1" t="s">
        <v>111</v>
      </c>
      <c r="G79" s="1" t="s">
        <v>112</v>
      </c>
      <c r="H79" s="1" t="s">
        <v>113</v>
      </c>
      <c r="I79" s="1" t="s">
        <v>92</v>
      </c>
      <c r="J79" s="1" t="s">
        <v>99</v>
      </c>
      <c r="K79" s="1" t="s">
        <v>355</v>
      </c>
      <c r="L79" s="1" t="s">
        <v>426</v>
      </c>
      <c r="M79" s="1" t="s">
        <v>313</v>
      </c>
      <c r="N79" s="28">
        <v>15</v>
      </c>
    </row>
    <row r="80" spans="1:14" x14ac:dyDescent="0.25">
      <c r="A80" s="29">
        <v>2020</v>
      </c>
      <c r="B80" s="29">
        <v>10</v>
      </c>
      <c r="C80">
        <v>64</v>
      </c>
      <c r="D80" s="1" t="s">
        <v>26</v>
      </c>
      <c r="E80" s="72">
        <v>5868278000280</v>
      </c>
      <c r="F80" s="1" t="s">
        <v>111</v>
      </c>
      <c r="G80" s="1" t="s">
        <v>112</v>
      </c>
      <c r="H80" s="1" t="s">
        <v>113</v>
      </c>
      <c r="I80" s="1" t="s">
        <v>92</v>
      </c>
      <c r="J80" s="1" t="s">
        <v>33</v>
      </c>
      <c r="K80" s="1" t="s">
        <v>405</v>
      </c>
      <c r="L80" s="1" t="s">
        <v>424</v>
      </c>
      <c r="M80" s="1" t="s">
        <v>311</v>
      </c>
      <c r="N80" s="28">
        <v>15</v>
      </c>
    </row>
    <row r="81" spans="1:14" x14ac:dyDescent="0.25">
      <c r="A81" s="29">
        <v>2020</v>
      </c>
      <c r="B81" s="29">
        <v>10</v>
      </c>
      <c r="C81">
        <v>64</v>
      </c>
      <c r="D81" s="1" t="s">
        <v>26</v>
      </c>
      <c r="E81" s="72">
        <v>11794674000121</v>
      </c>
      <c r="F81" s="1" t="s">
        <v>220</v>
      </c>
      <c r="G81" s="1" t="s">
        <v>112</v>
      </c>
      <c r="H81" s="1" t="s">
        <v>113</v>
      </c>
      <c r="I81" s="1" t="s">
        <v>92</v>
      </c>
      <c r="J81" s="1" t="s">
        <v>18</v>
      </c>
      <c r="K81" s="1" t="s">
        <v>324</v>
      </c>
      <c r="L81" s="1" t="s">
        <v>425</v>
      </c>
      <c r="M81" s="1" t="s">
        <v>306</v>
      </c>
      <c r="N81" s="28">
        <v>1</v>
      </c>
    </row>
    <row r="82" spans="1:14" x14ac:dyDescent="0.25">
      <c r="A82" s="29">
        <v>2020</v>
      </c>
      <c r="B82" s="29">
        <v>10</v>
      </c>
      <c r="C82">
        <v>64</v>
      </c>
      <c r="D82" s="1" t="s">
        <v>26</v>
      </c>
      <c r="E82" s="72">
        <v>11794674000121</v>
      </c>
      <c r="F82" s="1" t="s">
        <v>220</v>
      </c>
      <c r="G82" s="1" t="s">
        <v>112</v>
      </c>
      <c r="H82" s="1" t="s">
        <v>113</v>
      </c>
      <c r="I82" s="1" t="s">
        <v>92</v>
      </c>
      <c r="J82" s="1" t="s">
        <v>99</v>
      </c>
      <c r="K82" s="1" t="s">
        <v>355</v>
      </c>
      <c r="L82" s="1" t="s">
        <v>426</v>
      </c>
      <c r="M82" s="1" t="s">
        <v>313</v>
      </c>
      <c r="N82" s="28">
        <v>1</v>
      </c>
    </row>
    <row r="83" spans="1:14" x14ac:dyDescent="0.25">
      <c r="A83" s="29">
        <v>2020</v>
      </c>
      <c r="B83" s="29">
        <v>10</v>
      </c>
      <c r="C83">
        <v>64</v>
      </c>
      <c r="D83" s="1" t="s">
        <v>26</v>
      </c>
      <c r="E83" s="72">
        <v>11794674000121</v>
      </c>
      <c r="F83" s="1" t="s">
        <v>220</v>
      </c>
      <c r="G83" s="1" t="s">
        <v>112</v>
      </c>
      <c r="H83" s="1" t="s">
        <v>113</v>
      </c>
      <c r="I83" s="1" t="s">
        <v>92</v>
      </c>
      <c r="J83" s="1" t="s">
        <v>33</v>
      </c>
      <c r="K83" s="1" t="s">
        <v>405</v>
      </c>
      <c r="L83" s="1" t="s">
        <v>424</v>
      </c>
      <c r="M83" s="1" t="s">
        <v>311</v>
      </c>
      <c r="N83" s="28">
        <v>1</v>
      </c>
    </row>
    <row r="84" spans="1:14" x14ac:dyDescent="0.25">
      <c r="A84" s="29">
        <v>2020</v>
      </c>
      <c r="B84" s="29">
        <v>10</v>
      </c>
      <c r="C84">
        <v>64</v>
      </c>
      <c r="D84" s="1" t="s">
        <v>26</v>
      </c>
      <c r="E84" s="72">
        <v>29435005004620</v>
      </c>
      <c r="F84" s="1" t="s">
        <v>154</v>
      </c>
      <c r="G84" s="1" t="s">
        <v>90</v>
      </c>
      <c r="H84" s="1" t="s">
        <v>91</v>
      </c>
      <c r="I84" s="1" t="s">
        <v>92</v>
      </c>
      <c r="J84" s="1" t="s">
        <v>16</v>
      </c>
      <c r="K84" s="1" t="s">
        <v>322</v>
      </c>
      <c r="L84" s="1" t="s">
        <v>425</v>
      </c>
      <c r="M84" s="1" t="s">
        <v>306</v>
      </c>
      <c r="N84" s="28">
        <v>10</v>
      </c>
    </row>
    <row r="85" spans="1:14" x14ac:dyDescent="0.25">
      <c r="A85" s="29">
        <v>2020</v>
      </c>
      <c r="B85" s="29">
        <v>10</v>
      </c>
      <c r="C85">
        <v>64</v>
      </c>
      <c r="D85" s="1" t="s">
        <v>26</v>
      </c>
      <c r="E85" s="72">
        <v>29435005004620</v>
      </c>
      <c r="F85" s="1" t="s">
        <v>154</v>
      </c>
      <c r="G85" s="1" t="s">
        <v>90</v>
      </c>
      <c r="H85" s="1" t="s">
        <v>91</v>
      </c>
      <c r="I85" s="1" t="s">
        <v>92</v>
      </c>
      <c r="J85" s="1" t="s">
        <v>93</v>
      </c>
      <c r="K85" s="1" t="s">
        <v>358</v>
      </c>
      <c r="L85" s="1" t="s">
        <v>424</v>
      </c>
      <c r="M85" s="1" t="s">
        <v>311</v>
      </c>
      <c r="N85" s="28">
        <v>10</v>
      </c>
    </row>
    <row r="86" spans="1:14" x14ac:dyDescent="0.25">
      <c r="A86" s="29">
        <v>2020</v>
      </c>
      <c r="B86" s="29">
        <v>10</v>
      </c>
      <c r="C86">
        <v>64</v>
      </c>
      <c r="D86" s="1" t="s">
        <v>26</v>
      </c>
      <c r="E86" s="72">
        <v>60884855002289</v>
      </c>
      <c r="F86" s="1" t="s">
        <v>181</v>
      </c>
      <c r="G86" s="1" t="s">
        <v>90</v>
      </c>
      <c r="H86" s="1" t="s">
        <v>91</v>
      </c>
      <c r="I86" s="1" t="s">
        <v>92</v>
      </c>
      <c r="J86" s="1" t="s">
        <v>16</v>
      </c>
      <c r="K86" s="1" t="s">
        <v>322</v>
      </c>
      <c r="L86" s="1" t="s">
        <v>425</v>
      </c>
      <c r="M86" s="1" t="s">
        <v>306</v>
      </c>
      <c r="N86" s="28">
        <v>49</v>
      </c>
    </row>
    <row r="87" spans="1:14" x14ac:dyDescent="0.25">
      <c r="A87" s="29">
        <v>2020</v>
      </c>
      <c r="B87" s="29">
        <v>10</v>
      </c>
      <c r="C87">
        <v>64</v>
      </c>
      <c r="D87" s="1" t="s">
        <v>26</v>
      </c>
      <c r="E87" s="72">
        <v>60884855002289</v>
      </c>
      <c r="F87" s="1" t="s">
        <v>181</v>
      </c>
      <c r="G87" s="1" t="s">
        <v>90</v>
      </c>
      <c r="H87" s="1" t="s">
        <v>91</v>
      </c>
      <c r="I87" s="1" t="s">
        <v>92</v>
      </c>
      <c r="J87" s="1" t="s">
        <v>93</v>
      </c>
      <c r="K87" s="1" t="s">
        <v>358</v>
      </c>
      <c r="L87" s="1" t="s">
        <v>424</v>
      </c>
      <c r="M87" s="1" t="s">
        <v>311</v>
      </c>
      <c r="N87" s="28">
        <v>49</v>
      </c>
    </row>
    <row r="88" spans="1:14" x14ac:dyDescent="0.25">
      <c r="A88" s="29">
        <v>2020</v>
      </c>
      <c r="B88" s="29">
        <v>10</v>
      </c>
      <c r="C88">
        <v>64</v>
      </c>
      <c r="D88" s="1" t="s">
        <v>26</v>
      </c>
      <c r="E88" s="72">
        <v>6047087004207</v>
      </c>
      <c r="F88" s="1" t="s">
        <v>123</v>
      </c>
      <c r="G88" s="1" t="s">
        <v>90</v>
      </c>
      <c r="H88" s="1" t="s">
        <v>91</v>
      </c>
      <c r="I88" s="1" t="s">
        <v>92</v>
      </c>
      <c r="J88" s="1" t="s">
        <v>16</v>
      </c>
      <c r="K88" s="1" t="s">
        <v>322</v>
      </c>
      <c r="L88" s="1" t="s">
        <v>425</v>
      </c>
      <c r="M88" s="1" t="s">
        <v>306</v>
      </c>
      <c r="N88" s="28">
        <v>30</v>
      </c>
    </row>
    <row r="89" spans="1:14" x14ac:dyDescent="0.25">
      <c r="A89" s="29">
        <v>2020</v>
      </c>
      <c r="B89" s="29">
        <v>10</v>
      </c>
      <c r="C89">
        <v>64</v>
      </c>
      <c r="D89" s="1" t="s">
        <v>26</v>
      </c>
      <c r="E89" s="72">
        <v>6047087004207</v>
      </c>
      <c r="F89" s="1" t="s">
        <v>123</v>
      </c>
      <c r="G89" s="1" t="s">
        <v>90</v>
      </c>
      <c r="H89" s="1" t="s">
        <v>91</v>
      </c>
      <c r="I89" s="1" t="s">
        <v>92</v>
      </c>
      <c r="J89" s="1" t="s">
        <v>93</v>
      </c>
      <c r="K89" s="1" t="s">
        <v>358</v>
      </c>
      <c r="L89" s="1" t="s">
        <v>424</v>
      </c>
      <c r="M89" s="1" t="s">
        <v>311</v>
      </c>
      <c r="N89" s="28">
        <v>30</v>
      </c>
    </row>
    <row r="90" spans="1:14" x14ac:dyDescent="0.25">
      <c r="A90" s="29">
        <v>2020</v>
      </c>
      <c r="B90" s="29">
        <v>10</v>
      </c>
      <c r="C90">
        <v>64</v>
      </c>
      <c r="D90" s="1" t="s">
        <v>26</v>
      </c>
      <c r="E90" s="72">
        <v>49791000144</v>
      </c>
      <c r="F90" s="1" t="s">
        <v>94</v>
      </c>
      <c r="G90" s="1" t="s">
        <v>90</v>
      </c>
      <c r="H90" s="1" t="s">
        <v>91</v>
      </c>
      <c r="I90" s="1" t="s">
        <v>92</v>
      </c>
      <c r="J90" s="1" t="s">
        <v>16</v>
      </c>
      <c r="K90" s="1" t="s">
        <v>322</v>
      </c>
      <c r="L90" s="1" t="s">
        <v>425</v>
      </c>
      <c r="M90" s="1" t="s">
        <v>306</v>
      </c>
      <c r="N90" s="28">
        <v>12</v>
      </c>
    </row>
    <row r="91" spans="1:14" x14ac:dyDescent="0.25">
      <c r="A91" s="29">
        <v>2020</v>
      </c>
      <c r="B91" s="29">
        <v>10</v>
      </c>
      <c r="C91">
        <v>64</v>
      </c>
      <c r="D91" s="1" t="s">
        <v>26</v>
      </c>
      <c r="E91" s="72">
        <v>49791000144</v>
      </c>
      <c r="F91" s="1" t="s">
        <v>94</v>
      </c>
      <c r="G91" s="1" t="s">
        <v>90</v>
      </c>
      <c r="H91" s="1" t="s">
        <v>91</v>
      </c>
      <c r="I91" s="1" t="s">
        <v>92</v>
      </c>
      <c r="J91" s="1" t="s">
        <v>93</v>
      </c>
      <c r="K91" s="1" t="s">
        <v>358</v>
      </c>
      <c r="L91" s="1" t="s">
        <v>424</v>
      </c>
      <c r="M91" s="1" t="s">
        <v>311</v>
      </c>
      <c r="N91" s="28">
        <v>12</v>
      </c>
    </row>
    <row r="92" spans="1:14" x14ac:dyDescent="0.25">
      <c r="A92" s="29">
        <v>2020</v>
      </c>
      <c r="B92" s="29">
        <v>10</v>
      </c>
      <c r="C92">
        <v>64</v>
      </c>
      <c r="D92" s="1" t="s">
        <v>26</v>
      </c>
      <c r="E92" s="72">
        <v>6047087004126</v>
      </c>
      <c r="F92" s="1" t="s">
        <v>213</v>
      </c>
      <c r="G92" s="1" t="s">
        <v>90</v>
      </c>
      <c r="H92" s="1" t="s">
        <v>91</v>
      </c>
      <c r="I92" s="1" t="s">
        <v>92</v>
      </c>
      <c r="J92" s="1" t="s">
        <v>16</v>
      </c>
      <c r="K92" s="1" t="s">
        <v>322</v>
      </c>
      <c r="L92" s="1" t="s">
        <v>425</v>
      </c>
      <c r="M92" s="1" t="s">
        <v>306</v>
      </c>
      <c r="N92" s="28">
        <v>15</v>
      </c>
    </row>
    <row r="93" spans="1:14" x14ac:dyDescent="0.25">
      <c r="A93" s="29">
        <v>2020</v>
      </c>
      <c r="B93" s="29">
        <v>10</v>
      </c>
      <c r="C93">
        <v>64</v>
      </c>
      <c r="D93" s="1" t="s">
        <v>26</v>
      </c>
      <c r="E93" s="72">
        <v>6047087004126</v>
      </c>
      <c r="F93" s="1" t="s">
        <v>213</v>
      </c>
      <c r="G93" s="1" t="s">
        <v>90</v>
      </c>
      <c r="H93" s="1" t="s">
        <v>91</v>
      </c>
      <c r="I93" s="1" t="s">
        <v>92</v>
      </c>
      <c r="J93" s="1" t="s">
        <v>93</v>
      </c>
      <c r="K93" s="1" t="s">
        <v>358</v>
      </c>
      <c r="L93" s="1" t="s">
        <v>424</v>
      </c>
      <c r="M93" s="1" t="s">
        <v>311</v>
      </c>
      <c r="N93" s="28">
        <v>15</v>
      </c>
    </row>
    <row r="94" spans="1:14" x14ac:dyDescent="0.25">
      <c r="A94" s="29">
        <v>2020</v>
      </c>
      <c r="B94" s="29">
        <v>10</v>
      </c>
      <c r="C94">
        <v>64</v>
      </c>
      <c r="D94" s="1" t="s">
        <v>26</v>
      </c>
      <c r="E94" s="72">
        <v>610980000144</v>
      </c>
      <c r="F94" s="1" t="s">
        <v>95</v>
      </c>
      <c r="G94" s="1" t="s">
        <v>90</v>
      </c>
      <c r="H94" s="1" t="s">
        <v>91</v>
      </c>
      <c r="I94" s="1" t="s">
        <v>92</v>
      </c>
      <c r="J94" s="1" t="s">
        <v>16</v>
      </c>
      <c r="K94" s="1" t="s">
        <v>322</v>
      </c>
      <c r="L94" s="1" t="s">
        <v>425</v>
      </c>
      <c r="M94" s="1" t="s">
        <v>306</v>
      </c>
      <c r="N94" s="28">
        <v>14</v>
      </c>
    </row>
    <row r="95" spans="1:14" x14ac:dyDescent="0.25">
      <c r="A95" s="29">
        <v>2020</v>
      </c>
      <c r="B95" s="29">
        <v>10</v>
      </c>
      <c r="C95">
        <v>64</v>
      </c>
      <c r="D95" s="1" t="s">
        <v>26</v>
      </c>
      <c r="E95" s="72">
        <v>610980000144</v>
      </c>
      <c r="F95" s="1" t="s">
        <v>95</v>
      </c>
      <c r="G95" s="1" t="s">
        <v>90</v>
      </c>
      <c r="H95" s="1" t="s">
        <v>91</v>
      </c>
      <c r="I95" s="1" t="s">
        <v>92</v>
      </c>
      <c r="J95" s="1" t="s">
        <v>93</v>
      </c>
      <c r="K95" s="1" t="s">
        <v>358</v>
      </c>
      <c r="L95" s="1" t="s">
        <v>424</v>
      </c>
      <c r="M95" s="1" t="s">
        <v>311</v>
      </c>
      <c r="N95" s="28">
        <v>14</v>
      </c>
    </row>
    <row r="96" spans="1:14" x14ac:dyDescent="0.25">
      <c r="A96" s="29">
        <v>2020</v>
      </c>
      <c r="B96" s="29">
        <v>10</v>
      </c>
      <c r="C96">
        <v>64</v>
      </c>
      <c r="D96" s="1" t="s">
        <v>26</v>
      </c>
      <c r="E96" s="72">
        <v>11344038001501</v>
      </c>
      <c r="F96" s="1" t="s">
        <v>217</v>
      </c>
      <c r="G96" s="1" t="s">
        <v>218</v>
      </c>
      <c r="H96" s="1" t="s">
        <v>219</v>
      </c>
      <c r="I96" s="1" t="s">
        <v>92</v>
      </c>
      <c r="J96" s="1" t="s">
        <v>16</v>
      </c>
      <c r="K96" s="1" t="s">
        <v>322</v>
      </c>
      <c r="L96" s="1" t="s">
        <v>425</v>
      </c>
      <c r="M96" s="1" t="s">
        <v>306</v>
      </c>
      <c r="N96" s="28">
        <v>3</v>
      </c>
    </row>
    <row r="97" spans="1:14" x14ac:dyDescent="0.25">
      <c r="A97" s="29">
        <v>2020</v>
      </c>
      <c r="B97" s="29">
        <v>10</v>
      </c>
      <c r="C97">
        <v>64</v>
      </c>
      <c r="D97" s="1" t="s">
        <v>26</v>
      </c>
      <c r="E97" s="72">
        <v>11344038001501</v>
      </c>
      <c r="F97" s="1" t="s">
        <v>217</v>
      </c>
      <c r="G97" s="1" t="s">
        <v>218</v>
      </c>
      <c r="H97" s="1" t="s">
        <v>219</v>
      </c>
      <c r="I97" s="1" t="s">
        <v>92</v>
      </c>
      <c r="J97" s="1" t="s">
        <v>99</v>
      </c>
      <c r="K97" s="1" t="s">
        <v>355</v>
      </c>
      <c r="L97" s="1" t="s">
        <v>426</v>
      </c>
      <c r="M97" s="1" t="s">
        <v>313</v>
      </c>
      <c r="N97" s="28">
        <v>3</v>
      </c>
    </row>
    <row r="98" spans="1:14" x14ac:dyDescent="0.25">
      <c r="A98" s="29">
        <v>2020</v>
      </c>
      <c r="B98" s="29">
        <v>10</v>
      </c>
      <c r="C98">
        <v>64</v>
      </c>
      <c r="D98" s="1" t="s">
        <v>26</v>
      </c>
      <c r="E98" s="72">
        <v>11344038001501</v>
      </c>
      <c r="F98" s="1" t="s">
        <v>217</v>
      </c>
      <c r="G98" s="1" t="s">
        <v>218</v>
      </c>
      <c r="H98" s="1" t="s">
        <v>219</v>
      </c>
      <c r="I98" s="1" t="s">
        <v>92</v>
      </c>
      <c r="J98" s="1" t="s">
        <v>93</v>
      </c>
      <c r="K98" s="1" t="s">
        <v>358</v>
      </c>
      <c r="L98" s="1" t="s">
        <v>424</v>
      </c>
      <c r="M98" s="1" t="s">
        <v>311</v>
      </c>
      <c r="N98" s="28">
        <v>3</v>
      </c>
    </row>
    <row r="99" spans="1:14" x14ac:dyDescent="0.25">
      <c r="A99" s="29">
        <v>2020</v>
      </c>
      <c r="B99" s="29">
        <v>10</v>
      </c>
      <c r="C99">
        <v>64</v>
      </c>
      <c r="D99" s="1" t="s">
        <v>26</v>
      </c>
      <c r="E99" s="72">
        <v>2284062001170</v>
      </c>
      <c r="F99" s="1" t="s">
        <v>101</v>
      </c>
      <c r="G99" s="1" t="s">
        <v>102</v>
      </c>
      <c r="H99" s="1" t="s">
        <v>103</v>
      </c>
      <c r="I99" s="1" t="s">
        <v>92</v>
      </c>
      <c r="J99" s="1" t="s">
        <v>18</v>
      </c>
      <c r="K99" s="1" t="s">
        <v>324</v>
      </c>
      <c r="L99" s="1" t="s">
        <v>425</v>
      </c>
      <c r="M99" s="1" t="s">
        <v>306</v>
      </c>
      <c r="N99" s="28">
        <v>8</v>
      </c>
    </row>
    <row r="100" spans="1:14" x14ac:dyDescent="0.25">
      <c r="A100" s="29">
        <v>2020</v>
      </c>
      <c r="B100" s="29">
        <v>10</v>
      </c>
      <c r="C100">
        <v>64</v>
      </c>
      <c r="D100" s="1" t="s">
        <v>26</v>
      </c>
      <c r="E100" s="72">
        <v>2284062001170</v>
      </c>
      <c r="F100" s="1" t="s">
        <v>101</v>
      </c>
      <c r="G100" s="1" t="s">
        <v>102</v>
      </c>
      <c r="H100" s="1" t="s">
        <v>103</v>
      </c>
      <c r="I100" s="1" t="s">
        <v>92</v>
      </c>
      <c r="J100" s="1" t="s">
        <v>93</v>
      </c>
      <c r="K100" s="1" t="s">
        <v>358</v>
      </c>
      <c r="L100" s="1" t="s">
        <v>424</v>
      </c>
      <c r="M100" s="1" t="s">
        <v>311</v>
      </c>
      <c r="N100" s="28">
        <v>8</v>
      </c>
    </row>
    <row r="101" spans="1:14" x14ac:dyDescent="0.25">
      <c r="A101" s="29">
        <v>2020</v>
      </c>
      <c r="B101" s="29">
        <v>10</v>
      </c>
      <c r="C101">
        <v>64</v>
      </c>
      <c r="D101" s="1" t="s">
        <v>26</v>
      </c>
      <c r="E101" s="72">
        <v>15016827000160</v>
      </c>
      <c r="F101" s="1" t="s">
        <v>133</v>
      </c>
      <c r="G101" s="1" t="s">
        <v>134</v>
      </c>
      <c r="H101" s="1" t="s">
        <v>135</v>
      </c>
      <c r="I101" s="1" t="s">
        <v>92</v>
      </c>
      <c r="J101" s="1" t="s">
        <v>16</v>
      </c>
      <c r="K101" s="1" t="s">
        <v>322</v>
      </c>
      <c r="L101" s="1" t="s">
        <v>425</v>
      </c>
      <c r="M101" s="1" t="s">
        <v>306</v>
      </c>
      <c r="N101" s="28">
        <v>4</v>
      </c>
    </row>
    <row r="102" spans="1:14" x14ac:dyDescent="0.25">
      <c r="A102" s="29">
        <v>2020</v>
      </c>
      <c r="B102" s="29">
        <v>10</v>
      </c>
      <c r="C102">
        <v>64</v>
      </c>
      <c r="D102" s="1" t="s">
        <v>26</v>
      </c>
      <c r="E102" s="72">
        <v>15016827000160</v>
      </c>
      <c r="F102" s="1" t="s">
        <v>133</v>
      </c>
      <c r="G102" s="1" t="s">
        <v>134</v>
      </c>
      <c r="H102" s="1" t="s">
        <v>135</v>
      </c>
      <c r="I102" s="1" t="s">
        <v>92</v>
      </c>
      <c r="J102" s="1" t="s">
        <v>99</v>
      </c>
      <c r="K102" s="1" t="s">
        <v>355</v>
      </c>
      <c r="L102" s="1" t="s">
        <v>426</v>
      </c>
      <c r="M102" s="1" t="s">
        <v>313</v>
      </c>
      <c r="N102" s="28">
        <v>4</v>
      </c>
    </row>
    <row r="103" spans="1:14" x14ac:dyDescent="0.25">
      <c r="A103" s="29">
        <v>2020</v>
      </c>
      <c r="B103" s="29">
        <v>10</v>
      </c>
      <c r="C103">
        <v>64</v>
      </c>
      <c r="D103" s="1" t="s">
        <v>26</v>
      </c>
      <c r="E103" s="72">
        <v>15016827000160</v>
      </c>
      <c r="F103" s="1" t="s">
        <v>133</v>
      </c>
      <c r="G103" s="1" t="s">
        <v>134</v>
      </c>
      <c r="H103" s="1" t="s">
        <v>135</v>
      </c>
      <c r="I103" s="1" t="s">
        <v>92</v>
      </c>
      <c r="J103" s="1" t="s">
        <v>93</v>
      </c>
      <c r="K103" s="1" t="s">
        <v>358</v>
      </c>
      <c r="L103" s="1" t="s">
        <v>424</v>
      </c>
      <c r="M103" s="1" t="s">
        <v>311</v>
      </c>
      <c r="N103" s="28">
        <v>4</v>
      </c>
    </row>
    <row r="104" spans="1:14" x14ac:dyDescent="0.25">
      <c r="A104" s="29">
        <v>2020</v>
      </c>
      <c r="B104" s="29">
        <v>10</v>
      </c>
      <c r="C104">
        <v>64</v>
      </c>
      <c r="D104" s="1" t="s">
        <v>26</v>
      </c>
      <c r="E104" s="72">
        <v>3925419000142</v>
      </c>
      <c r="F104" s="1" t="s">
        <v>208</v>
      </c>
      <c r="G104" s="1" t="s">
        <v>134</v>
      </c>
      <c r="H104" s="1" t="s">
        <v>135</v>
      </c>
      <c r="I104" s="1" t="s">
        <v>92</v>
      </c>
      <c r="J104" s="1" t="s">
        <v>16</v>
      </c>
      <c r="K104" s="1" t="s">
        <v>322</v>
      </c>
      <c r="L104" s="1" t="s">
        <v>425</v>
      </c>
      <c r="M104" s="1" t="s">
        <v>306</v>
      </c>
      <c r="N104" s="28">
        <v>6</v>
      </c>
    </row>
    <row r="105" spans="1:14" x14ac:dyDescent="0.25">
      <c r="A105" s="29">
        <v>2020</v>
      </c>
      <c r="B105" s="29">
        <v>10</v>
      </c>
      <c r="C105">
        <v>64</v>
      </c>
      <c r="D105" s="1" t="s">
        <v>26</v>
      </c>
      <c r="E105" s="72">
        <v>3925419000142</v>
      </c>
      <c r="F105" s="1" t="s">
        <v>208</v>
      </c>
      <c r="G105" s="1" t="s">
        <v>134</v>
      </c>
      <c r="H105" s="1" t="s">
        <v>135</v>
      </c>
      <c r="I105" s="1" t="s">
        <v>92</v>
      </c>
      <c r="J105" s="1" t="s">
        <v>99</v>
      </c>
      <c r="K105" s="1" t="s">
        <v>355</v>
      </c>
      <c r="L105" s="1" t="s">
        <v>426</v>
      </c>
      <c r="M105" s="1" t="s">
        <v>313</v>
      </c>
      <c r="N105" s="28">
        <v>6</v>
      </c>
    </row>
    <row r="106" spans="1:14" x14ac:dyDescent="0.25">
      <c r="A106" s="29">
        <v>2020</v>
      </c>
      <c r="B106" s="29">
        <v>10</v>
      </c>
      <c r="C106">
        <v>64</v>
      </c>
      <c r="D106" s="1" t="s">
        <v>26</v>
      </c>
      <c r="E106" s="72">
        <v>3925419000142</v>
      </c>
      <c r="F106" s="1" t="s">
        <v>208</v>
      </c>
      <c r="G106" s="1" t="s">
        <v>134</v>
      </c>
      <c r="H106" s="1" t="s">
        <v>135</v>
      </c>
      <c r="I106" s="1" t="s">
        <v>92</v>
      </c>
      <c r="J106" s="1" t="s">
        <v>93</v>
      </c>
      <c r="K106" s="1" t="s">
        <v>358</v>
      </c>
      <c r="L106" s="1" t="s">
        <v>424</v>
      </c>
      <c r="M106" s="1" t="s">
        <v>311</v>
      </c>
      <c r="N106" s="28">
        <v>6</v>
      </c>
    </row>
    <row r="107" spans="1:14" x14ac:dyDescent="0.25">
      <c r="A107" s="29">
        <v>2020</v>
      </c>
      <c r="B107" s="29">
        <v>10</v>
      </c>
      <c r="C107">
        <v>64</v>
      </c>
      <c r="D107" s="1" t="s">
        <v>26</v>
      </c>
      <c r="E107" s="72">
        <v>10892164000124</v>
      </c>
      <c r="F107" s="1" t="s">
        <v>127</v>
      </c>
      <c r="G107" s="1" t="s">
        <v>128</v>
      </c>
      <c r="H107" s="1" t="s">
        <v>129</v>
      </c>
      <c r="I107" s="1" t="s">
        <v>92</v>
      </c>
      <c r="J107" s="1" t="s">
        <v>20</v>
      </c>
      <c r="K107" s="1" t="s">
        <v>326</v>
      </c>
      <c r="L107" s="1" t="s">
        <v>425</v>
      </c>
      <c r="M107" s="1" t="s">
        <v>306</v>
      </c>
      <c r="N107" s="28">
        <v>24</v>
      </c>
    </row>
    <row r="108" spans="1:14" x14ac:dyDescent="0.25">
      <c r="A108" s="29">
        <v>2020</v>
      </c>
      <c r="B108" s="29">
        <v>10</v>
      </c>
      <c r="C108">
        <v>64</v>
      </c>
      <c r="D108" s="1" t="s">
        <v>26</v>
      </c>
      <c r="E108" s="72">
        <v>10892164000124</v>
      </c>
      <c r="F108" s="1" t="s">
        <v>127</v>
      </c>
      <c r="G108" s="1" t="s">
        <v>128</v>
      </c>
      <c r="H108" s="1" t="s">
        <v>129</v>
      </c>
      <c r="I108" s="1" t="s">
        <v>92</v>
      </c>
      <c r="J108" s="1" t="s">
        <v>99</v>
      </c>
      <c r="K108" s="1" t="s">
        <v>355</v>
      </c>
      <c r="L108" s="1" t="s">
        <v>426</v>
      </c>
      <c r="M108" s="1" t="s">
        <v>313</v>
      </c>
      <c r="N108" s="28">
        <v>24</v>
      </c>
    </row>
    <row r="109" spans="1:14" x14ac:dyDescent="0.25">
      <c r="A109" s="29">
        <v>2020</v>
      </c>
      <c r="B109" s="29">
        <v>10</v>
      </c>
      <c r="C109">
        <v>64</v>
      </c>
      <c r="D109" s="1" t="s">
        <v>26</v>
      </c>
      <c r="E109" s="72">
        <v>10892164000124</v>
      </c>
      <c r="F109" s="1" t="s">
        <v>127</v>
      </c>
      <c r="G109" s="1" t="s">
        <v>128</v>
      </c>
      <c r="H109" s="1" t="s">
        <v>129</v>
      </c>
      <c r="I109" s="1" t="s">
        <v>92</v>
      </c>
      <c r="J109" s="1" t="s">
        <v>33</v>
      </c>
      <c r="K109" s="1" t="s">
        <v>405</v>
      </c>
      <c r="L109" s="1" t="s">
        <v>424</v>
      </c>
      <c r="M109" s="1" t="s">
        <v>311</v>
      </c>
      <c r="N109" s="28">
        <v>24</v>
      </c>
    </row>
    <row r="110" spans="1:14" x14ac:dyDescent="0.25">
      <c r="A110" s="29">
        <v>2020</v>
      </c>
      <c r="B110" s="29">
        <v>10</v>
      </c>
      <c r="C110">
        <v>64</v>
      </c>
      <c r="D110" s="1" t="s">
        <v>26</v>
      </c>
      <c r="E110" s="72">
        <v>2284062000440</v>
      </c>
      <c r="F110" s="1" t="s">
        <v>207</v>
      </c>
      <c r="G110" s="1" t="s">
        <v>128</v>
      </c>
      <c r="H110" s="1" t="s">
        <v>129</v>
      </c>
      <c r="I110" s="1" t="s">
        <v>92</v>
      </c>
      <c r="J110" s="1" t="s">
        <v>20</v>
      </c>
      <c r="K110" s="1" t="s">
        <v>326</v>
      </c>
      <c r="L110" s="1" t="s">
        <v>425</v>
      </c>
      <c r="M110" s="1" t="s">
        <v>306</v>
      </c>
      <c r="N110" s="28">
        <v>30</v>
      </c>
    </row>
    <row r="111" spans="1:14" x14ac:dyDescent="0.25">
      <c r="A111" s="29">
        <v>2020</v>
      </c>
      <c r="B111" s="29">
        <v>10</v>
      </c>
      <c r="C111">
        <v>64</v>
      </c>
      <c r="D111" s="1" t="s">
        <v>26</v>
      </c>
      <c r="E111" s="72">
        <v>2284062000440</v>
      </c>
      <c r="F111" s="1" t="s">
        <v>207</v>
      </c>
      <c r="G111" s="1" t="s">
        <v>128</v>
      </c>
      <c r="H111" s="1" t="s">
        <v>129</v>
      </c>
      <c r="I111" s="1" t="s">
        <v>92</v>
      </c>
      <c r="J111" s="1" t="s">
        <v>99</v>
      </c>
      <c r="K111" s="1" t="s">
        <v>355</v>
      </c>
      <c r="L111" s="1" t="s">
        <v>426</v>
      </c>
      <c r="M111" s="1" t="s">
        <v>313</v>
      </c>
      <c r="N111" s="28">
        <v>30</v>
      </c>
    </row>
    <row r="112" spans="1:14" x14ac:dyDescent="0.25">
      <c r="A112" s="29">
        <v>2020</v>
      </c>
      <c r="B112" s="29">
        <v>10</v>
      </c>
      <c r="C112">
        <v>64</v>
      </c>
      <c r="D112" s="1" t="s">
        <v>26</v>
      </c>
      <c r="E112" s="72">
        <v>2284062000440</v>
      </c>
      <c r="F112" s="1" t="s">
        <v>207</v>
      </c>
      <c r="G112" s="1" t="s">
        <v>128</v>
      </c>
      <c r="H112" s="1" t="s">
        <v>129</v>
      </c>
      <c r="I112" s="1" t="s">
        <v>92</v>
      </c>
      <c r="J112" s="1" t="s">
        <v>33</v>
      </c>
      <c r="K112" s="1" t="s">
        <v>405</v>
      </c>
      <c r="L112" s="1" t="s">
        <v>424</v>
      </c>
      <c r="M112" s="1" t="s">
        <v>311</v>
      </c>
      <c r="N112" s="28">
        <v>30</v>
      </c>
    </row>
    <row r="113" spans="1:14" x14ac:dyDescent="0.25">
      <c r="A113" s="29">
        <v>2020</v>
      </c>
      <c r="B113" s="29">
        <v>10</v>
      </c>
      <c r="C113">
        <v>64</v>
      </c>
      <c r="D113" s="1" t="s">
        <v>26</v>
      </c>
      <c r="E113" s="72">
        <v>76613835000189</v>
      </c>
      <c r="F113" s="1" t="s">
        <v>236</v>
      </c>
      <c r="G113" s="1" t="s">
        <v>237</v>
      </c>
      <c r="H113" s="1" t="s">
        <v>238</v>
      </c>
      <c r="I113" s="1" t="s">
        <v>92</v>
      </c>
      <c r="J113" s="1" t="s">
        <v>14</v>
      </c>
      <c r="K113" s="1" t="s">
        <v>319</v>
      </c>
      <c r="L113" s="1" t="s">
        <v>425</v>
      </c>
      <c r="M113" s="1" t="s">
        <v>306</v>
      </c>
      <c r="N113" s="28">
        <v>2</v>
      </c>
    </row>
    <row r="114" spans="1:14" x14ac:dyDescent="0.25">
      <c r="A114" s="29">
        <v>2020</v>
      </c>
      <c r="B114" s="29">
        <v>10</v>
      </c>
      <c r="C114">
        <v>64</v>
      </c>
      <c r="D114" s="1" t="s">
        <v>26</v>
      </c>
      <c r="E114" s="72">
        <v>76613835000189</v>
      </c>
      <c r="F114" s="1" t="s">
        <v>236</v>
      </c>
      <c r="G114" s="1" t="s">
        <v>237</v>
      </c>
      <c r="H114" s="1" t="s">
        <v>238</v>
      </c>
      <c r="I114" s="1" t="s">
        <v>92</v>
      </c>
      <c r="J114" s="1" t="s">
        <v>32</v>
      </c>
      <c r="K114" s="1" t="s">
        <v>330</v>
      </c>
      <c r="L114" s="1" t="s">
        <v>424</v>
      </c>
      <c r="M114" s="1" t="s">
        <v>311</v>
      </c>
      <c r="N114" s="28">
        <v>2</v>
      </c>
    </row>
    <row r="115" spans="1:14" x14ac:dyDescent="0.25">
      <c r="A115" s="29">
        <v>2020</v>
      </c>
      <c r="B115" s="29">
        <v>10</v>
      </c>
      <c r="C115">
        <v>64</v>
      </c>
      <c r="D115" s="1" t="s">
        <v>26</v>
      </c>
      <c r="E115" s="72">
        <v>76613835000189</v>
      </c>
      <c r="F115" s="1" t="s">
        <v>236</v>
      </c>
      <c r="G115" s="1" t="s">
        <v>237</v>
      </c>
      <c r="H115" s="1" t="s">
        <v>238</v>
      </c>
      <c r="I115" s="1" t="s">
        <v>92</v>
      </c>
      <c r="J115" s="1" t="s">
        <v>121</v>
      </c>
      <c r="K115" s="1" t="s">
        <v>357</v>
      </c>
      <c r="L115" s="1" t="s">
        <v>426</v>
      </c>
      <c r="M115" s="1" t="s">
        <v>313</v>
      </c>
      <c r="N115" s="28">
        <v>2</v>
      </c>
    </row>
    <row r="116" spans="1:14" x14ac:dyDescent="0.25">
      <c r="A116" s="29">
        <v>2020</v>
      </c>
      <c r="B116" s="29">
        <v>10</v>
      </c>
      <c r="C116">
        <v>64</v>
      </c>
      <c r="D116" s="1" t="s">
        <v>26</v>
      </c>
      <c r="E116" s="72">
        <v>8562523000133</v>
      </c>
      <c r="F116" s="1" t="s">
        <v>215</v>
      </c>
      <c r="G116" s="1" t="s">
        <v>212</v>
      </c>
      <c r="H116" s="1" t="s">
        <v>120</v>
      </c>
      <c r="I116" s="1" t="s">
        <v>92</v>
      </c>
      <c r="J116" s="1" t="s">
        <v>30</v>
      </c>
      <c r="K116" s="1" t="s">
        <v>318</v>
      </c>
      <c r="L116" s="1" t="s">
        <v>424</v>
      </c>
      <c r="M116" s="1" t="s">
        <v>311</v>
      </c>
      <c r="N116" s="28">
        <v>3</v>
      </c>
    </row>
    <row r="117" spans="1:14" x14ac:dyDescent="0.25">
      <c r="A117" s="29">
        <v>2020</v>
      </c>
      <c r="B117" s="29">
        <v>10</v>
      </c>
      <c r="C117">
        <v>64</v>
      </c>
      <c r="D117" s="1" t="s">
        <v>26</v>
      </c>
      <c r="E117" s="72">
        <v>8562523000133</v>
      </c>
      <c r="F117" s="1" t="s">
        <v>215</v>
      </c>
      <c r="G117" s="1" t="s">
        <v>212</v>
      </c>
      <c r="H117" s="1" t="s">
        <v>120</v>
      </c>
      <c r="I117" s="1" t="s">
        <v>92</v>
      </c>
      <c r="J117" s="1" t="s">
        <v>21</v>
      </c>
      <c r="K117" s="1" t="s">
        <v>329</v>
      </c>
      <c r="L117" s="1" t="s">
        <v>425</v>
      </c>
      <c r="M117" s="1" t="s">
        <v>306</v>
      </c>
      <c r="N117" s="28">
        <v>3</v>
      </c>
    </row>
    <row r="118" spans="1:14" x14ac:dyDescent="0.25">
      <c r="A118" s="29">
        <v>2020</v>
      </c>
      <c r="B118" s="29">
        <v>10</v>
      </c>
      <c r="C118">
        <v>64</v>
      </c>
      <c r="D118" s="1" t="s">
        <v>26</v>
      </c>
      <c r="E118" s="72">
        <v>8562523000133</v>
      </c>
      <c r="F118" s="1" t="s">
        <v>215</v>
      </c>
      <c r="G118" s="1" t="s">
        <v>212</v>
      </c>
      <c r="H118" s="1" t="s">
        <v>120</v>
      </c>
      <c r="I118" s="1" t="s">
        <v>92</v>
      </c>
      <c r="J118" s="1" t="s">
        <v>121</v>
      </c>
      <c r="K118" s="1" t="s">
        <v>357</v>
      </c>
      <c r="L118" s="1" t="s">
        <v>426</v>
      </c>
      <c r="M118" s="1" t="s">
        <v>313</v>
      </c>
      <c r="N118" s="28">
        <v>3</v>
      </c>
    </row>
    <row r="119" spans="1:14" x14ac:dyDescent="0.25">
      <c r="A119" s="29">
        <v>2020</v>
      </c>
      <c r="B119" s="29">
        <v>10</v>
      </c>
      <c r="C119">
        <v>64</v>
      </c>
      <c r="D119" s="1" t="s">
        <v>26</v>
      </c>
      <c r="E119" s="72">
        <v>6047087001372</v>
      </c>
      <c r="F119" s="1" t="s">
        <v>211</v>
      </c>
      <c r="G119" s="1" t="s">
        <v>212</v>
      </c>
      <c r="H119" s="1" t="s">
        <v>120</v>
      </c>
      <c r="I119" s="1" t="s">
        <v>92</v>
      </c>
      <c r="J119" s="1" t="s">
        <v>30</v>
      </c>
      <c r="K119" s="1" t="s">
        <v>318</v>
      </c>
      <c r="L119" s="1" t="s">
        <v>424</v>
      </c>
      <c r="M119" s="1" t="s">
        <v>311</v>
      </c>
      <c r="N119" s="28">
        <v>2</v>
      </c>
    </row>
    <row r="120" spans="1:14" x14ac:dyDescent="0.25">
      <c r="A120" s="29">
        <v>2020</v>
      </c>
      <c r="B120" s="29">
        <v>10</v>
      </c>
      <c r="C120">
        <v>64</v>
      </c>
      <c r="D120" s="1" t="s">
        <v>26</v>
      </c>
      <c r="E120" s="72">
        <v>6047087001372</v>
      </c>
      <c r="F120" s="1" t="s">
        <v>211</v>
      </c>
      <c r="G120" s="1" t="s">
        <v>212</v>
      </c>
      <c r="H120" s="1" t="s">
        <v>120</v>
      </c>
      <c r="I120" s="1" t="s">
        <v>92</v>
      </c>
      <c r="J120" s="1" t="s">
        <v>121</v>
      </c>
      <c r="K120" s="1" t="s">
        <v>357</v>
      </c>
      <c r="L120" s="1" t="s">
        <v>426</v>
      </c>
      <c r="M120" s="1" t="s">
        <v>313</v>
      </c>
      <c r="N120" s="28">
        <v>2</v>
      </c>
    </row>
    <row r="121" spans="1:14" x14ac:dyDescent="0.25">
      <c r="A121" s="29">
        <v>2020</v>
      </c>
      <c r="B121" s="29">
        <v>10</v>
      </c>
      <c r="C121">
        <v>64</v>
      </c>
      <c r="D121" s="1" t="s">
        <v>26</v>
      </c>
      <c r="E121" s="72">
        <v>6047087001372</v>
      </c>
      <c r="F121" s="1" t="s">
        <v>211</v>
      </c>
      <c r="G121" s="1" t="s">
        <v>212</v>
      </c>
      <c r="H121" s="1" t="s">
        <v>120</v>
      </c>
      <c r="I121" s="1" t="s">
        <v>92</v>
      </c>
      <c r="J121" s="1" t="s">
        <v>22</v>
      </c>
      <c r="K121" s="1" t="s">
        <v>365</v>
      </c>
      <c r="L121" s="1" t="s">
        <v>425</v>
      </c>
      <c r="M121" s="1" t="s">
        <v>306</v>
      </c>
      <c r="N121" s="28">
        <v>2</v>
      </c>
    </row>
    <row r="122" spans="1:14" x14ac:dyDescent="0.25">
      <c r="A122" s="29">
        <v>2020</v>
      </c>
      <c r="B122" s="29">
        <v>10</v>
      </c>
      <c r="C122">
        <v>64</v>
      </c>
      <c r="D122" s="1" t="s">
        <v>26</v>
      </c>
      <c r="E122" s="72">
        <v>33575127000600</v>
      </c>
      <c r="F122" s="1" t="s">
        <v>230</v>
      </c>
      <c r="G122" s="1" t="s">
        <v>119</v>
      </c>
      <c r="H122" s="1" t="s">
        <v>120</v>
      </c>
      <c r="I122" s="1" t="s">
        <v>92</v>
      </c>
      <c r="J122" s="1" t="s">
        <v>30</v>
      </c>
      <c r="K122" s="1" t="s">
        <v>318</v>
      </c>
      <c r="L122" s="1" t="s">
        <v>424</v>
      </c>
      <c r="M122" s="1" t="s">
        <v>311</v>
      </c>
      <c r="N122" s="28">
        <v>2</v>
      </c>
    </row>
    <row r="123" spans="1:14" x14ac:dyDescent="0.25">
      <c r="A123" s="29">
        <v>2020</v>
      </c>
      <c r="B123" s="29">
        <v>10</v>
      </c>
      <c r="C123">
        <v>64</v>
      </c>
      <c r="D123" s="1" t="s">
        <v>26</v>
      </c>
      <c r="E123" s="72">
        <v>33575127000600</v>
      </c>
      <c r="F123" s="1" t="s">
        <v>230</v>
      </c>
      <c r="G123" s="1" t="s">
        <v>119</v>
      </c>
      <c r="H123" s="1" t="s">
        <v>120</v>
      </c>
      <c r="I123" s="1" t="s">
        <v>92</v>
      </c>
      <c r="J123" s="1" t="s">
        <v>121</v>
      </c>
      <c r="K123" s="1" t="s">
        <v>357</v>
      </c>
      <c r="L123" s="1" t="s">
        <v>426</v>
      </c>
      <c r="M123" s="1" t="s">
        <v>313</v>
      </c>
      <c r="N123" s="28">
        <v>2</v>
      </c>
    </row>
    <row r="124" spans="1:14" x14ac:dyDescent="0.25">
      <c r="A124" s="29">
        <v>2020</v>
      </c>
      <c r="B124" s="29">
        <v>10</v>
      </c>
      <c r="C124">
        <v>64</v>
      </c>
      <c r="D124" s="1" t="s">
        <v>26</v>
      </c>
      <c r="E124" s="72">
        <v>33575127000600</v>
      </c>
      <c r="F124" s="1" t="s">
        <v>230</v>
      </c>
      <c r="G124" s="1" t="s">
        <v>119</v>
      </c>
      <c r="H124" s="1" t="s">
        <v>120</v>
      </c>
      <c r="I124" s="1" t="s">
        <v>92</v>
      </c>
      <c r="J124" s="1" t="s">
        <v>22</v>
      </c>
      <c r="K124" s="1" t="s">
        <v>365</v>
      </c>
      <c r="L124" s="1" t="s">
        <v>425</v>
      </c>
      <c r="M124" s="1" t="s">
        <v>306</v>
      </c>
      <c r="N124" s="28">
        <v>2</v>
      </c>
    </row>
    <row r="125" spans="1:14" x14ac:dyDescent="0.25">
      <c r="A125" s="29">
        <v>2020</v>
      </c>
      <c r="B125" s="29">
        <v>10</v>
      </c>
      <c r="C125">
        <v>64</v>
      </c>
      <c r="D125" s="1" t="s">
        <v>26</v>
      </c>
      <c r="E125" s="72">
        <v>60922168000348</v>
      </c>
      <c r="F125" s="1" t="s">
        <v>182</v>
      </c>
      <c r="G125" s="1" t="s">
        <v>119</v>
      </c>
      <c r="H125" s="1" t="s">
        <v>120</v>
      </c>
      <c r="I125" s="1" t="s">
        <v>92</v>
      </c>
      <c r="J125" s="1" t="s">
        <v>30</v>
      </c>
      <c r="K125" s="1" t="s">
        <v>318</v>
      </c>
      <c r="L125" s="1" t="s">
        <v>424</v>
      </c>
      <c r="M125" s="1" t="s">
        <v>311</v>
      </c>
      <c r="N125" s="28">
        <v>11</v>
      </c>
    </row>
    <row r="126" spans="1:14" x14ac:dyDescent="0.25">
      <c r="A126" s="29">
        <v>2020</v>
      </c>
      <c r="B126" s="29">
        <v>10</v>
      </c>
      <c r="C126">
        <v>64</v>
      </c>
      <c r="D126" s="1" t="s">
        <v>26</v>
      </c>
      <c r="E126" s="72">
        <v>60922168000348</v>
      </c>
      <c r="F126" s="1" t="s">
        <v>182</v>
      </c>
      <c r="G126" s="1" t="s">
        <v>119</v>
      </c>
      <c r="H126" s="1" t="s">
        <v>120</v>
      </c>
      <c r="I126" s="1" t="s">
        <v>92</v>
      </c>
      <c r="J126" s="1" t="s">
        <v>121</v>
      </c>
      <c r="K126" s="1" t="s">
        <v>357</v>
      </c>
      <c r="L126" s="1" t="s">
        <v>426</v>
      </c>
      <c r="M126" s="1" t="s">
        <v>313</v>
      </c>
      <c r="N126" s="28">
        <v>11</v>
      </c>
    </row>
    <row r="127" spans="1:14" x14ac:dyDescent="0.25">
      <c r="A127" s="29">
        <v>2020</v>
      </c>
      <c r="B127" s="29">
        <v>10</v>
      </c>
      <c r="C127">
        <v>64</v>
      </c>
      <c r="D127" s="1" t="s">
        <v>26</v>
      </c>
      <c r="E127" s="72">
        <v>60922168000348</v>
      </c>
      <c r="F127" s="1" t="s">
        <v>182</v>
      </c>
      <c r="G127" s="1" t="s">
        <v>119</v>
      </c>
      <c r="H127" s="1" t="s">
        <v>120</v>
      </c>
      <c r="I127" s="1" t="s">
        <v>92</v>
      </c>
      <c r="J127" s="1" t="s">
        <v>22</v>
      </c>
      <c r="K127" s="1" t="s">
        <v>365</v>
      </c>
      <c r="L127" s="1" t="s">
        <v>425</v>
      </c>
      <c r="M127" s="1" t="s">
        <v>306</v>
      </c>
      <c r="N127" s="28">
        <v>11</v>
      </c>
    </row>
    <row r="128" spans="1:14" x14ac:dyDescent="0.25">
      <c r="A128" s="29">
        <v>2020</v>
      </c>
      <c r="B128" s="29">
        <v>10</v>
      </c>
      <c r="C128">
        <v>64</v>
      </c>
      <c r="D128" s="1" t="s">
        <v>26</v>
      </c>
      <c r="E128" s="72">
        <v>29435005005279</v>
      </c>
      <c r="F128" s="1" t="s">
        <v>228</v>
      </c>
      <c r="G128" s="1" t="s">
        <v>119</v>
      </c>
      <c r="H128" s="1" t="s">
        <v>120</v>
      </c>
      <c r="I128" s="1" t="s">
        <v>92</v>
      </c>
      <c r="J128" s="1" t="s">
        <v>30</v>
      </c>
      <c r="K128" s="1" t="s">
        <v>318</v>
      </c>
      <c r="L128" s="1" t="s">
        <v>424</v>
      </c>
      <c r="M128" s="1" t="s">
        <v>311</v>
      </c>
      <c r="N128" s="28">
        <v>9</v>
      </c>
    </row>
    <row r="129" spans="1:14" x14ac:dyDescent="0.25">
      <c r="A129" s="29">
        <v>2020</v>
      </c>
      <c r="B129" s="29">
        <v>10</v>
      </c>
      <c r="C129">
        <v>64</v>
      </c>
      <c r="D129" s="1" t="s">
        <v>26</v>
      </c>
      <c r="E129" s="72">
        <v>29435005005279</v>
      </c>
      <c r="F129" s="1" t="s">
        <v>228</v>
      </c>
      <c r="G129" s="1" t="s">
        <v>119</v>
      </c>
      <c r="H129" s="1" t="s">
        <v>120</v>
      </c>
      <c r="I129" s="1" t="s">
        <v>92</v>
      </c>
      <c r="J129" s="1" t="s">
        <v>121</v>
      </c>
      <c r="K129" s="1" t="s">
        <v>357</v>
      </c>
      <c r="L129" s="1" t="s">
        <v>426</v>
      </c>
      <c r="M129" s="1" t="s">
        <v>313</v>
      </c>
      <c r="N129" s="28">
        <v>9</v>
      </c>
    </row>
    <row r="130" spans="1:14" x14ac:dyDescent="0.25">
      <c r="A130" s="29">
        <v>2020</v>
      </c>
      <c r="B130" s="29">
        <v>10</v>
      </c>
      <c r="C130">
        <v>64</v>
      </c>
      <c r="D130" s="1" t="s">
        <v>26</v>
      </c>
      <c r="E130" s="72">
        <v>29435005005279</v>
      </c>
      <c r="F130" s="1" t="s">
        <v>228</v>
      </c>
      <c r="G130" s="1" t="s">
        <v>119</v>
      </c>
      <c r="H130" s="1" t="s">
        <v>120</v>
      </c>
      <c r="I130" s="1" t="s">
        <v>92</v>
      </c>
      <c r="J130" s="1" t="s">
        <v>22</v>
      </c>
      <c r="K130" s="1" t="s">
        <v>365</v>
      </c>
      <c r="L130" s="1" t="s">
        <v>425</v>
      </c>
      <c r="M130" s="1" t="s">
        <v>306</v>
      </c>
      <c r="N130" s="28">
        <v>9</v>
      </c>
    </row>
    <row r="131" spans="1:14" x14ac:dyDescent="0.25">
      <c r="A131" s="29">
        <v>2020</v>
      </c>
      <c r="B131" s="29">
        <v>10</v>
      </c>
      <c r="C131">
        <v>64</v>
      </c>
      <c r="D131" s="1" t="s">
        <v>26</v>
      </c>
      <c r="E131" s="72">
        <v>29435005005198</v>
      </c>
      <c r="F131" s="1" t="s">
        <v>155</v>
      </c>
      <c r="G131" s="1" t="s">
        <v>119</v>
      </c>
      <c r="H131" s="1" t="s">
        <v>120</v>
      </c>
      <c r="I131" s="1" t="s">
        <v>92</v>
      </c>
      <c r="J131" s="1" t="s">
        <v>30</v>
      </c>
      <c r="K131" s="1" t="s">
        <v>318</v>
      </c>
      <c r="L131" s="1" t="s">
        <v>424</v>
      </c>
      <c r="M131" s="1" t="s">
        <v>311</v>
      </c>
      <c r="N131" s="28">
        <v>15</v>
      </c>
    </row>
    <row r="132" spans="1:14" x14ac:dyDescent="0.25">
      <c r="A132" s="29">
        <v>2020</v>
      </c>
      <c r="B132" s="29">
        <v>10</v>
      </c>
      <c r="C132">
        <v>64</v>
      </c>
      <c r="D132" s="1" t="s">
        <v>26</v>
      </c>
      <c r="E132" s="72">
        <v>29435005005198</v>
      </c>
      <c r="F132" s="1" t="s">
        <v>155</v>
      </c>
      <c r="G132" s="1" t="s">
        <v>119</v>
      </c>
      <c r="H132" s="1" t="s">
        <v>120</v>
      </c>
      <c r="I132" s="1" t="s">
        <v>92</v>
      </c>
      <c r="J132" s="1" t="s">
        <v>121</v>
      </c>
      <c r="K132" s="1" t="s">
        <v>357</v>
      </c>
      <c r="L132" s="1" t="s">
        <v>426</v>
      </c>
      <c r="M132" s="1" t="s">
        <v>313</v>
      </c>
      <c r="N132" s="28">
        <v>15</v>
      </c>
    </row>
    <row r="133" spans="1:14" x14ac:dyDescent="0.25">
      <c r="A133" s="29">
        <v>2020</v>
      </c>
      <c r="B133" s="29">
        <v>10</v>
      </c>
      <c r="C133">
        <v>64</v>
      </c>
      <c r="D133" s="1" t="s">
        <v>26</v>
      </c>
      <c r="E133" s="72">
        <v>29435005005198</v>
      </c>
      <c r="F133" s="1" t="s">
        <v>155</v>
      </c>
      <c r="G133" s="1" t="s">
        <v>119</v>
      </c>
      <c r="H133" s="1" t="s">
        <v>120</v>
      </c>
      <c r="I133" s="1" t="s">
        <v>92</v>
      </c>
      <c r="J133" s="1" t="s">
        <v>22</v>
      </c>
      <c r="K133" s="1" t="s">
        <v>365</v>
      </c>
      <c r="L133" s="1" t="s">
        <v>425</v>
      </c>
      <c r="M133" s="1" t="s">
        <v>306</v>
      </c>
      <c r="N133" s="28">
        <v>15</v>
      </c>
    </row>
    <row r="134" spans="1:14" x14ac:dyDescent="0.25">
      <c r="A134" s="29">
        <v>2020</v>
      </c>
      <c r="B134" s="29">
        <v>10</v>
      </c>
      <c r="C134">
        <v>64</v>
      </c>
      <c r="D134" s="1" t="s">
        <v>26</v>
      </c>
      <c r="E134" s="72">
        <v>29435005006160</v>
      </c>
      <c r="F134" s="1" t="s">
        <v>229</v>
      </c>
      <c r="G134" s="1" t="s">
        <v>119</v>
      </c>
      <c r="H134" s="1" t="s">
        <v>120</v>
      </c>
      <c r="I134" s="1" t="s">
        <v>92</v>
      </c>
      <c r="J134" s="1" t="s">
        <v>30</v>
      </c>
      <c r="K134" s="1" t="s">
        <v>318</v>
      </c>
      <c r="L134" s="1" t="s">
        <v>424</v>
      </c>
      <c r="M134" s="1" t="s">
        <v>311</v>
      </c>
      <c r="N134" s="28">
        <v>24</v>
      </c>
    </row>
    <row r="135" spans="1:14" x14ac:dyDescent="0.25">
      <c r="A135" s="29">
        <v>2020</v>
      </c>
      <c r="B135" s="29">
        <v>10</v>
      </c>
      <c r="C135">
        <v>64</v>
      </c>
      <c r="D135" s="1" t="s">
        <v>26</v>
      </c>
      <c r="E135" s="72">
        <v>29435005006160</v>
      </c>
      <c r="F135" s="1" t="s">
        <v>229</v>
      </c>
      <c r="G135" s="1" t="s">
        <v>119</v>
      </c>
      <c r="H135" s="1" t="s">
        <v>120</v>
      </c>
      <c r="I135" s="1" t="s">
        <v>92</v>
      </c>
      <c r="J135" s="1" t="s">
        <v>121</v>
      </c>
      <c r="K135" s="1" t="s">
        <v>357</v>
      </c>
      <c r="L135" s="1" t="s">
        <v>426</v>
      </c>
      <c r="M135" s="1" t="s">
        <v>313</v>
      </c>
      <c r="N135" s="28">
        <v>24</v>
      </c>
    </row>
    <row r="136" spans="1:14" x14ac:dyDescent="0.25">
      <c r="A136" s="29">
        <v>2020</v>
      </c>
      <c r="B136" s="29">
        <v>10</v>
      </c>
      <c r="C136">
        <v>64</v>
      </c>
      <c r="D136" s="1" t="s">
        <v>26</v>
      </c>
      <c r="E136" s="72">
        <v>29435005006160</v>
      </c>
      <c r="F136" s="1" t="s">
        <v>229</v>
      </c>
      <c r="G136" s="1" t="s">
        <v>119</v>
      </c>
      <c r="H136" s="1" t="s">
        <v>120</v>
      </c>
      <c r="I136" s="1" t="s">
        <v>92</v>
      </c>
      <c r="J136" s="1" t="s">
        <v>22</v>
      </c>
      <c r="K136" s="1" t="s">
        <v>365</v>
      </c>
      <c r="L136" s="1" t="s">
        <v>425</v>
      </c>
      <c r="M136" s="1" t="s">
        <v>306</v>
      </c>
      <c r="N136" s="28">
        <v>24</v>
      </c>
    </row>
    <row r="137" spans="1:14" x14ac:dyDescent="0.25">
      <c r="A137" s="29">
        <v>2020</v>
      </c>
      <c r="B137" s="29">
        <v>10</v>
      </c>
      <c r="C137">
        <v>64</v>
      </c>
      <c r="D137" s="1" t="s">
        <v>26</v>
      </c>
      <c r="E137" s="72">
        <v>73696718000219</v>
      </c>
      <c r="F137" s="1" t="s">
        <v>194</v>
      </c>
      <c r="G137" s="1" t="s">
        <v>119</v>
      </c>
      <c r="H137" s="1" t="s">
        <v>120</v>
      </c>
      <c r="I137" s="1" t="s">
        <v>92</v>
      </c>
      <c r="J137" s="1" t="s">
        <v>30</v>
      </c>
      <c r="K137" s="1" t="s">
        <v>318</v>
      </c>
      <c r="L137" s="1" t="s">
        <v>424</v>
      </c>
      <c r="M137" s="1" t="s">
        <v>311</v>
      </c>
      <c r="N137" s="28">
        <v>2</v>
      </c>
    </row>
    <row r="138" spans="1:14" x14ac:dyDescent="0.25">
      <c r="A138" s="29">
        <v>2020</v>
      </c>
      <c r="B138" s="29">
        <v>10</v>
      </c>
      <c r="C138">
        <v>64</v>
      </c>
      <c r="D138" s="1" t="s">
        <v>26</v>
      </c>
      <c r="E138" s="72">
        <v>73696718000219</v>
      </c>
      <c r="F138" s="1" t="s">
        <v>194</v>
      </c>
      <c r="G138" s="1" t="s">
        <v>119</v>
      </c>
      <c r="H138" s="1" t="s">
        <v>120</v>
      </c>
      <c r="I138" s="1" t="s">
        <v>92</v>
      </c>
      <c r="J138" s="1" t="s">
        <v>21</v>
      </c>
      <c r="K138" s="1" t="s">
        <v>329</v>
      </c>
      <c r="L138" s="1" t="s">
        <v>425</v>
      </c>
      <c r="M138" s="1" t="s">
        <v>306</v>
      </c>
      <c r="N138" s="28">
        <v>2</v>
      </c>
    </row>
    <row r="139" spans="1:14" x14ac:dyDescent="0.25">
      <c r="A139" s="29">
        <v>2020</v>
      </c>
      <c r="B139" s="29">
        <v>10</v>
      </c>
      <c r="C139">
        <v>64</v>
      </c>
      <c r="D139" s="1" t="s">
        <v>26</v>
      </c>
      <c r="E139" s="72">
        <v>73696718000219</v>
      </c>
      <c r="F139" s="1" t="s">
        <v>194</v>
      </c>
      <c r="G139" s="1" t="s">
        <v>119</v>
      </c>
      <c r="H139" s="1" t="s">
        <v>120</v>
      </c>
      <c r="I139" s="1" t="s">
        <v>92</v>
      </c>
      <c r="J139" s="1" t="s">
        <v>121</v>
      </c>
      <c r="K139" s="1" t="s">
        <v>357</v>
      </c>
      <c r="L139" s="1" t="s">
        <v>426</v>
      </c>
      <c r="M139" s="1" t="s">
        <v>313</v>
      </c>
      <c r="N139" s="28">
        <v>2</v>
      </c>
    </row>
    <row r="140" spans="1:14" x14ac:dyDescent="0.25">
      <c r="A140" s="29">
        <v>2020</v>
      </c>
      <c r="B140" s="29">
        <v>10</v>
      </c>
      <c r="C140">
        <v>64</v>
      </c>
      <c r="D140" s="1" t="s">
        <v>26</v>
      </c>
      <c r="E140" s="72">
        <v>9609235000230</v>
      </c>
      <c r="F140" s="1" t="s">
        <v>260</v>
      </c>
      <c r="G140" s="1" t="s">
        <v>119</v>
      </c>
      <c r="H140" s="1" t="s">
        <v>120</v>
      </c>
      <c r="I140" s="1" t="s">
        <v>251</v>
      </c>
      <c r="J140" s="1" t="s">
        <v>30</v>
      </c>
      <c r="K140" s="1" t="s">
        <v>318</v>
      </c>
      <c r="L140" s="1" t="s">
        <v>424</v>
      </c>
      <c r="M140" s="1" t="s">
        <v>311</v>
      </c>
      <c r="N140" s="28">
        <v>20</v>
      </c>
    </row>
    <row r="141" spans="1:14" x14ac:dyDescent="0.25">
      <c r="A141" s="29">
        <v>2020</v>
      </c>
      <c r="B141" s="29">
        <v>10</v>
      </c>
      <c r="C141">
        <v>64</v>
      </c>
      <c r="D141" s="1" t="s">
        <v>26</v>
      </c>
      <c r="E141" s="72">
        <v>9609235000230</v>
      </c>
      <c r="F141" s="1" t="s">
        <v>260</v>
      </c>
      <c r="G141" s="1" t="s">
        <v>119</v>
      </c>
      <c r="H141" s="1" t="s">
        <v>120</v>
      </c>
      <c r="I141" s="1" t="s">
        <v>251</v>
      </c>
      <c r="J141" s="1" t="s">
        <v>21</v>
      </c>
      <c r="K141" s="1" t="s">
        <v>329</v>
      </c>
      <c r="L141" s="1" t="s">
        <v>425</v>
      </c>
      <c r="M141" s="1" t="s">
        <v>306</v>
      </c>
      <c r="N141" s="28">
        <v>20</v>
      </c>
    </row>
    <row r="142" spans="1:14" x14ac:dyDescent="0.25">
      <c r="A142" s="29">
        <v>2020</v>
      </c>
      <c r="B142" s="29">
        <v>10</v>
      </c>
      <c r="C142">
        <v>64</v>
      </c>
      <c r="D142" s="1" t="s">
        <v>26</v>
      </c>
      <c r="E142" s="72">
        <v>9609235000230</v>
      </c>
      <c r="F142" s="1" t="s">
        <v>260</v>
      </c>
      <c r="G142" s="1" t="s">
        <v>119</v>
      </c>
      <c r="H142" s="1" t="s">
        <v>120</v>
      </c>
      <c r="I142" s="1" t="s">
        <v>251</v>
      </c>
      <c r="J142" s="1" t="s">
        <v>121</v>
      </c>
      <c r="K142" s="1" t="s">
        <v>357</v>
      </c>
      <c r="L142" s="1" t="s">
        <v>426</v>
      </c>
      <c r="M142" s="1" t="s">
        <v>313</v>
      </c>
      <c r="N142" s="28">
        <v>20</v>
      </c>
    </row>
    <row r="143" spans="1:14" x14ac:dyDescent="0.25">
      <c r="A143" s="29">
        <v>2020</v>
      </c>
      <c r="B143" s="29">
        <v>10</v>
      </c>
      <c r="C143">
        <v>64</v>
      </c>
      <c r="D143" s="1" t="s">
        <v>26</v>
      </c>
      <c r="E143" s="72">
        <v>6047087000996</v>
      </c>
      <c r="F143" s="1" t="s">
        <v>210</v>
      </c>
      <c r="G143" s="1" t="s">
        <v>119</v>
      </c>
      <c r="H143" s="1" t="s">
        <v>120</v>
      </c>
      <c r="I143" s="1" t="s">
        <v>92</v>
      </c>
      <c r="J143" s="1" t="s">
        <v>30</v>
      </c>
      <c r="K143" s="1" t="s">
        <v>318</v>
      </c>
      <c r="L143" s="1" t="s">
        <v>424</v>
      </c>
      <c r="M143" s="1" t="s">
        <v>311</v>
      </c>
      <c r="N143" s="28">
        <v>109</v>
      </c>
    </row>
    <row r="144" spans="1:14" x14ac:dyDescent="0.25">
      <c r="A144" s="29">
        <v>2020</v>
      </c>
      <c r="B144" s="29">
        <v>10</v>
      </c>
      <c r="C144">
        <v>64</v>
      </c>
      <c r="D144" s="1" t="s">
        <v>26</v>
      </c>
      <c r="E144" s="72">
        <v>6047087000996</v>
      </c>
      <c r="F144" s="1" t="s">
        <v>210</v>
      </c>
      <c r="G144" s="1" t="s">
        <v>119</v>
      </c>
      <c r="H144" s="1" t="s">
        <v>120</v>
      </c>
      <c r="I144" s="1" t="s">
        <v>92</v>
      </c>
      <c r="J144" s="1" t="s">
        <v>121</v>
      </c>
      <c r="K144" s="1" t="s">
        <v>357</v>
      </c>
      <c r="L144" s="1" t="s">
        <v>426</v>
      </c>
      <c r="M144" s="1" t="s">
        <v>313</v>
      </c>
      <c r="N144" s="28">
        <v>109</v>
      </c>
    </row>
    <row r="145" spans="1:14" x14ac:dyDescent="0.25">
      <c r="A145" s="29">
        <v>2020</v>
      </c>
      <c r="B145" s="29">
        <v>10</v>
      </c>
      <c r="C145">
        <v>64</v>
      </c>
      <c r="D145" s="1" t="s">
        <v>26</v>
      </c>
      <c r="E145" s="72">
        <v>6047087000996</v>
      </c>
      <c r="F145" s="1" t="s">
        <v>210</v>
      </c>
      <c r="G145" s="1" t="s">
        <v>119</v>
      </c>
      <c r="H145" s="1" t="s">
        <v>120</v>
      </c>
      <c r="I145" s="1" t="s">
        <v>92</v>
      </c>
      <c r="J145" s="1" t="s">
        <v>22</v>
      </c>
      <c r="K145" s="1" t="s">
        <v>365</v>
      </c>
      <c r="L145" s="1" t="s">
        <v>425</v>
      </c>
      <c r="M145" s="1" t="s">
        <v>306</v>
      </c>
      <c r="N145" s="28">
        <v>109</v>
      </c>
    </row>
    <row r="146" spans="1:14" x14ac:dyDescent="0.25">
      <c r="A146" s="29">
        <v>2020</v>
      </c>
      <c r="B146" s="29">
        <v>10</v>
      </c>
      <c r="C146">
        <v>64</v>
      </c>
      <c r="D146" s="1" t="s">
        <v>26</v>
      </c>
      <c r="E146" s="72">
        <v>9578217000158</v>
      </c>
      <c r="F146" s="1" t="s">
        <v>216</v>
      </c>
      <c r="G146" s="1" t="s">
        <v>119</v>
      </c>
      <c r="H146" s="1" t="s">
        <v>120</v>
      </c>
      <c r="I146" s="1" t="s">
        <v>92</v>
      </c>
      <c r="J146" s="1" t="s">
        <v>30</v>
      </c>
      <c r="K146" s="1" t="s">
        <v>318</v>
      </c>
      <c r="L146" s="1" t="s">
        <v>424</v>
      </c>
      <c r="M146" s="1" t="s">
        <v>311</v>
      </c>
      <c r="N146" s="28">
        <v>2</v>
      </c>
    </row>
    <row r="147" spans="1:14" x14ac:dyDescent="0.25">
      <c r="A147" s="29">
        <v>2020</v>
      </c>
      <c r="B147" s="29">
        <v>10</v>
      </c>
      <c r="C147">
        <v>64</v>
      </c>
      <c r="D147" s="1" t="s">
        <v>26</v>
      </c>
      <c r="E147" s="72">
        <v>9578217000158</v>
      </c>
      <c r="F147" s="1" t="s">
        <v>216</v>
      </c>
      <c r="G147" s="1" t="s">
        <v>119</v>
      </c>
      <c r="H147" s="1" t="s">
        <v>120</v>
      </c>
      <c r="I147" s="1" t="s">
        <v>92</v>
      </c>
      <c r="J147" s="1" t="s">
        <v>121</v>
      </c>
      <c r="K147" s="1" t="s">
        <v>357</v>
      </c>
      <c r="L147" s="1" t="s">
        <v>426</v>
      </c>
      <c r="M147" s="1" t="s">
        <v>313</v>
      </c>
      <c r="N147" s="28">
        <v>2</v>
      </c>
    </row>
    <row r="148" spans="1:14" x14ac:dyDescent="0.25">
      <c r="A148" s="29">
        <v>2020</v>
      </c>
      <c r="B148" s="29">
        <v>10</v>
      </c>
      <c r="C148">
        <v>64</v>
      </c>
      <c r="D148" s="1" t="s">
        <v>26</v>
      </c>
      <c r="E148" s="72">
        <v>9578217000158</v>
      </c>
      <c r="F148" s="1" t="s">
        <v>216</v>
      </c>
      <c r="G148" s="1" t="s">
        <v>119</v>
      </c>
      <c r="H148" s="1" t="s">
        <v>120</v>
      </c>
      <c r="I148" s="1" t="s">
        <v>92</v>
      </c>
      <c r="J148" s="1" t="s">
        <v>22</v>
      </c>
      <c r="K148" s="1" t="s">
        <v>365</v>
      </c>
      <c r="L148" s="1" t="s">
        <v>425</v>
      </c>
      <c r="M148" s="1" t="s">
        <v>306</v>
      </c>
      <c r="N148" s="28">
        <v>2</v>
      </c>
    </row>
    <row r="149" spans="1:14" x14ac:dyDescent="0.25">
      <c r="A149" s="29">
        <v>2020</v>
      </c>
      <c r="B149" s="29">
        <v>10</v>
      </c>
      <c r="C149">
        <v>64</v>
      </c>
      <c r="D149" s="1" t="s">
        <v>26</v>
      </c>
      <c r="E149" s="72">
        <v>6047087001020</v>
      </c>
      <c r="F149" s="1" t="s">
        <v>118</v>
      </c>
      <c r="G149" s="1" t="s">
        <v>119</v>
      </c>
      <c r="H149" s="1" t="s">
        <v>120</v>
      </c>
      <c r="I149" s="1" t="s">
        <v>92</v>
      </c>
      <c r="J149" s="1" t="s">
        <v>30</v>
      </c>
      <c r="K149" s="1" t="s">
        <v>318</v>
      </c>
      <c r="L149" s="1" t="s">
        <v>424</v>
      </c>
      <c r="M149" s="1" t="s">
        <v>311</v>
      </c>
      <c r="N149" s="28">
        <v>21</v>
      </c>
    </row>
    <row r="150" spans="1:14" x14ac:dyDescent="0.25">
      <c r="A150" s="29">
        <v>2020</v>
      </c>
      <c r="B150" s="29">
        <v>10</v>
      </c>
      <c r="C150">
        <v>64</v>
      </c>
      <c r="D150" s="1" t="s">
        <v>26</v>
      </c>
      <c r="E150" s="72">
        <v>6047087001020</v>
      </c>
      <c r="F150" s="1" t="s">
        <v>118</v>
      </c>
      <c r="G150" s="1" t="s">
        <v>119</v>
      </c>
      <c r="H150" s="1" t="s">
        <v>120</v>
      </c>
      <c r="I150" s="1" t="s">
        <v>92</v>
      </c>
      <c r="J150" s="1" t="s">
        <v>121</v>
      </c>
      <c r="K150" s="1" t="s">
        <v>357</v>
      </c>
      <c r="L150" s="1" t="s">
        <v>426</v>
      </c>
      <c r="M150" s="1" t="s">
        <v>313</v>
      </c>
      <c r="N150" s="28">
        <v>21</v>
      </c>
    </row>
    <row r="151" spans="1:14" x14ac:dyDescent="0.25">
      <c r="A151" s="29">
        <v>2020</v>
      </c>
      <c r="B151" s="29">
        <v>10</v>
      </c>
      <c r="C151">
        <v>64</v>
      </c>
      <c r="D151" s="1" t="s">
        <v>26</v>
      </c>
      <c r="E151" s="72">
        <v>6047087001020</v>
      </c>
      <c r="F151" s="1" t="s">
        <v>118</v>
      </c>
      <c r="G151" s="1" t="s">
        <v>119</v>
      </c>
      <c r="H151" s="1" t="s">
        <v>120</v>
      </c>
      <c r="I151" s="1" t="s">
        <v>92</v>
      </c>
      <c r="J151" s="1" t="s">
        <v>22</v>
      </c>
      <c r="K151" s="1" t="s">
        <v>365</v>
      </c>
      <c r="L151" s="1" t="s">
        <v>425</v>
      </c>
      <c r="M151" s="1" t="s">
        <v>306</v>
      </c>
      <c r="N151" s="28">
        <v>21</v>
      </c>
    </row>
    <row r="152" spans="1:14" x14ac:dyDescent="0.25">
      <c r="A152" s="29">
        <v>2020</v>
      </c>
      <c r="B152" s="29">
        <v>10</v>
      </c>
      <c r="C152">
        <v>64</v>
      </c>
      <c r="D152" s="1" t="s">
        <v>26</v>
      </c>
      <c r="E152" s="72">
        <v>29259736000403</v>
      </c>
      <c r="F152" s="1" t="s">
        <v>227</v>
      </c>
      <c r="G152" s="1" t="s">
        <v>119</v>
      </c>
      <c r="H152" s="1" t="s">
        <v>120</v>
      </c>
      <c r="I152" s="1" t="s">
        <v>92</v>
      </c>
      <c r="J152" s="1" t="s">
        <v>30</v>
      </c>
      <c r="K152" s="1" t="s">
        <v>318</v>
      </c>
      <c r="L152" s="1" t="s">
        <v>424</v>
      </c>
      <c r="M152" s="1" t="s">
        <v>311</v>
      </c>
      <c r="N152" s="28">
        <v>1</v>
      </c>
    </row>
    <row r="153" spans="1:14" x14ac:dyDescent="0.25">
      <c r="A153" s="29">
        <v>2020</v>
      </c>
      <c r="B153" s="29">
        <v>10</v>
      </c>
      <c r="C153">
        <v>64</v>
      </c>
      <c r="D153" s="1" t="s">
        <v>26</v>
      </c>
      <c r="E153" s="72">
        <v>29259736000403</v>
      </c>
      <c r="F153" s="1" t="s">
        <v>227</v>
      </c>
      <c r="G153" s="1" t="s">
        <v>119</v>
      </c>
      <c r="H153" s="1" t="s">
        <v>120</v>
      </c>
      <c r="I153" s="1" t="s">
        <v>92</v>
      </c>
      <c r="J153" s="1" t="s">
        <v>121</v>
      </c>
      <c r="K153" s="1" t="s">
        <v>357</v>
      </c>
      <c r="L153" s="1" t="s">
        <v>426</v>
      </c>
      <c r="M153" s="1" t="s">
        <v>313</v>
      </c>
      <c r="N153" s="28">
        <v>1</v>
      </c>
    </row>
    <row r="154" spans="1:14" x14ac:dyDescent="0.25">
      <c r="A154" s="29">
        <v>2020</v>
      </c>
      <c r="B154" s="29">
        <v>10</v>
      </c>
      <c r="C154">
        <v>64</v>
      </c>
      <c r="D154" s="1" t="s">
        <v>26</v>
      </c>
      <c r="E154" s="72">
        <v>29259736000403</v>
      </c>
      <c r="F154" s="1" t="s">
        <v>227</v>
      </c>
      <c r="G154" s="1" t="s">
        <v>119</v>
      </c>
      <c r="H154" s="1" t="s">
        <v>120</v>
      </c>
      <c r="I154" s="1" t="s">
        <v>92</v>
      </c>
      <c r="J154" s="1" t="s">
        <v>22</v>
      </c>
      <c r="K154" s="1" t="s">
        <v>365</v>
      </c>
      <c r="L154" s="1" t="s">
        <v>425</v>
      </c>
      <c r="M154" s="1" t="s">
        <v>306</v>
      </c>
      <c r="N154" s="28">
        <v>1</v>
      </c>
    </row>
    <row r="155" spans="1:14" x14ac:dyDescent="0.25">
      <c r="A155" s="29">
        <v>2020</v>
      </c>
      <c r="B155" s="29">
        <v>10</v>
      </c>
      <c r="C155">
        <v>64</v>
      </c>
      <c r="D155" s="1" t="s">
        <v>26</v>
      </c>
      <c r="E155" s="72">
        <v>8100676002102</v>
      </c>
      <c r="F155" s="1" t="s">
        <v>124</v>
      </c>
      <c r="G155" s="1" t="s">
        <v>119</v>
      </c>
      <c r="H155" s="1" t="s">
        <v>120</v>
      </c>
      <c r="I155" s="1" t="s">
        <v>92</v>
      </c>
      <c r="J155" s="1" t="s">
        <v>30</v>
      </c>
      <c r="K155" s="1" t="s">
        <v>318</v>
      </c>
      <c r="L155" s="1" t="s">
        <v>424</v>
      </c>
      <c r="M155" s="1" t="s">
        <v>311</v>
      </c>
      <c r="N155" s="28">
        <v>10</v>
      </c>
    </row>
    <row r="156" spans="1:14" x14ac:dyDescent="0.25">
      <c r="A156" s="29">
        <v>2020</v>
      </c>
      <c r="B156" s="29">
        <v>10</v>
      </c>
      <c r="C156">
        <v>64</v>
      </c>
      <c r="D156" s="1" t="s">
        <v>26</v>
      </c>
      <c r="E156" s="72">
        <v>8100676002102</v>
      </c>
      <c r="F156" s="1" t="s">
        <v>124</v>
      </c>
      <c r="G156" s="1" t="s">
        <v>119</v>
      </c>
      <c r="H156" s="1" t="s">
        <v>120</v>
      </c>
      <c r="I156" s="1" t="s">
        <v>92</v>
      </c>
      <c r="J156" s="1" t="s">
        <v>121</v>
      </c>
      <c r="K156" s="1" t="s">
        <v>357</v>
      </c>
      <c r="L156" s="1" t="s">
        <v>426</v>
      </c>
      <c r="M156" s="1" t="s">
        <v>313</v>
      </c>
      <c r="N156" s="28">
        <v>10</v>
      </c>
    </row>
    <row r="157" spans="1:14" x14ac:dyDescent="0.25">
      <c r="A157" s="29">
        <v>2020</v>
      </c>
      <c r="B157" s="29">
        <v>10</v>
      </c>
      <c r="C157">
        <v>64</v>
      </c>
      <c r="D157" s="1" t="s">
        <v>26</v>
      </c>
      <c r="E157" s="72">
        <v>8100676002102</v>
      </c>
      <c r="F157" s="1" t="s">
        <v>124</v>
      </c>
      <c r="G157" s="1" t="s">
        <v>119</v>
      </c>
      <c r="H157" s="1" t="s">
        <v>120</v>
      </c>
      <c r="I157" s="1" t="s">
        <v>92</v>
      </c>
      <c r="J157" s="1" t="s">
        <v>22</v>
      </c>
      <c r="K157" s="1" t="s">
        <v>365</v>
      </c>
      <c r="L157" s="1" t="s">
        <v>425</v>
      </c>
      <c r="M157" s="1" t="s">
        <v>306</v>
      </c>
      <c r="N157" s="28">
        <v>10</v>
      </c>
    </row>
    <row r="158" spans="1:14" x14ac:dyDescent="0.25">
      <c r="A158" s="29">
        <v>2020</v>
      </c>
      <c r="B158" s="29">
        <v>10</v>
      </c>
      <c r="C158">
        <v>64</v>
      </c>
      <c r="D158" s="1" t="s">
        <v>26</v>
      </c>
      <c r="E158" s="72">
        <v>394544017150</v>
      </c>
      <c r="F158" s="1" t="s">
        <v>259</v>
      </c>
      <c r="G158" s="1" t="s">
        <v>119</v>
      </c>
      <c r="H158" s="1" t="s">
        <v>120</v>
      </c>
      <c r="I158" s="1" t="s">
        <v>251</v>
      </c>
      <c r="J158" s="1" t="s">
        <v>30</v>
      </c>
      <c r="K158" s="1" t="s">
        <v>318</v>
      </c>
      <c r="L158" s="1" t="s">
        <v>424</v>
      </c>
      <c r="M158" s="1" t="s">
        <v>311</v>
      </c>
      <c r="N158" s="28">
        <v>20</v>
      </c>
    </row>
    <row r="159" spans="1:14" x14ac:dyDescent="0.25">
      <c r="A159" s="29">
        <v>2020</v>
      </c>
      <c r="B159" s="29">
        <v>10</v>
      </c>
      <c r="C159">
        <v>64</v>
      </c>
      <c r="D159" s="1" t="s">
        <v>26</v>
      </c>
      <c r="E159" s="72">
        <v>394544017150</v>
      </c>
      <c r="F159" s="1" t="s">
        <v>259</v>
      </c>
      <c r="G159" s="1" t="s">
        <v>119</v>
      </c>
      <c r="H159" s="1" t="s">
        <v>120</v>
      </c>
      <c r="I159" s="1" t="s">
        <v>251</v>
      </c>
      <c r="J159" s="1" t="s">
        <v>21</v>
      </c>
      <c r="K159" s="1" t="s">
        <v>329</v>
      </c>
      <c r="L159" s="1" t="s">
        <v>425</v>
      </c>
      <c r="M159" s="1" t="s">
        <v>306</v>
      </c>
      <c r="N159" s="28">
        <v>20</v>
      </c>
    </row>
    <row r="160" spans="1:14" x14ac:dyDescent="0.25">
      <c r="A160" s="29">
        <v>2020</v>
      </c>
      <c r="B160" s="29">
        <v>10</v>
      </c>
      <c r="C160">
        <v>64</v>
      </c>
      <c r="D160" s="1" t="s">
        <v>26</v>
      </c>
      <c r="E160" s="72">
        <v>394544017150</v>
      </c>
      <c r="F160" s="1" t="s">
        <v>259</v>
      </c>
      <c r="G160" s="1" t="s">
        <v>119</v>
      </c>
      <c r="H160" s="1" t="s">
        <v>120</v>
      </c>
      <c r="I160" s="1" t="s">
        <v>251</v>
      </c>
      <c r="J160" s="1" t="s">
        <v>121</v>
      </c>
      <c r="K160" s="1" t="s">
        <v>357</v>
      </c>
      <c r="L160" s="1" t="s">
        <v>426</v>
      </c>
      <c r="M160" s="1" t="s">
        <v>313</v>
      </c>
      <c r="N160" s="28">
        <v>20</v>
      </c>
    </row>
    <row r="161" spans="1:14" x14ac:dyDescent="0.25">
      <c r="A161" s="29">
        <v>2020</v>
      </c>
      <c r="B161" s="29">
        <v>10</v>
      </c>
      <c r="C161">
        <v>64</v>
      </c>
      <c r="D161" s="1" t="s">
        <v>26</v>
      </c>
      <c r="E161" s="72">
        <v>9219138000584</v>
      </c>
      <c r="F161" s="1" t="s">
        <v>126</v>
      </c>
      <c r="G161" s="1" t="s">
        <v>119</v>
      </c>
      <c r="H161" s="1" t="s">
        <v>120</v>
      </c>
      <c r="I161" s="1" t="s">
        <v>92</v>
      </c>
      <c r="J161" s="1" t="s">
        <v>30</v>
      </c>
      <c r="K161" s="1" t="s">
        <v>318</v>
      </c>
      <c r="L161" s="1" t="s">
        <v>424</v>
      </c>
      <c r="M161" s="1" t="s">
        <v>311</v>
      </c>
      <c r="N161" s="28">
        <v>5</v>
      </c>
    </row>
    <row r="162" spans="1:14" x14ac:dyDescent="0.25">
      <c r="A162" s="29">
        <v>2020</v>
      </c>
      <c r="B162" s="29">
        <v>10</v>
      </c>
      <c r="C162">
        <v>64</v>
      </c>
      <c r="D162" s="1" t="s">
        <v>26</v>
      </c>
      <c r="E162" s="72">
        <v>9219138000584</v>
      </c>
      <c r="F162" s="1" t="s">
        <v>126</v>
      </c>
      <c r="G162" s="1" t="s">
        <v>119</v>
      </c>
      <c r="H162" s="1" t="s">
        <v>120</v>
      </c>
      <c r="I162" s="1" t="s">
        <v>92</v>
      </c>
      <c r="J162" s="1" t="s">
        <v>21</v>
      </c>
      <c r="K162" s="1" t="s">
        <v>329</v>
      </c>
      <c r="L162" s="1" t="s">
        <v>425</v>
      </c>
      <c r="M162" s="1" t="s">
        <v>306</v>
      </c>
      <c r="N162" s="28">
        <v>5</v>
      </c>
    </row>
    <row r="163" spans="1:14" x14ac:dyDescent="0.25">
      <c r="A163" s="29">
        <v>2020</v>
      </c>
      <c r="B163" s="29">
        <v>10</v>
      </c>
      <c r="C163">
        <v>64</v>
      </c>
      <c r="D163" s="1" t="s">
        <v>26</v>
      </c>
      <c r="E163" s="72">
        <v>9219138000584</v>
      </c>
      <c r="F163" s="1" t="s">
        <v>126</v>
      </c>
      <c r="G163" s="1" t="s">
        <v>119</v>
      </c>
      <c r="H163" s="1" t="s">
        <v>120</v>
      </c>
      <c r="I163" s="1" t="s">
        <v>92</v>
      </c>
      <c r="J163" s="1" t="s">
        <v>121</v>
      </c>
      <c r="K163" s="1" t="s">
        <v>357</v>
      </c>
      <c r="L163" s="1" t="s">
        <v>426</v>
      </c>
      <c r="M163" s="1" t="s">
        <v>313</v>
      </c>
      <c r="N163" s="28">
        <v>5</v>
      </c>
    </row>
    <row r="164" spans="1:14" x14ac:dyDescent="0.25">
      <c r="A164" s="29">
        <v>2020</v>
      </c>
      <c r="B164" s="29">
        <v>10</v>
      </c>
      <c r="C164">
        <v>64</v>
      </c>
      <c r="D164" s="1" t="s">
        <v>26</v>
      </c>
      <c r="E164" s="72">
        <v>29435005009851</v>
      </c>
      <c r="F164" s="1" t="s">
        <v>157</v>
      </c>
      <c r="G164" s="1" t="s">
        <v>158</v>
      </c>
      <c r="H164" s="1" t="s">
        <v>159</v>
      </c>
      <c r="I164" s="1" t="s">
        <v>92</v>
      </c>
      <c r="J164" s="1" t="s">
        <v>20</v>
      </c>
      <c r="K164" s="1" t="s">
        <v>326</v>
      </c>
      <c r="L164" s="1" t="s">
        <v>425</v>
      </c>
      <c r="M164" s="1" t="s">
        <v>306</v>
      </c>
      <c r="N164" s="28">
        <v>31</v>
      </c>
    </row>
    <row r="165" spans="1:14" x14ac:dyDescent="0.25">
      <c r="A165" s="29">
        <v>2020</v>
      </c>
      <c r="B165" s="29">
        <v>10</v>
      </c>
      <c r="C165">
        <v>64</v>
      </c>
      <c r="D165" s="1" t="s">
        <v>26</v>
      </c>
      <c r="E165" s="72">
        <v>29435005009851</v>
      </c>
      <c r="F165" s="1" t="s">
        <v>157</v>
      </c>
      <c r="G165" s="1" t="s">
        <v>158</v>
      </c>
      <c r="H165" s="1" t="s">
        <v>159</v>
      </c>
      <c r="I165" s="1" t="s">
        <v>92</v>
      </c>
      <c r="J165" s="1" t="s">
        <v>99</v>
      </c>
      <c r="K165" s="1" t="s">
        <v>355</v>
      </c>
      <c r="L165" s="1" t="s">
        <v>426</v>
      </c>
      <c r="M165" s="1" t="s">
        <v>313</v>
      </c>
      <c r="N165" s="28">
        <v>31</v>
      </c>
    </row>
    <row r="166" spans="1:14" x14ac:dyDescent="0.25">
      <c r="A166" s="29">
        <v>2020</v>
      </c>
      <c r="B166" s="29">
        <v>10</v>
      </c>
      <c r="C166">
        <v>64</v>
      </c>
      <c r="D166" s="1" t="s">
        <v>26</v>
      </c>
      <c r="E166" s="72">
        <v>29435005009851</v>
      </c>
      <c r="F166" s="1" t="s">
        <v>157</v>
      </c>
      <c r="G166" s="1" t="s">
        <v>158</v>
      </c>
      <c r="H166" s="1" t="s">
        <v>159</v>
      </c>
      <c r="I166" s="1" t="s">
        <v>92</v>
      </c>
      <c r="J166" s="1" t="s">
        <v>33</v>
      </c>
      <c r="K166" s="1" t="s">
        <v>405</v>
      </c>
      <c r="L166" s="1" t="s">
        <v>424</v>
      </c>
      <c r="M166" s="1" t="s">
        <v>311</v>
      </c>
      <c r="N166" s="28">
        <v>31</v>
      </c>
    </row>
    <row r="167" spans="1:14" x14ac:dyDescent="0.25">
      <c r="A167" s="29">
        <v>2020</v>
      </c>
      <c r="B167" s="29">
        <v>10</v>
      </c>
      <c r="C167">
        <v>64</v>
      </c>
      <c r="D167" s="1" t="s">
        <v>26</v>
      </c>
      <c r="E167" s="72">
        <v>820737000150</v>
      </c>
      <c r="F167" s="1" t="s">
        <v>205</v>
      </c>
      <c r="G167" s="1" t="s">
        <v>158</v>
      </c>
      <c r="H167" s="1" t="s">
        <v>159</v>
      </c>
      <c r="I167" s="1" t="s">
        <v>92</v>
      </c>
      <c r="J167" s="1" t="s">
        <v>20</v>
      </c>
      <c r="K167" s="1" t="s">
        <v>326</v>
      </c>
      <c r="L167" s="1" t="s">
        <v>425</v>
      </c>
      <c r="M167" s="1" t="s">
        <v>306</v>
      </c>
      <c r="N167" s="28">
        <v>20</v>
      </c>
    </row>
    <row r="168" spans="1:14" x14ac:dyDescent="0.25">
      <c r="A168" s="29">
        <v>2020</v>
      </c>
      <c r="B168" s="29">
        <v>10</v>
      </c>
      <c r="C168">
        <v>64</v>
      </c>
      <c r="D168" s="1" t="s">
        <v>26</v>
      </c>
      <c r="E168" s="72">
        <v>820737000150</v>
      </c>
      <c r="F168" s="1" t="s">
        <v>205</v>
      </c>
      <c r="G168" s="1" t="s">
        <v>158</v>
      </c>
      <c r="H168" s="1" t="s">
        <v>159</v>
      </c>
      <c r="I168" s="1" t="s">
        <v>92</v>
      </c>
      <c r="J168" s="1" t="s">
        <v>99</v>
      </c>
      <c r="K168" s="1" t="s">
        <v>355</v>
      </c>
      <c r="L168" s="1" t="s">
        <v>426</v>
      </c>
      <c r="M168" s="1" t="s">
        <v>313</v>
      </c>
      <c r="N168" s="28">
        <v>20</v>
      </c>
    </row>
    <row r="169" spans="1:14" x14ac:dyDescent="0.25">
      <c r="A169" s="29">
        <v>2020</v>
      </c>
      <c r="B169" s="29">
        <v>10</v>
      </c>
      <c r="C169">
        <v>64</v>
      </c>
      <c r="D169" s="1" t="s">
        <v>26</v>
      </c>
      <c r="E169" s="72">
        <v>820737000150</v>
      </c>
      <c r="F169" s="1" t="s">
        <v>205</v>
      </c>
      <c r="G169" s="1" t="s">
        <v>158</v>
      </c>
      <c r="H169" s="1" t="s">
        <v>159</v>
      </c>
      <c r="I169" s="1" t="s">
        <v>92</v>
      </c>
      <c r="J169" s="1" t="s">
        <v>33</v>
      </c>
      <c r="K169" s="1" t="s">
        <v>405</v>
      </c>
      <c r="L169" s="1" t="s">
        <v>424</v>
      </c>
      <c r="M169" s="1" t="s">
        <v>311</v>
      </c>
      <c r="N169" s="28">
        <v>20</v>
      </c>
    </row>
    <row r="170" spans="1:14" x14ac:dyDescent="0.25">
      <c r="A170" s="29">
        <v>2020</v>
      </c>
      <c r="B170" s="29">
        <v>10</v>
      </c>
      <c r="C170">
        <v>64</v>
      </c>
      <c r="D170" s="1" t="s">
        <v>26</v>
      </c>
      <c r="E170" s="72">
        <v>1507901000137</v>
      </c>
      <c r="F170" s="1" t="s">
        <v>206</v>
      </c>
      <c r="G170" s="1" t="s">
        <v>158</v>
      </c>
      <c r="H170" s="1" t="s">
        <v>159</v>
      </c>
      <c r="I170" s="1" t="s">
        <v>92</v>
      </c>
      <c r="J170" s="1" t="s">
        <v>20</v>
      </c>
      <c r="K170" s="1" t="s">
        <v>326</v>
      </c>
      <c r="L170" s="1" t="s">
        <v>425</v>
      </c>
      <c r="M170" s="1" t="s">
        <v>306</v>
      </c>
      <c r="N170" s="28">
        <v>20</v>
      </c>
    </row>
    <row r="171" spans="1:14" x14ac:dyDescent="0.25">
      <c r="A171" s="29">
        <v>2020</v>
      </c>
      <c r="B171" s="29">
        <v>10</v>
      </c>
      <c r="C171">
        <v>64</v>
      </c>
      <c r="D171" s="1" t="s">
        <v>26</v>
      </c>
      <c r="E171" s="72">
        <v>1507901000137</v>
      </c>
      <c r="F171" s="1" t="s">
        <v>206</v>
      </c>
      <c r="G171" s="1" t="s">
        <v>158</v>
      </c>
      <c r="H171" s="1" t="s">
        <v>159</v>
      </c>
      <c r="I171" s="1" t="s">
        <v>92</v>
      </c>
      <c r="J171" s="1" t="s">
        <v>99</v>
      </c>
      <c r="K171" s="1" t="s">
        <v>355</v>
      </c>
      <c r="L171" s="1" t="s">
        <v>426</v>
      </c>
      <c r="M171" s="1" t="s">
        <v>313</v>
      </c>
      <c r="N171" s="28">
        <v>20</v>
      </c>
    </row>
    <row r="172" spans="1:14" x14ac:dyDescent="0.25">
      <c r="A172" s="29">
        <v>2020</v>
      </c>
      <c r="B172" s="29">
        <v>10</v>
      </c>
      <c r="C172">
        <v>64</v>
      </c>
      <c r="D172" s="1" t="s">
        <v>26</v>
      </c>
      <c r="E172" s="72">
        <v>1507901000137</v>
      </c>
      <c r="F172" s="1" t="s">
        <v>206</v>
      </c>
      <c r="G172" s="1" t="s">
        <v>158</v>
      </c>
      <c r="H172" s="1" t="s">
        <v>159</v>
      </c>
      <c r="I172" s="1" t="s">
        <v>92</v>
      </c>
      <c r="J172" s="1" t="s">
        <v>33</v>
      </c>
      <c r="K172" s="1" t="s">
        <v>405</v>
      </c>
      <c r="L172" s="1" t="s">
        <v>424</v>
      </c>
      <c r="M172" s="1" t="s">
        <v>311</v>
      </c>
      <c r="N172" s="28">
        <v>20</v>
      </c>
    </row>
    <row r="173" spans="1:14" x14ac:dyDescent="0.25">
      <c r="A173" s="29">
        <v>2020</v>
      </c>
      <c r="B173" s="29">
        <v>10</v>
      </c>
      <c r="C173">
        <v>64</v>
      </c>
      <c r="D173" s="1" t="s">
        <v>26</v>
      </c>
      <c r="E173" s="72">
        <v>87547444000120</v>
      </c>
      <c r="F173" s="1" t="s">
        <v>240</v>
      </c>
      <c r="G173" s="1" t="s">
        <v>241</v>
      </c>
      <c r="H173" s="1" t="s">
        <v>201</v>
      </c>
      <c r="I173" s="1" t="s">
        <v>92</v>
      </c>
      <c r="J173" s="1" t="s">
        <v>9</v>
      </c>
      <c r="K173" s="1" t="s">
        <v>304</v>
      </c>
      <c r="L173" s="1" t="s">
        <v>425</v>
      </c>
      <c r="M173" s="1" t="s">
        <v>306</v>
      </c>
      <c r="N173" s="28">
        <v>6</v>
      </c>
    </row>
    <row r="174" spans="1:14" x14ac:dyDescent="0.25">
      <c r="A174" s="29">
        <v>2020</v>
      </c>
      <c r="B174" s="29">
        <v>10</v>
      </c>
      <c r="C174">
        <v>64</v>
      </c>
      <c r="D174" s="1" t="s">
        <v>26</v>
      </c>
      <c r="E174" s="72">
        <v>87547444000120</v>
      </c>
      <c r="F174" s="1" t="s">
        <v>240</v>
      </c>
      <c r="G174" s="1" t="s">
        <v>241</v>
      </c>
      <c r="H174" s="1" t="s">
        <v>201</v>
      </c>
      <c r="I174" s="1" t="s">
        <v>92</v>
      </c>
      <c r="J174" s="1" t="s">
        <v>32</v>
      </c>
      <c r="K174" s="1" t="s">
        <v>330</v>
      </c>
      <c r="L174" s="1" t="s">
        <v>424</v>
      </c>
      <c r="M174" s="1" t="s">
        <v>311</v>
      </c>
      <c r="N174" s="28">
        <v>6</v>
      </c>
    </row>
    <row r="175" spans="1:14" x14ac:dyDescent="0.25">
      <c r="A175" s="29">
        <v>2020</v>
      </c>
      <c r="B175" s="29">
        <v>10</v>
      </c>
      <c r="C175">
        <v>64</v>
      </c>
      <c r="D175" s="1" t="s">
        <v>26</v>
      </c>
      <c r="E175" s="72">
        <v>87547444000120</v>
      </c>
      <c r="F175" s="1" t="s">
        <v>240</v>
      </c>
      <c r="G175" s="1" t="s">
        <v>241</v>
      </c>
      <c r="H175" s="1" t="s">
        <v>201</v>
      </c>
      <c r="I175" s="1" t="s">
        <v>92</v>
      </c>
      <c r="J175" s="1" t="s">
        <v>121</v>
      </c>
      <c r="K175" s="1" t="s">
        <v>357</v>
      </c>
      <c r="L175" s="1" t="s">
        <v>426</v>
      </c>
      <c r="M175" s="1" t="s">
        <v>313</v>
      </c>
      <c r="N175" s="28">
        <v>6</v>
      </c>
    </row>
    <row r="176" spans="1:14" x14ac:dyDescent="0.25">
      <c r="A176" s="29">
        <v>2020</v>
      </c>
      <c r="B176" s="29">
        <v>10</v>
      </c>
      <c r="C176">
        <v>64</v>
      </c>
      <c r="D176" s="1" t="s">
        <v>26</v>
      </c>
      <c r="E176" s="72">
        <v>92898550000198</v>
      </c>
      <c r="F176" s="1" t="s">
        <v>204</v>
      </c>
      <c r="G176" s="1" t="s">
        <v>200</v>
      </c>
      <c r="H176" s="1" t="s">
        <v>201</v>
      </c>
      <c r="I176" s="1" t="s">
        <v>92</v>
      </c>
      <c r="J176" s="1" t="s">
        <v>9</v>
      </c>
      <c r="K176" s="1" t="s">
        <v>304</v>
      </c>
      <c r="L176" s="1" t="s">
        <v>425</v>
      </c>
      <c r="M176" s="1" t="s">
        <v>306</v>
      </c>
      <c r="N176" s="28">
        <v>2</v>
      </c>
    </row>
    <row r="177" spans="1:14" x14ac:dyDescent="0.25">
      <c r="A177" s="29">
        <v>2020</v>
      </c>
      <c r="B177" s="29">
        <v>10</v>
      </c>
      <c r="C177">
        <v>64</v>
      </c>
      <c r="D177" s="1" t="s">
        <v>26</v>
      </c>
      <c r="E177" s="72">
        <v>92898550000198</v>
      </c>
      <c r="F177" s="1" t="s">
        <v>204</v>
      </c>
      <c r="G177" s="1" t="s">
        <v>200</v>
      </c>
      <c r="H177" s="1" t="s">
        <v>201</v>
      </c>
      <c r="I177" s="1" t="s">
        <v>92</v>
      </c>
      <c r="J177" s="1" t="s">
        <v>32</v>
      </c>
      <c r="K177" s="1" t="s">
        <v>330</v>
      </c>
      <c r="L177" s="1" t="s">
        <v>424</v>
      </c>
      <c r="M177" s="1" t="s">
        <v>311</v>
      </c>
      <c r="N177" s="28">
        <v>2</v>
      </c>
    </row>
    <row r="178" spans="1:14" x14ac:dyDescent="0.25">
      <c r="A178" s="29">
        <v>2020</v>
      </c>
      <c r="B178" s="29">
        <v>10</v>
      </c>
      <c r="C178">
        <v>64</v>
      </c>
      <c r="D178" s="1" t="s">
        <v>26</v>
      </c>
      <c r="E178" s="72">
        <v>92898550000198</v>
      </c>
      <c r="F178" s="1" t="s">
        <v>204</v>
      </c>
      <c r="G178" s="1" t="s">
        <v>200</v>
      </c>
      <c r="H178" s="1" t="s">
        <v>201</v>
      </c>
      <c r="I178" s="1" t="s">
        <v>92</v>
      </c>
      <c r="J178" s="1" t="s">
        <v>121</v>
      </c>
      <c r="K178" s="1" t="s">
        <v>357</v>
      </c>
      <c r="L178" s="1" t="s">
        <v>426</v>
      </c>
      <c r="M178" s="1" t="s">
        <v>313</v>
      </c>
      <c r="N178" s="28">
        <v>2</v>
      </c>
    </row>
    <row r="179" spans="1:14" x14ac:dyDescent="0.25">
      <c r="A179" s="29">
        <v>2020</v>
      </c>
      <c r="B179" s="29">
        <v>10</v>
      </c>
      <c r="C179">
        <v>64</v>
      </c>
      <c r="D179" s="1" t="s">
        <v>26</v>
      </c>
      <c r="E179" s="72">
        <v>92787118000391</v>
      </c>
      <c r="F179" s="1" t="s">
        <v>263</v>
      </c>
      <c r="G179" s="1" t="s">
        <v>200</v>
      </c>
      <c r="H179" s="1" t="s">
        <v>201</v>
      </c>
      <c r="I179" s="1" t="s">
        <v>251</v>
      </c>
      <c r="J179" s="1" t="s">
        <v>9</v>
      </c>
      <c r="K179" s="1" t="s">
        <v>304</v>
      </c>
      <c r="L179" s="1" t="s">
        <v>425</v>
      </c>
      <c r="M179" s="1" t="s">
        <v>306</v>
      </c>
      <c r="N179" s="28">
        <v>12</v>
      </c>
    </row>
    <row r="180" spans="1:14" x14ac:dyDescent="0.25">
      <c r="A180" s="29">
        <v>2020</v>
      </c>
      <c r="B180" s="29">
        <v>10</v>
      </c>
      <c r="C180">
        <v>64</v>
      </c>
      <c r="D180" s="1" t="s">
        <v>26</v>
      </c>
      <c r="E180" s="72">
        <v>92787118000391</v>
      </c>
      <c r="F180" s="1" t="s">
        <v>263</v>
      </c>
      <c r="G180" s="1" t="s">
        <v>200</v>
      </c>
      <c r="H180" s="1" t="s">
        <v>201</v>
      </c>
      <c r="I180" s="1" t="s">
        <v>251</v>
      </c>
      <c r="J180" s="1" t="s">
        <v>32</v>
      </c>
      <c r="K180" s="1" t="s">
        <v>330</v>
      </c>
      <c r="L180" s="1" t="s">
        <v>424</v>
      </c>
      <c r="M180" s="1" t="s">
        <v>311</v>
      </c>
      <c r="N180" s="28">
        <v>12</v>
      </c>
    </row>
    <row r="181" spans="1:14" x14ac:dyDescent="0.25">
      <c r="A181" s="29">
        <v>2020</v>
      </c>
      <c r="B181" s="29">
        <v>10</v>
      </c>
      <c r="C181">
        <v>64</v>
      </c>
      <c r="D181" s="1" t="s">
        <v>26</v>
      </c>
      <c r="E181" s="72">
        <v>92787118000391</v>
      </c>
      <c r="F181" s="1" t="s">
        <v>263</v>
      </c>
      <c r="G181" s="1" t="s">
        <v>200</v>
      </c>
      <c r="H181" s="1" t="s">
        <v>201</v>
      </c>
      <c r="I181" s="1" t="s">
        <v>251</v>
      </c>
      <c r="J181" s="1" t="s">
        <v>121</v>
      </c>
      <c r="K181" s="1" t="s">
        <v>357</v>
      </c>
      <c r="L181" s="1" t="s">
        <v>426</v>
      </c>
      <c r="M181" s="1" t="s">
        <v>313</v>
      </c>
      <c r="N181" s="28">
        <v>12</v>
      </c>
    </row>
    <row r="182" spans="1:14" x14ac:dyDescent="0.25">
      <c r="A182" s="29">
        <v>2020</v>
      </c>
      <c r="B182" s="29">
        <v>10</v>
      </c>
      <c r="C182">
        <v>64</v>
      </c>
      <c r="D182" s="1" t="s">
        <v>26</v>
      </c>
      <c r="E182" s="72">
        <v>87317764001084</v>
      </c>
      <c r="F182" s="1" t="s">
        <v>239</v>
      </c>
      <c r="G182" s="1" t="s">
        <v>200</v>
      </c>
      <c r="H182" s="1" t="s">
        <v>201</v>
      </c>
      <c r="I182" s="1" t="s">
        <v>92</v>
      </c>
      <c r="J182" s="1" t="s">
        <v>9</v>
      </c>
      <c r="K182" s="1" t="s">
        <v>304</v>
      </c>
      <c r="L182" s="1" t="s">
        <v>425</v>
      </c>
      <c r="M182" s="1" t="s">
        <v>306</v>
      </c>
      <c r="N182" s="28">
        <v>3</v>
      </c>
    </row>
    <row r="183" spans="1:14" x14ac:dyDescent="0.25">
      <c r="A183" s="29">
        <v>2020</v>
      </c>
      <c r="B183" s="29">
        <v>10</v>
      </c>
      <c r="C183">
        <v>64</v>
      </c>
      <c r="D183" s="1" t="s">
        <v>26</v>
      </c>
      <c r="E183" s="72">
        <v>87317764001084</v>
      </c>
      <c r="F183" s="1" t="s">
        <v>239</v>
      </c>
      <c r="G183" s="1" t="s">
        <v>200</v>
      </c>
      <c r="H183" s="1" t="s">
        <v>201</v>
      </c>
      <c r="I183" s="1" t="s">
        <v>92</v>
      </c>
      <c r="J183" s="1" t="s">
        <v>32</v>
      </c>
      <c r="K183" s="1" t="s">
        <v>330</v>
      </c>
      <c r="L183" s="1" t="s">
        <v>424</v>
      </c>
      <c r="M183" s="1" t="s">
        <v>311</v>
      </c>
      <c r="N183" s="28">
        <v>3</v>
      </c>
    </row>
    <row r="184" spans="1:14" x14ac:dyDescent="0.25">
      <c r="A184" s="29">
        <v>2020</v>
      </c>
      <c r="B184" s="29">
        <v>10</v>
      </c>
      <c r="C184">
        <v>64</v>
      </c>
      <c r="D184" s="1" t="s">
        <v>26</v>
      </c>
      <c r="E184" s="72">
        <v>87317764001084</v>
      </c>
      <c r="F184" s="1" t="s">
        <v>239</v>
      </c>
      <c r="G184" s="1" t="s">
        <v>200</v>
      </c>
      <c r="H184" s="1" t="s">
        <v>201</v>
      </c>
      <c r="I184" s="1" t="s">
        <v>92</v>
      </c>
      <c r="J184" s="1" t="s">
        <v>121</v>
      </c>
      <c r="K184" s="1" t="s">
        <v>357</v>
      </c>
      <c r="L184" s="1" t="s">
        <v>426</v>
      </c>
      <c r="M184" s="1" t="s">
        <v>313</v>
      </c>
      <c r="N184" s="28">
        <v>3</v>
      </c>
    </row>
    <row r="185" spans="1:14" x14ac:dyDescent="0.25">
      <c r="A185" s="29">
        <v>2020</v>
      </c>
      <c r="B185" s="29">
        <v>10</v>
      </c>
      <c r="C185">
        <v>64</v>
      </c>
      <c r="D185" s="1" t="s">
        <v>26</v>
      </c>
      <c r="E185" s="72">
        <v>92787118000120</v>
      </c>
      <c r="F185" s="1" t="s">
        <v>262</v>
      </c>
      <c r="G185" s="1" t="s">
        <v>200</v>
      </c>
      <c r="H185" s="1" t="s">
        <v>201</v>
      </c>
      <c r="I185" s="1" t="s">
        <v>251</v>
      </c>
      <c r="J185" s="1" t="s">
        <v>9</v>
      </c>
      <c r="K185" s="1" t="s">
        <v>304</v>
      </c>
      <c r="L185" s="1" t="s">
        <v>425</v>
      </c>
      <c r="M185" s="1" t="s">
        <v>306</v>
      </c>
      <c r="N185" s="28">
        <v>5</v>
      </c>
    </row>
    <row r="186" spans="1:14" x14ac:dyDescent="0.25">
      <c r="A186" s="29">
        <v>2020</v>
      </c>
      <c r="B186" s="29">
        <v>10</v>
      </c>
      <c r="C186">
        <v>64</v>
      </c>
      <c r="D186" s="1" t="s">
        <v>26</v>
      </c>
      <c r="E186" s="72">
        <v>92787118000120</v>
      </c>
      <c r="F186" s="1" t="s">
        <v>262</v>
      </c>
      <c r="G186" s="1" t="s">
        <v>200</v>
      </c>
      <c r="H186" s="1" t="s">
        <v>201</v>
      </c>
      <c r="I186" s="1" t="s">
        <v>251</v>
      </c>
      <c r="J186" s="1" t="s">
        <v>32</v>
      </c>
      <c r="K186" s="1" t="s">
        <v>330</v>
      </c>
      <c r="L186" s="1" t="s">
        <v>424</v>
      </c>
      <c r="M186" s="1" t="s">
        <v>311</v>
      </c>
      <c r="N186" s="28">
        <v>5</v>
      </c>
    </row>
    <row r="187" spans="1:14" x14ac:dyDescent="0.25">
      <c r="A187" s="29">
        <v>2020</v>
      </c>
      <c r="B187" s="29">
        <v>10</v>
      </c>
      <c r="C187">
        <v>64</v>
      </c>
      <c r="D187" s="1" t="s">
        <v>26</v>
      </c>
      <c r="E187" s="72">
        <v>92787118000120</v>
      </c>
      <c r="F187" s="1" t="s">
        <v>262</v>
      </c>
      <c r="G187" s="1" t="s">
        <v>200</v>
      </c>
      <c r="H187" s="1" t="s">
        <v>201</v>
      </c>
      <c r="I187" s="1" t="s">
        <v>251</v>
      </c>
      <c r="J187" s="1" t="s">
        <v>121</v>
      </c>
      <c r="K187" s="1" t="s">
        <v>357</v>
      </c>
      <c r="L187" s="1" t="s">
        <v>426</v>
      </c>
      <c r="M187" s="1" t="s">
        <v>313</v>
      </c>
      <c r="N187" s="28">
        <v>5</v>
      </c>
    </row>
    <row r="188" spans="1:14" x14ac:dyDescent="0.25">
      <c r="A188" s="29">
        <v>2020</v>
      </c>
      <c r="B188" s="29">
        <v>10</v>
      </c>
      <c r="C188">
        <v>64</v>
      </c>
      <c r="D188" s="1" t="s">
        <v>26</v>
      </c>
      <c r="E188" s="72">
        <v>92815000000168</v>
      </c>
      <c r="F188" s="1" t="s">
        <v>203</v>
      </c>
      <c r="G188" s="1" t="s">
        <v>200</v>
      </c>
      <c r="H188" s="1" t="s">
        <v>201</v>
      </c>
      <c r="I188" s="1" t="s">
        <v>92</v>
      </c>
      <c r="J188" s="1" t="s">
        <v>9</v>
      </c>
      <c r="K188" s="1" t="s">
        <v>304</v>
      </c>
      <c r="L188" s="1" t="s">
        <v>425</v>
      </c>
      <c r="M188" s="1" t="s">
        <v>306</v>
      </c>
      <c r="N188" s="28">
        <v>24</v>
      </c>
    </row>
    <row r="189" spans="1:14" x14ac:dyDescent="0.25">
      <c r="A189" s="29">
        <v>2020</v>
      </c>
      <c r="B189" s="29">
        <v>10</v>
      </c>
      <c r="C189">
        <v>64</v>
      </c>
      <c r="D189" s="1" t="s">
        <v>26</v>
      </c>
      <c r="E189" s="72">
        <v>92815000000168</v>
      </c>
      <c r="F189" s="1" t="s">
        <v>203</v>
      </c>
      <c r="G189" s="1" t="s">
        <v>200</v>
      </c>
      <c r="H189" s="1" t="s">
        <v>201</v>
      </c>
      <c r="I189" s="1" t="s">
        <v>92</v>
      </c>
      <c r="J189" s="1" t="s">
        <v>32</v>
      </c>
      <c r="K189" s="1" t="s">
        <v>330</v>
      </c>
      <c r="L189" s="1" t="s">
        <v>424</v>
      </c>
      <c r="M189" s="1" t="s">
        <v>311</v>
      </c>
      <c r="N189" s="28">
        <v>24</v>
      </c>
    </row>
    <row r="190" spans="1:14" x14ac:dyDescent="0.25">
      <c r="A190" s="29">
        <v>2020</v>
      </c>
      <c r="B190" s="29">
        <v>10</v>
      </c>
      <c r="C190">
        <v>64</v>
      </c>
      <c r="D190" s="1" t="s">
        <v>26</v>
      </c>
      <c r="E190" s="72">
        <v>92815000000168</v>
      </c>
      <c r="F190" s="1" t="s">
        <v>203</v>
      </c>
      <c r="G190" s="1" t="s">
        <v>200</v>
      </c>
      <c r="H190" s="1" t="s">
        <v>201</v>
      </c>
      <c r="I190" s="1" t="s">
        <v>92</v>
      </c>
      <c r="J190" s="1" t="s">
        <v>121</v>
      </c>
      <c r="K190" s="1" t="s">
        <v>357</v>
      </c>
      <c r="L190" s="1" t="s">
        <v>426</v>
      </c>
      <c r="M190" s="1" t="s">
        <v>313</v>
      </c>
      <c r="N190" s="28">
        <v>24</v>
      </c>
    </row>
    <row r="191" spans="1:14" x14ac:dyDescent="0.25">
      <c r="A191" s="29">
        <v>2020</v>
      </c>
      <c r="B191" s="29">
        <v>10</v>
      </c>
      <c r="C191">
        <v>64</v>
      </c>
      <c r="D191" s="1" t="s">
        <v>26</v>
      </c>
      <c r="E191" s="72">
        <v>95610887000146</v>
      </c>
      <c r="F191" s="1" t="s">
        <v>242</v>
      </c>
      <c r="G191" s="1" t="s">
        <v>243</v>
      </c>
      <c r="H191" s="1" t="s">
        <v>201</v>
      </c>
      <c r="I191" s="1" t="s">
        <v>92</v>
      </c>
      <c r="J191" s="1" t="s">
        <v>9</v>
      </c>
      <c r="K191" s="1" t="s">
        <v>304</v>
      </c>
      <c r="L191" s="1" t="s">
        <v>425</v>
      </c>
      <c r="M191" s="1" t="s">
        <v>306</v>
      </c>
      <c r="N191" s="28">
        <v>3</v>
      </c>
    </row>
    <row r="192" spans="1:14" x14ac:dyDescent="0.25">
      <c r="A192" s="29">
        <v>2020</v>
      </c>
      <c r="B192" s="29">
        <v>10</v>
      </c>
      <c r="C192">
        <v>64</v>
      </c>
      <c r="D192" s="1" t="s">
        <v>26</v>
      </c>
      <c r="E192" s="72">
        <v>95610887000146</v>
      </c>
      <c r="F192" s="1" t="s">
        <v>242</v>
      </c>
      <c r="G192" s="1" t="s">
        <v>243</v>
      </c>
      <c r="H192" s="1" t="s">
        <v>201</v>
      </c>
      <c r="I192" s="1" t="s">
        <v>92</v>
      </c>
      <c r="J192" s="1" t="s">
        <v>32</v>
      </c>
      <c r="K192" s="1" t="s">
        <v>330</v>
      </c>
      <c r="L192" s="1" t="s">
        <v>424</v>
      </c>
      <c r="M192" s="1" t="s">
        <v>311</v>
      </c>
      <c r="N192" s="28">
        <v>3</v>
      </c>
    </row>
    <row r="193" spans="1:14" x14ac:dyDescent="0.25">
      <c r="A193" s="29">
        <v>2020</v>
      </c>
      <c r="B193" s="29">
        <v>10</v>
      </c>
      <c r="C193">
        <v>64</v>
      </c>
      <c r="D193" s="1" t="s">
        <v>26</v>
      </c>
      <c r="E193" s="72">
        <v>95610887000146</v>
      </c>
      <c r="F193" s="1" t="s">
        <v>242</v>
      </c>
      <c r="G193" s="1" t="s">
        <v>243</v>
      </c>
      <c r="H193" s="1" t="s">
        <v>201</v>
      </c>
      <c r="I193" s="1" t="s">
        <v>92</v>
      </c>
      <c r="J193" s="1" t="s">
        <v>121</v>
      </c>
      <c r="K193" s="1" t="s">
        <v>357</v>
      </c>
      <c r="L193" s="1" t="s">
        <v>426</v>
      </c>
      <c r="M193" s="1" t="s">
        <v>313</v>
      </c>
      <c r="N193" s="28">
        <v>3</v>
      </c>
    </row>
    <row r="194" spans="1:14" x14ac:dyDescent="0.25">
      <c r="A194" s="29">
        <v>2020</v>
      </c>
      <c r="B194" s="29">
        <v>10</v>
      </c>
      <c r="C194">
        <v>64</v>
      </c>
      <c r="D194" s="1" t="s">
        <v>26</v>
      </c>
      <c r="E194" s="72">
        <v>60922168005226</v>
      </c>
      <c r="F194" s="1" t="s">
        <v>184</v>
      </c>
      <c r="G194" s="1" t="s">
        <v>185</v>
      </c>
      <c r="H194" s="1" t="s">
        <v>186</v>
      </c>
      <c r="I194" s="1" t="s">
        <v>92</v>
      </c>
      <c r="J194" s="1" t="s">
        <v>14</v>
      </c>
      <c r="K194" s="1" t="s">
        <v>319</v>
      </c>
      <c r="L194" s="1" t="s">
        <v>425</v>
      </c>
      <c r="M194" s="1" t="s">
        <v>306</v>
      </c>
      <c r="N194" s="28">
        <v>3</v>
      </c>
    </row>
    <row r="195" spans="1:14" x14ac:dyDescent="0.25">
      <c r="A195" s="29">
        <v>2020</v>
      </c>
      <c r="B195" s="29">
        <v>10</v>
      </c>
      <c r="C195">
        <v>64</v>
      </c>
      <c r="D195" s="1" t="s">
        <v>26</v>
      </c>
      <c r="E195" s="72">
        <v>60922168005226</v>
      </c>
      <c r="F195" s="1" t="s">
        <v>184</v>
      </c>
      <c r="G195" s="1" t="s">
        <v>185</v>
      </c>
      <c r="H195" s="1" t="s">
        <v>186</v>
      </c>
      <c r="I195" s="1" t="s">
        <v>92</v>
      </c>
      <c r="J195" s="1" t="s">
        <v>32</v>
      </c>
      <c r="K195" s="1" t="s">
        <v>330</v>
      </c>
      <c r="L195" s="1" t="s">
        <v>424</v>
      </c>
      <c r="M195" s="1" t="s">
        <v>311</v>
      </c>
      <c r="N195" s="28">
        <v>3</v>
      </c>
    </row>
    <row r="196" spans="1:14" x14ac:dyDescent="0.25">
      <c r="A196" s="29">
        <v>2020</v>
      </c>
      <c r="B196" s="29">
        <v>10</v>
      </c>
      <c r="C196">
        <v>64</v>
      </c>
      <c r="D196" s="1" t="s">
        <v>26</v>
      </c>
      <c r="E196" s="72">
        <v>60922168005226</v>
      </c>
      <c r="F196" s="1" t="s">
        <v>184</v>
      </c>
      <c r="G196" s="1" t="s">
        <v>185</v>
      </c>
      <c r="H196" s="1" t="s">
        <v>186</v>
      </c>
      <c r="I196" s="1" t="s">
        <v>92</v>
      </c>
      <c r="J196" s="1" t="s">
        <v>121</v>
      </c>
      <c r="K196" s="1" t="s">
        <v>357</v>
      </c>
      <c r="L196" s="1" t="s">
        <v>426</v>
      </c>
      <c r="M196" s="1" t="s">
        <v>313</v>
      </c>
      <c r="N196" s="28">
        <v>3</v>
      </c>
    </row>
    <row r="197" spans="1:14" x14ac:dyDescent="0.25">
      <c r="A197" s="29">
        <v>2020</v>
      </c>
      <c r="B197" s="29">
        <v>10</v>
      </c>
      <c r="C197">
        <v>64</v>
      </c>
      <c r="D197" s="1" t="s">
        <v>26</v>
      </c>
      <c r="E197" s="72">
        <v>44649812027176</v>
      </c>
      <c r="F197" s="1" t="s">
        <v>231</v>
      </c>
      <c r="G197" s="1" t="s">
        <v>232</v>
      </c>
      <c r="H197" s="1" t="s">
        <v>116</v>
      </c>
      <c r="I197" s="1" t="s">
        <v>92</v>
      </c>
      <c r="J197" s="1" t="s">
        <v>31</v>
      </c>
      <c r="K197" s="1" t="s">
        <v>321</v>
      </c>
      <c r="L197" s="1" t="s">
        <v>424</v>
      </c>
      <c r="M197" s="1" t="s">
        <v>311</v>
      </c>
      <c r="N197" s="28">
        <v>26</v>
      </c>
    </row>
    <row r="198" spans="1:14" x14ac:dyDescent="0.25">
      <c r="A198" s="29">
        <v>2020</v>
      </c>
      <c r="B198" s="29">
        <v>10</v>
      </c>
      <c r="C198">
        <v>64</v>
      </c>
      <c r="D198" s="1" t="s">
        <v>26</v>
      </c>
      <c r="E198" s="72">
        <v>44649812027176</v>
      </c>
      <c r="F198" s="1" t="s">
        <v>231</v>
      </c>
      <c r="G198" s="1" t="s">
        <v>232</v>
      </c>
      <c r="H198" s="1" t="s">
        <v>116</v>
      </c>
      <c r="I198" s="1" t="s">
        <v>92</v>
      </c>
      <c r="J198" s="1" t="s">
        <v>117</v>
      </c>
      <c r="K198" s="1" t="s">
        <v>356</v>
      </c>
      <c r="L198" s="1" t="s">
        <v>426</v>
      </c>
      <c r="M198" s="1" t="s">
        <v>313</v>
      </c>
      <c r="N198" s="28">
        <v>26</v>
      </c>
    </row>
    <row r="199" spans="1:14" x14ac:dyDescent="0.25">
      <c r="A199" s="29">
        <v>2020</v>
      </c>
      <c r="B199" s="29">
        <v>10</v>
      </c>
      <c r="C199">
        <v>64</v>
      </c>
      <c r="D199" s="1" t="s">
        <v>26</v>
      </c>
      <c r="E199" s="72">
        <v>44649812027176</v>
      </c>
      <c r="F199" s="1" t="s">
        <v>231</v>
      </c>
      <c r="G199" s="1" t="s">
        <v>232</v>
      </c>
      <c r="H199" s="1" t="s">
        <v>116</v>
      </c>
      <c r="I199" s="1" t="s">
        <v>92</v>
      </c>
      <c r="J199" s="1" t="s">
        <v>23</v>
      </c>
      <c r="K199" s="1" t="s">
        <v>369</v>
      </c>
      <c r="L199" s="1" t="s">
        <v>425</v>
      </c>
      <c r="M199" s="1" t="s">
        <v>306</v>
      </c>
      <c r="N199" s="28">
        <v>26</v>
      </c>
    </row>
    <row r="200" spans="1:14" x14ac:dyDescent="0.25">
      <c r="A200" s="29">
        <v>2020</v>
      </c>
      <c r="B200" s="29">
        <v>10</v>
      </c>
      <c r="C200">
        <v>64</v>
      </c>
      <c r="D200" s="1" t="s">
        <v>26</v>
      </c>
      <c r="E200" s="72">
        <v>60003761000129</v>
      </c>
      <c r="F200" s="1" t="s">
        <v>170</v>
      </c>
      <c r="G200" s="1" t="s">
        <v>171</v>
      </c>
      <c r="H200" s="1" t="s">
        <v>116</v>
      </c>
      <c r="I200" s="1" t="s">
        <v>92</v>
      </c>
      <c r="J200" s="1" t="s">
        <v>13</v>
      </c>
      <c r="K200" s="1" t="s">
        <v>309</v>
      </c>
      <c r="L200" s="1" t="s">
        <v>425</v>
      </c>
      <c r="M200" s="1" t="s">
        <v>306</v>
      </c>
      <c r="N200" s="28">
        <v>30</v>
      </c>
    </row>
    <row r="201" spans="1:14" x14ac:dyDescent="0.25">
      <c r="A201" s="29">
        <v>2020</v>
      </c>
      <c r="B201" s="29">
        <v>10</v>
      </c>
      <c r="C201">
        <v>64</v>
      </c>
      <c r="D201" s="1" t="s">
        <v>26</v>
      </c>
      <c r="E201" s="72">
        <v>60003761000129</v>
      </c>
      <c r="F201" s="1" t="s">
        <v>170</v>
      </c>
      <c r="G201" s="1" t="s">
        <v>171</v>
      </c>
      <c r="H201" s="1" t="s">
        <v>116</v>
      </c>
      <c r="I201" s="1" t="s">
        <v>92</v>
      </c>
      <c r="J201" s="1" t="s">
        <v>28</v>
      </c>
      <c r="K201" s="1" t="s">
        <v>310</v>
      </c>
      <c r="L201" s="1" t="s">
        <v>424</v>
      </c>
      <c r="M201" s="1" t="s">
        <v>311</v>
      </c>
      <c r="N201" s="28">
        <v>30</v>
      </c>
    </row>
    <row r="202" spans="1:14" x14ac:dyDescent="0.25">
      <c r="A202" s="29">
        <v>2020</v>
      </c>
      <c r="B202" s="29">
        <v>10</v>
      </c>
      <c r="C202">
        <v>64</v>
      </c>
      <c r="D202" s="1" t="s">
        <v>26</v>
      </c>
      <c r="E202" s="72">
        <v>60003761000129</v>
      </c>
      <c r="F202" s="1" t="s">
        <v>170</v>
      </c>
      <c r="G202" s="1" t="s">
        <v>171</v>
      </c>
      <c r="H202" s="1" t="s">
        <v>116</v>
      </c>
      <c r="I202" s="1" t="s">
        <v>92</v>
      </c>
      <c r="J202" s="1" t="s">
        <v>117</v>
      </c>
      <c r="K202" s="1" t="s">
        <v>356</v>
      </c>
      <c r="L202" s="1" t="s">
        <v>426</v>
      </c>
      <c r="M202" s="1" t="s">
        <v>313</v>
      </c>
      <c r="N202" s="28">
        <v>30</v>
      </c>
    </row>
    <row r="203" spans="1:14" x14ac:dyDescent="0.25">
      <c r="A203" s="29">
        <v>2020</v>
      </c>
      <c r="B203" s="29">
        <v>10</v>
      </c>
      <c r="C203">
        <v>64</v>
      </c>
      <c r="D203" s="1" t="s">
        <v>26</v>
      </c>
      <c r="E203" s="72">
        <v>60992427000650</v>
      </c>
      <c r="F203" s="1" t="s">
        <v>190</v>
      </c>
      <c r="G203" s="1" t="s">
        <v>115</v>
      </c>
      <c r="H203" s="1" t="s">
        <v>116</v>
      </c>
      <c r="I203" s="1" t="s">
        <v>92</v>
      </c>
      <c r="J203" s="1" t="s">
        <v>161</v>
      </c>
      <c r="K203" s="1" t="s">
        <v>359</v>
      </c>
      <c r="L203" s="1" t="s">
        <v>424</v>
      </c>
      <c r="M203" s="1" t="s">
        <v>311</v>
      </c>
      <c r="N203" s="28">
        <v>10</v>
      </c>
    </row>
    <row r="204" spans="1:14" x14ac:dyDescent="0.25">
      <c r="A204" s="29">
        <v>2020</v>
      </c>
      <c r="B204" s="29">
        <v>10</v>
      </c>
      <c r="C204">
        <v>64</v>
      </c>
      <c r="D204" s="1" t="s">
        <v>26</v>
      </c>
      <c r="E204" s="72">
        <v>60992427000650</v>
      </c>
      <c r="F204" s="1" t="s">
        <v>190</v>
      </c>
      <c r="G204" s="1" t="s">
        <v>115</v>
      </c>
      <c r="H204" s="1" t="s">
        <v>116</v>
      </c>
      <c r="I204" s="1" t="s">
        <v>92</v>
      </c>
      <c r="J204" s="1" t="s">
        <v>23</v>
      </c>
      <c r="K204" s="1" t="s">
        <v>369</v>
      </c>
      <c r="L204" s="1" t="s">
        <v>425</v>
      </c>
      <c r="M204" s="1" t="s">
        <v>306</v>
      </c>
      <c r="N204" s="28">
        <v>10</v>
      </c>
    </row>
    <row r="205" spans="1:14" x14ac:dyDescent="0.25">
      <c r="A205" s="29">
        <v>2020</v>
      </c>
      <c r="B205" s="29">
        <v>10</v>
      </c>
      <c r="C205">
        <v>64</v>
      </c>
      <c r="D205" s="1" t="s">
        <v>26</v>
      </c>
      <c r="E205" s="72">
        <v>60884855000316</v>
      </c>
      <c r="F205" s="1" t="s">
        <v>177</v>
      </c>
      <c r="G205" s="1" t="s">
        <v>115</v>
      </c>
      <c r="H205" s="1" t="s">
        <v>116</v>
      </c>
      <c r="I205" s="1" t="s">
        <v>92</v>
      </c>
      <c r="J205" s="1" t="s">
        <v>161</v>
      </c>
      <c r="K205" s="1" t="s">
        <v>359</v>
      </c>
      <c r="L205" s="1" t="s">
        <v>424</v>
      </c>
      <c r="M205" s="1" t="s">
        <v>311</v>
      </c>
      <c r="N205" s="28">
        <v>9</v>
      </c>
    </row>
    <row r="206" spans="1:14" x14ac:dyDescent="0.25">
      <c r="A206" s="29">
        <v>2020</v>
      </c>
      <c r="B206" s="29">
        <v>10</v>
      </c>
      <c r="C206">
        <v>64</v>
      </c>
      <c r="D206" s="1" t="s">
        <v>26</v>
      </c>
      <c r="E206" s="72">
        <v>60884855000316</v>
      </c>
      <c r="F206" s="1" t="s">
        <v>177</v>
      </c>
      <c r="G206" s="1" t="s">
        <v>115</v>
      </c>
      <c r="H206" s="1" t="s">
        <v>116</v>
      </c>
      <c r="I206" s="1" t="s">
        <v>92</v>
      </c>
      <c r="J206" s="1" t="s">
        <v>23</v>
      </c>
      <c r="K206" s="1" t="s">
        <v>369</v>
      </c>
      <c r="L206" s="1" t="s">
        <v>425</v>
      </c>
      <c r="M206" s="1" t="s">
        <v>306</v>
      </c>
      <c r="N206" s="28">
        <v>9</v>
      </c>
    </row>
    <row r="207" spans="1:14" x14ac:dyDescent="0.25">
      <c r="A207" s="29">
        <v>2020</v>
      </c>
      <c r="B207" s="29">
        <v>10</v>
      </c>
      <c r="C207">
        <v>64</v>
      </c>
      <c r="D207" s="1" t="s">
        <v>26</v>
      </c>
      <c r="E207" s="72">
        <v>60726502000126</v>
      </c>
      <c r="F207" s="1" t="s">
        <v>174</v>
      </c>
      <c r="G207" s="1" t="s">
        <v>115</v>
      </c>
      <c r="H207" s="1" t="s">
        <v>116</v>
      </c>
      <c r="I207" s="1" t="s">
        <v>92</v>
      </c>
      <c r="J207" s="1" t="s">
        <v>161</v>
      </c>
      <c r="K207" s="1" t="s">
        <v>359</v>
      </c>
      <c r="L207" s="1" t="s">
        <v>424</v>
      </c>
      <c r="M207" s="1" t="s">
        <v>311</v>
      </c>
      <c r="N207" s="28">
        <v>12</v>
      </c>
    </row>
    <row r="208" spans="1:14" x14ac:dyDescent="0.25">
      <c r="A208" s="29">
        <v>2020</v>
      </c>
      <c r="B208" s="29">
        <v>10</v>
      </c>
      <c r="C208">
        <v>64</v>
      </c>
      <c r="D208" s="1" t="s">
        <v>26</v>
      </c>
      <c r="E208" s="72">
        <v>60726502000126</v>
      </c>
      <c r="F208" s="1" t="s">
        <v>174</v>
      </c>
      <c r="G208" s="1" t="s">
        <v>115</v>
      </c>
      <c r="H208" s="1" t="s">
        <v>116</v>
      </c>
      <c r="I208" s="1" t="s">
        <v>92</v>
      </c>
      <c r="J208" s="1" t="s">
        <v>23</v>
      </c>
      <c r="K208" s="1" t="s">
        <v>369</v>
      </c>
      <c r="L208" s="1" t="s">
        <v>425</v>
      </c>
      <c r="M208" s="1" t="s">
        <v>306</v>
      </c>
      <c r="N208" s="28">
        <v>12</v>
      </c>
    </row>
    <row r="209" spans="1:14" x14ac:dyDescent="0.25">
      <c r="A209" s="29">
        <v>2020</v>
      </c>
      <c r="B209" s="29">
        <v>10</v>
      </c>
      <c r="C209">
        <v>64</v>
      </c>
      <c r="D209" s="1" t="s">
        <v>26</v>
      </c>
      <c r="E209" s="72">
        <v>60726502000711</v>
      </c>
      <c r="F209" s="1" t="s">
        <v>175</v>
      </c>
      <c r="G209" s="1" t="s">
        <v>115</v>
      </c>
      <c r="H209" s="1" t="s">
        <v>116</v>
      </c>
      <c r="I209" s="1" t="s">
        <v>92</v>
      </c>
      <c r="J209" s="1" t="s">
        <v>161</v>
      </c>
      <c r="K209" s="1" t="s">
        <v>359</v>
      </c>
      <c r="L209" s="1" t="s">
        <v>424</v>
      </c>
      <c r="M209" s="1" t="s">
        <v>311</v>
      </c>
      <c r="N209" s="28">
        <v>6</v>
      </c>
    </row>
    <row r="210" spans="1:14" x14ac:dyDescent="0.25">
      <c r="A210" s="29">
        <v>2020</v>
      </c>
      <c r="B210" s="29">
        <v>10</v>
      </c>
      <c r="C210">
        <v>64</v>
      </c>
      <c r="D210" s="1" t="s">
        <v>26</v>
      </c>
      <c r="E210" s="72">
        <v>60726502000711</v>
      </c>
      <c r="F210" s="1" t="s">
        <v>175</v>
      </c>
      <c r="G210" s="1" t="s">
        <v>115</v>
      </c>
      <c r="H210" s="1" t="s">
        <v>116</v>
      </c>
      <c r="I210" s="1" t="s">
        <v>92</v>
      </c>
      <c r="J210" s="1" t="s">
        <v>23</v>
      </c>
      <c r="K210" s="1" t="s">
        <v>369</v>
      </c>
      <c r="L210" s="1" t="s">
        <v>425</v>
      </c>
      <c r="M210" s="1" t="s">
        <v>306</v>
      </c>
      <c r="N210" s="28">
        <v>6</v>
      </c>
    </row>
    <row r="211" spans="1:14" x14ac:dyDescent="0.25">
      <c r="A211" s="29">
        <v>2020</v>
      </c>
      <c r="B211" s="29">
        <v>10</v>
      </c>
      <c r="C211">
        <v>64</v>
      </c>
      <c r="D211" s="1" t="s">
        <v>26</v>
      </c>
      <c r="E211" s="72">
        <v>21371777000132</v>
      </c>
      <c r="F211" s="1" t="s">
        <v>148</v>
      </c>
      <c r="G211" s="1" t="s">
        <v>115</v>
      </c>
      <c r="H211" s="1" t="s">
        <v>116</v>
      </c>
      <c r="I211" s="1" t="s">
        <v>92</v>
      </c>
      <c r="J211" s="1" t="s">
        <v>31</v>
      </c>
      <c r="K211" s="1" t="s">
        <v>321</v>
      </c>
      <c r="L211" s="1" t="s">
        <v>424</v>
      </c>
      <c r="M211" s="1" t="s">
        <v>311</v>
      </c>
      <c r="N211" s="28">
        <v>15</v>
      </c>
    </row>
    <row r="212" spans="1:14" x14ac:dyDescent="0.25">
      <c r="A212" s="29">
        <v>2020</v>
      </c>
      <c r="B212" s="29">
        <v>10</v>
      </c>
      <c r="C212">
        <v>64</v>
      </c>
      <c r="D212" s="1" t="s">
        <v>26</v>
      </c>
      <c r="E212" s="72">
        <v>21371777000132</v>
      </c>
      <c r="F212" s="1" t="s">
        <v>148</v>
      </c>
      <c r="G212" s="1" t="s">
        <v>115</v>
      </c>
      <c r="H212" s="1" t="s">
        <v>116</v>
      </c>
      <c r="I212" s="1" t="s">
        <v>92</v>
      </c>
      <c r="J212" s="1" t="s">
        <v>117</v>
      </c>
      <c r="K212" s="1" t="s">
        <v>356</v>
      </c>
      <c r="L212" s="1" t="s">
        <v>426</v>
      </c>
      <c r="M212" s="1" t="s">
        <v>313</v>
      </c>
      <c r="N212" s="28">
        <v>15</v>
      </c>
    </row>
    <row r="213" spans="1:14" x14ac:dyDescent="0.25">
      <c r="A213" s="29">
        <v>2020</v>
      </c>
      <c r="B213" s="29">
        <v>10</v>
      </c>
      <c r="C213">
        <v>64</v>
      </c>
      <c r="D213" s="1" t="s">
        <v>26</v>
      </c>
      <c r="E213" s="72">
        <v>21371777000132</v>
      </c>
      <c r="F213" s="1" t="s">
        <v>148</v>
      </c>
      <c r="G213" s="1" t="s">
        <v>115</v>
      </c>
      <c r="H213" s="1" t="s">
        <v>116</v>
      </c>
      <c r="I213" s="1" t="s">
        <v>92</v>
      </c>
      <c r="J213" s="1" t="s">
        <v>23</v>
      </c>
      <c r="K213" s="1" t="s">
        <v>369</v>
      </c>
      <c r="L213" s="1" t="s">
        <v>425</v>
      </c>
      <c r="M213" s="1" t="s">
        <v>306</v>
      </c>
      <c r="N213" s="28">
        <v>15</v>
      </c>
    </row>
    <row r="214" spans="1:14" x14ac:dyDescent="0.25">
      <c r="A214" s="29">
        <v>2020</v>
      </c>
      <c r="B214" s="29">
        <v>10</v>
      </c>
      <c r="C214">
        <v>64</v>
      </c>
      <c r="D214" s="1" t="s">
        <v>26</v>
      </c>
      <c r="E214" s="72">
        <v>60448040000122</v>
      </c>
      <c r="F214" s="1" t="s">
        <v>261</v>
      </c>
      <c r="G214" s="1" t="s">
        <v>115</v>
      </c>
      <c r="H214" s="1" t="s">
        <v>116</v>
      </c>
      <c r="I214" s="1" t="s">
        <v>251</v>
      </c>
      <c r="J214" s="1" t="s">
        <v>29</v>
      </c>
      <c r="K214" s="1" t="s">
        <v>312</v>
      </c>
      <c r="L214" s="1" t="s">
        <v>426</v>
      </c>
      <c r="M214" s="1" t="s">
        <v>313</v>
      </c>
      <c r="N214" s="28">
        <v>85</v>
      </c>
    </row>
    <row r="215" spans="1:14" x14ac:dyDescent="0.25">
      <c r="A215" s="29">
        <v>2020</v>
      </c>
      <c r="B215" s="29">
        <v>10</v>
      </c>
      <c r="C215">
        <v>64</v>
      </c>
      <c r="D215" s="1" t="s">
        <v>26</v>
      </c>
      <c r="E215" s="72">
        <v>60448040000122</v>
      </c>
      <c r="F215" s="1" t="s">
        <v>261</v>
      </c>
      <c r="G215" s="1" t="s">
        <v>115</v>
      </c>
      <c r="H215" s="1" t="s">
        <v>116</v>
      </c>
      <c r="I215" s="1" t="s">
        <v>251</v>
      </c>
      <c r="J215" s="1" t="s">
        <v>161</v>
      </c>
      <c r="K215" s="1" t="s">
        <v>359</v>
      </c>
      <c r="L215" s="1" t="s">
        <v>424</v>
      </c>
      <c r="M215" s="1" t="s">
        <v>311</v>
      </c>
      <c r="N215" s="28">
        <v>85</v>
      </c>
    </row>
    <row r="216" spans="1:14" x14ac:dyDescent="0.25">
      <c r="A216" s="29">
        <v>2020</v>
      </c>
      <c r="B216" s="29">
        <v>10</v>
      </c>
      <c r="C216">
        <v>64</v>
      </c>
      <c r="D216" s="1" t="s">
        <v>26</v>
      </c>
      <c r="E216" s="72">
        <v>60448040000122</v>
      </c>
      <c r="F216" s="1" t="s">
        <v>261</v>
      </c>
      <c r="G216" s="1" t="s">
        <v>115</v>
      </c>
      <c r="H216" s="1" t="s">
        <v>116</v>
      </c>
      <c r="I216" s="1" t="s">
        <v>251</v>
      </c>
      <c r="J216" s="1" t="s">
        <v>24</v>
      </c>
      <c r="K216" s="1" t="s">
        <v>402</v>
      </c>
      <c r="L216" s="1" t="s">
        <v>425</v>
      </c>
      <c r="M216" s="1" t="s">
        <v>306</v>
      </c>
      <c r="N216" s="28">
        <v>85</v>
      </c>
    </row>
    <row r="217" spans="1:14" x14ac:dyDescent="0.25">
      <c r="A217" s="29">
        <v>2020</v>
      </c>
      <c r="B217" s="29">
        <v>10</v>
      </c>
      <c r="C217">
        <v>64</v>
      </c>
      <c r="D217" s="1" t="s">
        <v>26</v>
      </c>
      <c r="E217" s="72">
        <v>51722957012512</v>
      </c>
      <c r="F217" s="1" t="s">
        <v>233</v>
      </c>
      <c r="G217" s="1" t="s">
        <v>115</v>
      </c>
      <c r="H217" s="1" t="s">
        <v>116</v>
      </c>
      <c r="I217" s="1" t="s">
        <v>92</v>
      </c>
      <c r="J217" s="1" t="s">
        <v>31</v>
      </c>
      <c r="K217" s="1" t="s">
        <v>321</v>
      </c>
      <c r="L217" s="1" t="s">
        <v>424</v>
      </c>
      <c r="M217" s="1" t="s">
        <v>311</v>
      </c>
      <c r="N217" s="28">
        <v>12</v>
      </c>
    </row>
    <row r="218" spans="1:14" x14ac:dyDescent="0.25">
      <c r="A218" s="29">
        <v>2020</v>
      </c>
      <c r="B218" s="29">
        <v>10</v>
      </c>
      <c r="C218">
        <v>64</v>
      </c>
      <c r="D218" s="1" t="s">
        <v>26</v>
      </c>
      <c r="E218" s="72">
        <v>51722957012512</v>
      </c>
      <c r="F218" s="1" t="s">
        <v>233</v>
      </c>
      <c r="G218" s="1" t="s">
        <v>115</v>
      </c>
      <c r="H218" s="1" t="s">
        <v>116</v>
      </c>
      <c r="I218" s="1" t="s">
        <v>92</v>
      </c>
      <c r="J218" s="1" t="s">
        <v>117</v>
      </c>
      <c r="K218" s="1" t="s">
        <v>356</v>
      </c>
      <c r="L218" s="1" t="s">
        <v>426</v>
      </c>
      <c r="M218" s="1" t="s">
        <v>313</v>
      </c>
      <c r="N218" s="28">
        <v>12</v>
      </c>
    </row>
    <row r="219" spans="1:14" x14ac:dyDescent="0.25">
      <c r="A219" s="29">
        <v>2020</v>
      </c>
      <c r="B219" s="29">
        <v>10</v>
      </c>
      <c r="C219">
        <v>64</v>
      </c>
      <c r="D219" s="1" t="s">
        <v>26</v>
      </c>
      <c r="E219" s="72">
        <v>51722957012512</v>
      </c>
      <c r="F219" s="1" t="s">
        <v>233</v>
      </c>
      <c r="G219" s="1" t="s">
        <v>115</v>
      </c>
      <c r="H219" s="1" t="s">
        <v>116</v>
      </c>
      <c r="I219" s="1" t="s">
        <v>92</v>
      </c>
      <c r="J219" s="1" t="s">
        <v>23</v>
      </c>
      <c r="K219" s="1" t="s">
        <v>369</v>
      </c>
      <c r="L219" s="1" t="s">
        <v>425</v>
      </c>
      <c r="M219" s="1" t="s">
        <v>306</v>
      </c>
      <c r="N219" s="28">
        <v>12</v>
      </c>
    </row>
    <row r="220" spans="1:14" x14ac:dyDescent="0.25">
      <c r="A220" s="29">
        <v>2020</v>
      </c>
      <c r="B220" s="29">
        <v>10</v>
      </c>
      <c r="C220">
        <v>64</v>
      </c>
      <c r="D220" s="1" t="s">
        <v>26</v>
      </c>
      <c r="E220" s="72">
        <v>61213674000240</v>
      </c>
      <c r="F220" s="1" t="s">
        <v>191</v>
      </c>
      <c r="G220" s="1" t="s">
        <v>115</v>
      </c>
      <c r="H220" s="1" t="s">
        <v>116</v>
      </c>
      <c r="I220" s="1" t="s">
        <v>92</v>
      </c>
      <c r="J220" s="1" t="s">
        <v>11</v>
      </c>
      <c r="K220" s="1" t="s">
        <v>307</v>
      </c>
      <c r="L220" s="1" t="s">
        <v>425</v>
      </c>
      <c r="M220" s="1" t="s">
        <v>306</v>
      </c>
      <c r="N220" s="28">
        <v>2</v>
      </c>
    </row>
    <row r="221" spans="1:14" x14ac:dyDescent="0.25">
      <c r="A221" s="29">
        <v>2020</v>
      </c>
      <c r="B221" s="29">
        <v>10</v>
      </c>
      <c r="C221">
        <v>64</v>
      </c>
      <c r="D221" s="1" t="s">
        <v>26</v>
      </c>
      <c r="E221" s="72">
        <v>61213674000240</v>
      </c>
      <c r="F221" s="1" t="s">
        <v>191</v>
      </c>
      <c r="G221" s="1" t="s">
        <v>115</v>
      </c>
      <c r="H221" s="1" t="s">
        <v>116</v>
      </c>
      <c r="I221" s="1" t="s">
        <v>92</v>
      </c>
      <c r="J221" s="1" t="s">
        <v>161</v>
      </c>
      <c r="K221" s="1" t="s">
        <v>359</v>
      </c>
      <c r="L221" s="1" t="s">
        <v>424</v>
      </c>
      <c r="M221" s="1" t="s">
        <v>311</v>
      </c>
      <c r="N221" s="28">
        <v>2</v>
      </c>
    </row>
    <row r="222" spans="1:14" x14ac:dyDescent="0.25">
      <c r="A222" s="29">
        <v>2020</v>
      </c>
      <c r="B222" s="29">
        <v>10</v>
      </c>
      <c r="C222">
        <v>64</v>
      </c>
      <c r="D222" s="1" t="s">
        <v>26</v>
      </c>
      <c r="E222" s="72">
        <v>60765823000130</v>
      </c>
      <c r="F222" s="1" t="s">
        <v>176</v>
      </c>
      <c r="G222" s="1" t="s">
        <v>115</v>
      </c>
      <c r="H222" s="1" t="s">
        <v>116</v>
      </c>
      <c r="I222" s="1" t="s">
        <v>92</v>
      </c>
      <c r="J222" s="1" t="s">
        <v>11</v>
      </c>
      <c r="K222" s="1" t="s">
        <v>307</v>
      </c>
      <c r="L222" s="1" t="s">
        <v>425</v>
      </c>
      <c r="M222" s="1" t="s">
        <v>306</v>
      </c>
      <c r="N222" s="28">
        <v>40</v>
      </c>
    </row>
    <row r="223" spans="1:14" x14ac:dyDescent="0.25">
      <c r="A223" s="29">
        <v>2020</v>
      </c>
      <c r="B223" s="29">
        <v>10</v>
      </c>
      <c r="C223">
        <v>64</v>
      </c>
      <c r="D223" s="1" t="s">
        <v>26</v>
      </c>
      <c r="E223" s="72">
        <v>60765823000130</v>
      </c>
      <c r="F223" s="1" t="s">
        <v>176</v>
      </c>
      <c r="G223" s="1" t="s">
        <v>115</v>
      </c>
      <c r="H223" s="1" t="s">
        <v>116</v>
      </c>
      <c r="I223" s="1" t="s">
        <v>92</v>
      </c>
      <c r="J223" s="1" t="s">
        <v>161</v>
      </c>
      <c r="K223" s="1" t="s">
        <v>359</v>
      </c>
      <c r="L223" s="1" t="s">
        <v>424</v>
      </c>
      <c r="M223" s="1" t="s">
        <v>311</v>
      </c>
      <c r="N223" s="28">
        <v>40</v>
      </c>
    </row>
    <row r="224" spans="1:14" x14ac:dyDescent="0.25">
      <c r="A224" s="29">
        <v>2020</v>
      </c>
      <c r="B224" s="29">
        <v>10</v>
      </c>
      <c r="C224">
        <v>64</v>
      </c>
      <c r="D224" s="1" t="s">
        <v>26</v>
      </c>
      <c r="E224" s="72">
        <v>6047087000210</v>
      </c>
      <c r="F224" s="1" t="s">
        <v>114</v>
      </c>
      <c r="G224" s="1" t="s">
        <v>115</v>
      </c>
      <c r="H224" s="1" t="s">
        <v>116</v>
      </c>
      <c r="I224" s="1" t="s">
        <v>92</v>
      </c>
      <c r="J224" s="1" t="s">
        <v>11</v>
      </c>
      <c r="K224" s="1" t="s">
        <v>307</v>
      </c>
      <c r="L224" s="1" t="s">
        <v>425</v>
      </c>
      <c r="M224" s="1" t="s">
        <v>306</v>
      </c>
      <c r="N224" s="28">
        <v>19</v>
      </c>
    </row>
    <row r="225" spans="1:14" x14ac:dyDescent="0.25">
      <c r="A225" s="29">
        <v>2020</v>
      </c>
      <c r="B225" s="29">
        <v>10</v>
      </c>
      <c r="C225">
        <v>64</v>
      </c>
      <c r="D225" s="1" t="s">
        <v>26</v>
      </c>
      <c r="E225" s="72">
        <v>6047087000210</v>
      </c>
      <c r="F225" s="1" t="s">
        <v>114</v>
      </c>
      <c r="G225" s="1" t="s">
        <v>115</v>
      </c>
      <c r="H225" s="1" t="s">
        <v>116</v>
      </c>
      <c r="I225" s="1" t="s">
        <v>92</v>
      </c>
      <c r="J225" s="1" t="s">
        <v>31</v>
      </c>
      <c r="K225" s="1" t="s">
        <v>321</v>
      </c>
      <c r="L225" s="1" t="s">
        <v>424</v>
      </c>
      <c r="M225" s="1" t="s">
        <v>311</v>
      </c>
      <c r="N225" s="28">
        <v>19</v>
      </c>
    </row>
    <row r="226" spans="1:14" x14ac:dyDescent="0.25">
      <c r="A226" s="29">
        <v>2020</v>
      </c>
      <c r="B226" s="29">
        <v>10</v>
      </c>
      <c r="C226">
        <v>64</v>
      </c>
      <c r="D226" s="1" t="s">
        <v>26</v>
      </c>
      <c r="E226" s="72">
        <v>6047087000210</v>
      </c>
      <c r="F226" s="1" t="s">
        <v>114</v>
      </c>
      <c r="G226" s="1" t="s">
        <v>115</v>
      </c>
      <c r="H226" s="1" t="s">
        <v>116</v>
      </c>
      <c r="I226" s="1" t="s">
        <v>92</v>
      </c>
      <c r="J226" s="1" t="s">
        <v>117</v>
      </c>
      <c r="K226" s="1" t="s">
        <v>356</v>
      </c>
      <c r="L226" s="1" t="s">
        <v>426</v>
      </c>
      <c r="M226" s="1" t="s">
        <v>313</v>
      </c>
      <c r="N226" s="28">
        <v>19</v>
      </c>
    </row>
    <row r="227" spans="1:14" x14ac:dyDescent="0.25">
      <c r="A227" s="29">
        <v>2020</v>
      </c>
      <c r="B227" s="29">
        <v>10</v>
      </c>
      <c r="C227">
        <v>64</v>
      </c>
      <c r="D227" s="1" t="s">
        <v>26</v>
      </c>
      <c r="E227" s="72">
        <v>28290788000137</v>
      </c>
      <c r="F227" s="1" t="s">
        <v>153</v>
      </c>
      <c r="G227" s="1" t="s">
        <v>115</v>
      </c>
      <c r="H227" s="1" t="s">
        <v>116</v>
      </c>
      <c r="I227" s="1" t="s">
        <v>92</v>
      </c>
      <c r="J227" s="1" t="s">
        <v>11</v>
      </c>
      <c r="K227" s="1" t="s">
        <v>307</v>
      </c>
      <c r="L227" s="1" t="s">
        <v>425</v>
      </c>
      <c r="M227" s="1" t="s">
        <v>306</v>
      </c>
      <c r="N227" s="28">
        <v>13</v>
      </c>
    </row>
    <row r="228" spans="1:14" x14ac:dyDescent="0.25">
      <c r="A228" s="29">
        <v>2020</v>
      </c>
      <c r="B228" s="29">
        <v>10</v>
      </c>
      <c r="C228">
        <v>64</v>
      </c>
      <c r="D228" s="1" t="s">
        <v>26</v>
      </c>
      <c r="E228" s="72">
        <v>28290788000137</v>
      </c>
      <c r="F228" s="1" t="s">
        <v>153</v>
      </c>
      <c r="G228" s="1" t="s">
        <v>115</v>
      </c>
      <c r="H228" s="1" t="s">
        <v>116</v>
      </c>
      <c r="I228" s="1" t="s">
        <v>92</v>
      </c>
      <c r="J228" s="1" t="s">
        <v>31</v>
      </c>
      <c r="K228" s="1" t="s">
        <v>321</v>
      </c>
      <c r="L228" s="1" t="s">
        <v>424</v>
      </c>
      <c r="M228" s="1" t="s">
        <v>311</v>
      </c>
      <c r="N228" s="28">
        <v>13</v>
      </c>
    </row>
    <row r="229" spans="1:14" x14ac:dyDescent="0.25">
      <c r="A229" s="29">
        <v>2020</v>
      </c>
      <c r="B229" s="29">
        <v>10</v>
      </c>
      <c r="C229">
        <v>64</v>
      </c>
      <c r="D229" s="1" t="s">
        <v>26</v>
      </c>
      <c r="E229" s="72">
        <v>28290788000137</v>
      </c>
      <c r="F229" s="1" t="s">
        <v>153</v>
      </c>
      <c r="G229" s="1" t="s">
        <v>115</v>
      </c>
      <c r="H229" s="1" t="s">
        <v>116</v>
      </c>
      <c r="I229" s="1" t="s">
        <v>92</v>
      </c>
      <c r="J229" s="1" t="s">
        <v>117</v>
      </c>
      <c r="K229" s="1" t="s">
        <v>356</v>
      </c>
      <c r="L229" s="1" t="s">
        <v>426</v>
      </c>
      <c r="M229" s="1" t="s">
        <v>313</v>
      </c>
      <c r="N229" s="28">
        <v>13</v>
      </c>
    </row>
    <row r="230" spans="1:14" x14ac:dyDescent="0.25">
      <c r="A230" s="29">
        <v>2020</v>
      </c>
      <c r="B230" s="29">
        <v>10</v>
      </c>
      <c r="C230">
        <v>64</v>
      </c>
      <c r="D230" s="1" t="s">
        <v>26</v>
      </c>
      <c r="E230" s="72">
        <v>56577059000606</v>
      </c>
      <c r="F230" s="1" t="s">
        <v>234</v>
      </c>
      <c r="G230" s="1" t="s">
        <v>115</v>
      </c>
      <c r="H230" s="1" t="s">
        <v>116</v>
      </c>
      <c r="I230" s="1" t="s">
        <v>92</v>
      </c>
      <c r="J230" s="1" t="s">
        <v>29</v>
      </c>
      <c r="K230" s="1" t="s">
        <v>312</v>
      </c>
      <c r="L230" s="1" t="s">
        <v>426</v>
      </c>
      <c r="M230" s="1" t="s">
        <v>313</v>
      </c>
      <c r="N230" s="28">
        <v>15</v>
      </c>
    </row>
    <row r="231" spans="1:14" x14ac:dyDescent="0.25">
      <c r="A231" s="29">
        <v>2020</v>
      </c>
      <c r="B231" s="29">
        <v>10</v>
      </c>
      <c r="C231">
        <v>64</v>
      </c>
      <c r="D231" s="1" t="s">
        <v>26</v>
      </c>
      <c r="E231" s="72">
        <v>56577059000606</v>
      </c>
      <c r="F231" s="1" t="s">
        <v>234</v>
      </c>
      <c r="G231" s="1" t="s">
        <v>115</v>
      </c>
      <c r="H231" s="1" t="s">
        <v>116</v>
      </c>
      <c r="I231" s="1" t="s">
        <v>92</v>
      </c>
      <c r="J231" s="1" t="s">
        <v>161</v>
      </c>
      <c r="K231" s="1" t="s">
        <v>359</v>
      </c>
      <c r="L231" s="1" t="s">
        <v>424</v>
      </c>
      <c r="M231" s="1" t="s">
        <v>311</v>
      </c>
      <c r="N231" s="28">
        <v>15</v>
      </c>
    </row>
    <row r="232" spans="1:14" x14ac:dyDescent="0.25">
      <c r="A232" s="29">
        <v>2020</v>
      </c>
      <c r="B232" s="29">
        <v>10</v>
      </c>
      <c r="C232">
        <v>64</v>
      </c>
      <c r="D232" s="1" t="s">
        <v>26</v>
      </c>
      <c r="E232" s="72">
        <v>56577059000606</v>
      </c>
      <c r="F232" s="1" t="s">
        <v>234</v>
      </c>
      <c r="G232" s="1" t="s">
        <v>115</v>
      </c>
      <c r="H232" s="1" t="s">
        <v>116</v>
      </c>
      <c r="I232" s="1" t="s">
        <v>92</v>
      </c>
      <c r="J232" s="1" t="s">
        <v>24</v>
      </c>
      <c r="K232" s="1" t="s">
        <v>402</v>
      </c>
      <c r="L232" s="1" t="s">
        <v>425</v>
      </c>
      <c r="M232" s="1" t="s">
        <v>306</v>
      </c>
      <c r="N232" s="28">
        <v>15</v>
      </c>
    </row>
    <row r="233" spans="1:14" x14ac:dyDescent="0.25">
      <c r="A233" s="29">
        <v>2020</v>
      </c>
      <c r="B233" s="29">
        <v>10</v>
      </c>
      <c r="C233">
        <v>64</v>
      </c>
      <c r="D233" s="1" t="s">
        <v>26</v>
      </c>
      <c r="E233" s="72">
        <v>62779145000190</v>
      </c>
      <c r="F233" s="1" t="s">
        <v>235</v>
      </c>
      <c r="G233" s="1" t="s">
        <v>115</v>
      </c>
      <c r="H233" s="1" t="s">
        <v>116</v>
      </c>
      <c r="I233" s="1" t="s">
        <v>92</v>
      </c>
      <c r="J233" s="1" t="s">
        <v>29</v>
      </c>
      <c r="K233" s="1" t="s">
        <v>312</v>
      </c>
      <c r="L233" s="1" t="s">
        <v>426</v>
      </c>
      <c r="M233" s="1" t="s">
        <v>313</v>
      </c>
      <c r="N233" s="28">
        <v>6</v>
      </c>
    </row>
    <row r="234" spans="1:14" x14ac:dyDescent="0.25">
      <c r="A234" s="29">
        <v>2020</v>
      </c>
      <c r="B234" s="29">
        <v>10</v>
      </c>
      <c r="C234">
        <v>64</v>
      </c>
      <c r="D234" s="1" t="s">
        <v>26</v>
      </c>
      <c r="E234" s="72">
        <v>62779145000190</v>
      </c>
      <c r="F234" s="1" t="s">
        <v>235</v>
      </c>
      <c r="G234" s="1" t="s">
        <v>115</v>
      </c>
      <c r="H234" s="1" t="s">
        <v>116</v>
      </c>
      <c r="I234" s="1" t="s">
        <v>92</v>
      </c>
      <c r="J234" s="1" t="s">
        <v>31</v>
      </c>
      <c r="K234" s="1" t="s">
        <v>321</v>
      </c>
      <c r="L234" s="1" t="s">
        <v>424</v>
      </c>
      <c r="M234" s="1" t="s">
        <v>311</v>
      </c>
      <c r="N234" s="28">
        <v>6</v>
      </c>
    </row>
    <row r="235" spans="1:14" x14ac:dyDescent="0.25">
      <c r="A235" s="29">
        <v>2020</v>
      </c>
      <c r="B235" s="29">
        <v>10</v>
      </c>
      <c r="C235">
        <v>64</v>
      </c>
      <c r="D235" s="1" t="s">
        <v>26</v>
      </c>
      <c r="E235" s="72">
        <v>62779145000190</v>
      </c>
      <c r="F235" s="1" t="s">
        <v>235</v>
      </c>
      <c r="G235" s="1" t="s">
        <v>115</v>
      </c>
      <c r="H235" s="1" t="s">
        <v>116</v>
      </c>
      <c r="I235" s="1" t="s">
        <v>92</v>
      </c>
      <c r="J235" s="1" t="s">
        <v>24</v>
      </c>
      <c r="K235" s="1" t="s">
        <v>402</v>
      </c>
      <c r="L235" s="1" t="s">
        <v>425</v>
      </c>
      <c r="M235" s="1" t="s">
        <v>306</v>
      </c>
      <c r="N235" s="28">
        <v>6</v>
      </c>
    </row>
    <row r="236" spans="1:14" x14ac:dyDescent="0.25">
      <c r="A236" s="29">
        <v>2020</v>
      </c>
      <c r="B236" s="29">
        <v>10</v>
      </c>
      <c r="C236">
        <v>64</v>
      </c>
      <c r="D236" s="1" t="s">
        <v>26</v>
      </c>
      <c r="E236" s="72">
        <v>61599908000158</v>
      </c>
      <c r="F236" s="1" t="s">
        <v>193</v>
      </c>
      <c r="G236" s="1" t="s">
        <v>115</v>
      </c>
      <c r="H236" s="1" t="s">
        <v>116</v>
      </c>
      <c r="I236" s="1" t="s">
        <v>92</v>
      </c>
      <c r="J236" s="1" t="s">
        <v>161</v>
      </c>
      <c r="K236" s="1" t="s">
        <v>359</v>
      </c>
      <c r="L236" s="1" t="s">
        <v>424</v>
      </c>
      <c r="M236" s="1" t="s">
        <v>311</v>
      </c>
      <c r="N236" s="28">
        <v>110</v>
      </c>
    </row>
    <row r="237" spans="1:14" x14ac:dyDescent="0.25">
      <c r="A237" s="29">
        <v>2020</v>
      </c>
      <c r="B237" s="29">
        <v>10</v>
      </c>
      <c r="C237">
        <v>64</v>
      </c>
      <c r="D237" s="1" t="s">
        <v>26</v>
      </c>
      <c r="E237" s="72">
        <v>61599908000158</v>
      </c>
      <c r="F237" s="1" t="s">
        <v>193</v>
      </c>
      <c r="G237" s="1" t="s">
        <v>115</v>
      </c>
      <c r="H237" s="1" t="s">
        <v>116</v>
      </c>
      <c r="I237" s="1" t="s">
        <v>92</v>
      </c>
      <c r="J237" s="1" t="s">
        <v>23</v>
      </c>
      <c r="K237" s="1" t="s">
        <v>369</v>
      </c>
      <c r="L237" s="1" t="s">
        <v>425</v>
      </c>
      <c r="M237" s="1" t="s">
        <v>306</v>
      </c>
      <c r="N237" s="28">
        <v>110</v>
      </c>
    </row>
    <row r="238" spans="1:14" x14ac:dyDescent="0.25">
      <c r="A238" s="29">
        <v>2020</v>
      </c>
      <c r="B238" s="29">
        <v>10</v>
      </c>
      <c r="C238">
        <v>64</v>
      </c>
      <c r="D238" s="1" t="s">
        <v>26</v>
      </c>
      <c r="E238" s="72">
        <v>60961422000155</v>
      </c>
      <c r="F238" s="1" t="s">
        <v>187</v>
      </c>
      <c r="G238" s="1" t="s">
        <v>115</v>
      </c>
      <c r="H238" s="1" t="s">
        <v>116</v>
      </c>
      <c r="I238" s="1" t="s">
        <v>92</v>
      </c>
      <c r="J238" s="1" t="s">
        <v>11</v>
      </c>
      <c r="K238" s="1" t="s">
        <v>307</v>
      </c>
      <c r="L238" s="1" t="s">
        <v>425</v>
      </c>
      <c r="M238" s="1" t="s">
        <v>306</v>
      </c>
      <c r="N238" s="28">
        <v>1</v>
      </c>
    </row>
    <row r="239" spans="1:14" x14ac:dyDescent="0.25">
      <c r="A239" s="29">
        <v>2020</v>
      </c>
      <c r="B239" s="29">
        <v>10</v>
      </c>
      <c r="C239">
        <v>64</v>
      </c>
      <c r="D239" s="1" t="s">
        <v>26</v>
      </c>
      <c r="E239" s="72">
        <v>60961422000155</v>
      </c>
      <c r="F239" s="1" t="s">
        <v>187</v>
      </c>
      <c r="G239" s="1" t="s">
        <v>115</v>
      </c>
      <c r="H239" s="1" t="s">
        <v>116</v>
      </c>
      <c r="I239" s="1" t="s">
        <v>92</v>
      </c>
      <c r="J239" s="1" t="s">
        <v>31</v>
      </c>
      <c r="K239" s="1" t="s">
        <v>321</v>
      </c>
      <c r="L239" s="1" t="s">
        <v>424</v>
      </c>
      <c r="M239" s="1" t="s">
        <v>311</v>
      </c>
      <c r="N239" s="28">
        <v>1</v>
      </c>
    </row>
    <row r="240" spans="1:14" x14ac:dyDescent="0.25">
      <c r="A240" s="29">
        <v>2020</v>
      </c>
      <c r="B240" s="29">
        <v>10</v>
      </c>
      <c r="C240">
        <v>64</v>
      </c>
      <c r="D240" s="1" t="s">
        <v>26</v>
      </c>
      <c r="E240" s="72">
        <v>60961422000155</v>
      </c>
      <c r="F240" s="1" t="s">
        <v>187</v>
      </c>
      <c r="G240" s="1" t="s">
        <v>115</v>
      </c>
      <c r="H240" s="1" t="s">
        <v>116</v>
      </c>
      <c r="I240" s="1" t="s">
        <v>92</v>
      </c>
      <c r="J240" s="1" t="s">
        <v>117</v>
      </c>
      <c r="K240" s="1" t="s">
        <v>356</v>
      </c>
      <c r="L240" s="1" t="s">
        <v>426</v>
      </c>
      <c r="M240" s="1" t="s">
        <v>313</v>
      </c>
      <c r="N240" s="28">
        <v>1</v>
      </c>
    </row>
    <row r="241" spans="1:14" x14ac:dyDescent="0.25">
      <c r="A241" s="29">
        <v>2020</v>
      </c>
      <c r="B241" s="29">
        <v>10</v>
      </c>
      <c r="C241">
        <v>64</v>
      </c>
      <c r="D241" s="1" t="s">
        <v>26</v>
      </c>
      <c r="E241" s="72">
        <v>61590410000124</v>
      </c>
      <c r="F241" s="1" t="s">
        <v>192</v>
      </c>
      <c r="G241" s="1" t="s">
        <v>115</v>
      </c>
      <c r="H241" s="1" t="s">
        <v>116</v>
      </c>
      <c r="I241" s="1" t="s">
        <v>92</v>
      </c>
      <c r="J241" s="1" t="s">
        <v>29</v>
      </c>
      <c r="K241" s="1" t="s">
        <v>312</v>
      </c>
      <c r="L241" s="1" t="s">
        <v>426</v>
      </c>
      <c r="M241" s="1" t="s">
        <v>313</v>
      </c>
      <c r="N241" s="28">
        <v>12</v>
      </c>
    </row>
    <row r="242" spans="1:14" x14ac:dyDescent="0.25">
      <c r="A242" s="29">
        <v>2020</v>
      </c>
      <c r="B242" s="29">
        <v>10</v>
      </c>
      <c r="C242">
        <v>64</v>
      </c>
      <c r="D242" s="1" t="s">
        <v>26</v>
      </c>
      <c r="E242" s="72">
        <v>61590410000124</v>
      </c>
      <c r="F242" s="1" t="s">
        <v>192</v>
      </c>
      <c r="G242" s="1" t="s">
        <v>115</v>
      </c>
      <c r="H242" s="1" t="s">
        <v>116</v>
      </c>
      <c r="I242" s="1" t="s">
        <v>92</v>
      </c>
      <c r="J242" s="1" t="s">
        <v>161</v>
      </c>
      <c r="K242" s="1" t="s">
        <v>359</v>
      </c>
      <c r="L242" s="1" t="s">
        <v>424</v>
      </c>
      <c r="M242" s="1" t="s">
        <v>311</v>
      </c>
      <c r="N242" s="28">
        <v>12</v>
      </c>
    </row>
    <row r="243" spans="1:14" x14ac:dyDescent="0.25">
      <c r="A243" s="29">
        <v>2020</v>
      </c>
      <c r="B243" s="29">
        <v>10</v>
      </c>
      <c r="C243">
        <v>64</v>
      </c>
      <c r="D243" s="1" t="s">
        <v>26</v>
      </c>
      <c r="E243" s="72">
        <v>61590410000124</v>
      </c>
      <c r="F243" s="1" t="s">
        <v>192</v>
      </c>
      <c r="G243" s="1" t="s">
        <v>115</v>
      </c>
      <c r="H243" s="1" t="s">
        <v>116</v>
      </c>
      <c r="I243" s="1" t="s">
        <v>92</v>
      </c>
      <c r="J243" s="1" t="s">
        <v>24</v>
      </c>
      <c r="K243" s="1" t="s">
        <v>402</v>
      </c>
      <c r="L243" s="1" t="s">
        <v>425</v>
      </c>
      <c r="M243" s="1" t="s">
        <v>306</v>
      </c>
      <c r="N243" s="28">
        <v>12</v>
      </c>
    </row>
    <row r="244" spans="1:14" x14ac:dyDescent="0.25">
      <c r="A244" s="29">
        <v>2020</v>
      </c>
      <c r="B244" s="29">
        <v>10</v>
      </c>
      <c r="C244">
        <v>64</v>
      </c>
      <c r="D244" s="1" t="s">
        <v>26</v>
      </c>
      <c r="E244" s="72">
        <v>19803199000114</v>
      </c>
      <c r="F244" s="1" t="s">
        <v>226</v>
      </c>
      <c r="G244" s="1" t="s">
        <v>115</v>
      </c>
      <c r="H244" s="1" t="s">
        <v>116</v>
      </c>
      <c r="I244" s="1" t="s">
        <v>92</v>
      </c>
      <c r="J244" s="1" t="s">
        <v>13</v>
      </c>
      <c r="K244" s="1" t="s">
        <v>309</v>
      </c>
      <c r="L244" s="1" t="s">
        <v>425</v>
      </c>
      <c r="M244" s="1" t="s">
        <v>306</v>
      </c>
      <c r="N244" s="28">
        <v>7</v>
      </c>
    </row>
    <row r="245" spans="1:14" x14ac:dyDescent="0.25">
      <c r="A245" s="29">
        <v>2020</v>
      </c>
      <c r="B245" s="29">
        <v>10</v>
      </c>
      <c r="C245">
        <v>64</v>
      </c>
      <c r="D245" s="1" t="s">
        <v>26</v>
      </c>
      <c r="E245" s="72">
        <v>19803199000114</v>
      </c>
      <c r="F245" s="1" t="s">
        <v>226</v>
      </c>
      <c r="G245" s="1" t="s">
        <v>115</v>
      </c>
      <c r="H245" s="1" t="s">
        <v>116</v>
      </c>
      <c r="I245" s="1" t="s">
        <v>92</v>
      </c>
      <c r="J245" s="1" t="s">
        <v>28</v>
      </c>
      <c r="K245" s="1" t="s">
        <v>310</v>
      </c>
      <c r="L245" s="1" t="s">
        <v>424</v>
      </c>
      <c r="M245" s="1" t="s">
        <v>311</v>
      </c>
      <c r="N245" s="28">
        <v>7</v>
      </c>
    </row>
    <row r="246" spans="1:14" x14ac:dyDescent="0.25">
      <c r="A246" s="29">
        <v>2020</v>
      </c>
      <c r="B246" s="29">
        <v>10</v>
      </c>
      <c r="C246">
        <v>64</v>
      </c>
      <c r="D246" s="1" t="s">
        <v>26</v>
      </c>
      <c r="E246" s="72">
        <v>19803199000114</v>
      </c>
      <c r="F246" s="1" t="s">
        <v>226</v>
      </c>
      <c r="G246" s="1" t="s">
        <v>115</v>
      </c>
      <c r="H246" s="1" t="s">
        <v>116</v>
      </c>
      <c r="I246" s="1" t="s">
        <v>92</v>
      </c>
      <c r="J246" s="1" t="s">
        <v>117</v>
      </c>
      <c r="K246" s="1" t="s">
        <v>356</v>
      </c>
      <c r="L246" s="1" t="s">
        <v>426</v>
      </c>
      <c r="M246" s="1" t="s">
        <v>313</v>
      </c>
      <c r="N246" s="28">
        <v>7</v>
      </c>
    </row>
    <row r="247" spans="1:14" x14ac:dyDescent="0.25">
      <c r="A247" s="29">
        <v>2020</v>
      </c>
      <c r="B247" s="29">
        <v>10</v>
      </c>
      <c r="C247">
        <v>62</v>
      </c>
      <c r="D247" s="1" t="s">
        <v>8</v>
      </c>
      <c r="E247" s="72">
        <v>1454407000151</v>
      </c>
      <c r="F247" s="1" t="s">
        <v>96</v>
      </c>
      <c r="G247" s="1" t="s">
        <v>97</v>
      </c>
      <c r="H247" s="1" t="s">
        <v>98</v>
      </c>
      <c r="I247" s="1" t="s">
        <v>92</v>
      </c>
      <c r="J247" s="1" t="s">
        <v>19</v>
      </c>
      <c r="K247" s="1" t="s">
        <v>325</v>
      </c>
      <c r="L247" s="1" t="s">
        <v>425</v>
      </c>
      <c r="M247" s="1" t="s">
        <v>306</v>
      </c>
      <c r="N247" s="28">
        <v>2</v>
      </c>
    </row>
    <row r="248" spans="1:14" x14ac:dyDescent="0.25">
      <c r="A248" s="29">
        <v>2020</v>
      </c>
      <c r="B248" s="29">
        <v>10</v>
      </c>
      <c r="C248">
        <v>62</v>
      </c>
      <c r="D248" s="1" t="s">
        <v>8</v>
      </c>
      <c r="E248" s="72">
        <v>1454407000151</v>
      </c>
      <c r="F248" s="1" t="s">
        <v>96</v>
      </c>
      <c r="G248" s="1" t="s">
        <v>97</v>
      </c>
      <c r="H248" s="1" t="s">
        <v>98</v>
      </c>
      <c r="I248" s="1" t="s">
        <v>92</v>
      </c>
      <c r="J248" s="1" t="s">
        <v>99</v>
      </c>
      <c r="K248" s="1" t="s">
        <v>355</v>
      </c>
      <c r="L248" s="1" t="s">
        <v>426</v>
      </c>
      <c r="M248" s="1" t="s">
        <v>313</v>
      </c>
      <c r="N248" s="28">
        <v>2</v>
      </c>
    </row>
    <row r="249" spans="1:14" x14ac:dyDescent="0.25">
      <c r="A249" s="29">
        <v>2020</v>
      </c>
      <c r="B249" s="29">
        <v>10</v>
      </c>
      <c r="C249">
        <v>62</v>
      </c>
      <c r="D249" s="1" t="s">
        <v>8</v>
      </c>
      <c r="E249" s="72">
        <v>1454407000151</v>
      </c>
      <c r="F249" s="1" t="s">
        <v>96</v>
      </c>
      <c r="G249" s="1" t="s">
        <v>97</v>
      </c>
      <c r="H249" s="1" t="s">
        <v>98</v>
      </c>
      <c r="I249" s="1" t="s">
        <v>92</v>
      </c>
      <c r="J249" s="1" t="s">
        <v>33</v>
      </c>
      <c r="K249" s="1" t="s">
        <v>405</v>
      </c>
      <c r="L249" s="1" t="s">
        <v>424</v>
      </c>
      <c r="M249" s="1" t="s">
        <v>311</v>
      </c>
      <c r="N249" s="28">
        <v>2</v>
      </c>
    </row>
    <row r="250" spans="1:14" x14ac:dyDescent="0.25">
      <c r="A250" s="29">
        <v>2020</v>
      </c>
      <c r="B250" s="29">
        <v>10</v>
      </c>
      <c r="C250">
        <v>62</v>
      </c>
      <c r="D250" s="1" t="s">
        <v>8</v>
      </c>
      <c r="E250" s="72">
        <v>1722424000122</v>
      </c>
      <c r="F250" s="1" t="s">
        <v>100</v>
      </c>
      <c r="G250" s="1" t="s">
        <v>97</v>
      </c>
      <c r="H250" s="1" t="s">
        <v>98</v>
      </c>
      <c r="I250" s="1" t="s">
        <v>92</v>
      </c>
      <c r="J250" s="1" t="s">
        <v>19</v>
      </c>
      <c r="K250" s="1" t="s">
        <v>325</v>
      </c>
      <c r="L250" s="1" t="s">
        <v>425</v>
      </c>
      <c r="M250" s="1" t="s">
        <v>306</v>
      </c>
      <c r="N250" s="28">
        <v>2</v>
      </c>
    </row>
    <row r="251" spans="1:14" x14ac:dyDescent="0.25">
      <c r="A251" s="29">
        <v>2020</v>
      </c>
      <c r="B251" s="29">
        <v>10</v>
      </c>
      <c r="C251">
        <v>62</v>
      </c>
      <c r="D251" s="1" t="s">
        <v>8</v>
      </c>
      <c r="E251" s="72">
        <v>1722424000122</v>
      </c>
      <c r="F251" s="1" t="s">
        <v>100</v>
      </c>
      <c r="G251" s="1" t="s">
        <v>97</v>
      </c>
      <c r="H251" s="1" t="s">
        <v>98</v>
      </c>
      <c r="I251" s="1" t="s">
        <v>92</v>
      </c>
      <c r="J251" s="1" t="s">
        <v>99</v>
      </c>
      <c r="K251" s="1" t="s">
        <v>355</v>
      </c>
      <c r="L251" s="1" t="s">
        <v>426</v>
      </c>
      <c r="M251" s="1" t="s">
        <v>313</v>
      </c>
      <c r="N251" s="28">
        <v>2</v>
      </c>
    </row>
    <row r="252" spans="1:14" x14ac:dyDescent="0.25">
      <c r="A252" s="29">
        <v>2020</v>
      </c>
      <c r="B252" s="29">
        <v>10</v>
      </c>
      <c r="C252">
        <v>62</v>
      </c>
      <c r="D252" s="1" t="s">
        <v>8</v>
      </c>
      <c r="E252" s="72">
        <v>1722424000122</v>
      </c>
      <c r="F252" s="1" t="s">
        <v>100</v>
      </c>
      <c r="G252" s="1" t="s">
        <v>97</v>
      </c>
      <c r="H252" s="1" t="s">
        <v>98</v>
      </c>
      <c r="I252" s="1" t="s">
        <v>92</v>
      </c>
      <c r="J252" s="1" t="s">
        <v>33</v>
      </c>
      <c r="K252" s="1" t="s">
        <v>405</v>
      </c>
      <c r="L252" s="1" t="s">
        <v>424</v>
      </c>
      <c r="M252" s="1" t="s">
        <v>311</v>
      </c>
      <c r="N252" s="28">
        <v>2</v>
      </c>
    </row>
    <row r="253" spans="1:14" x14ac:dyDescent="0.25">
      <c r="A253" s="29">
        <v>2020</v>
      </c>
      <c r="B253" s="29">
        <v>10</v>
      </c>
      <c r="C253">
        <v>62</v>
      </c>
      <c r="D253" s="1" t="s">
        <v>8</v>
      </c>
      <c r="E253" s="72">
        <v>3866223000124</v>
      </c>
      <c r="F253" s="1" t="s">
        <v>105</v>
      </c>
      <c r="G253" s="1" t="s">
        <v>97</v>
      </c>
      <c r="H253" s="1" t="s">
        <v>98</v>
      </c>
      <c r="I253" s="1" t="s">
        <v>92</v>
      </c>
      <c r="J253" s="1" t="s">
        <v>19</v>
      </c>
      <c r="K253" s="1" t="s">
        <v>325</v>
      </c>
      <c r="L253" s="1" t="s">
        <v>425</v>
      </c>
      <c r="M253" s="1" t="s">
        <v>306</v>
      </c>
      <c r="N253" s="28">
        <v>4</v>
      </c>
    </row>
    <row r="254" spans="1:14" x14ac:dyDescent="0.25">
      <c r="A254" s="29">
        <v>2020</v>
      </c>
      <c r="B254" s="29">
        <v>10</v>
      </c>
      <c r="C254">
        <v>62</v>
      </c>
      <c r="D254" s="1" t="s">
        <v>8</v>
      </c>
      <c r="E254" s="72">
        <v>3866223000124</v>
      </c>
      <c r="F254" s="1" t="s">
        <v>105</v>
      </c>
      <c r="G254" s="1" t="s">
        <v>97</v>
      </c>
      <c r="H254" s="1" t="s">
        <v>98</v>
      </c>
      <c r="I254" s="1" t="s">
        <v>92</v>
      </c>
      <c r="J254" s="1" t="s">
        <v>99</v>
      </c>
      <c r="K254" s="1" t="s">
        <v>355</v>
      </c>
      <c r="L254" s="1" t="s">
        <v>426</v>
      </c>
      <c r="M254" s="1" t="s">
        <v>313</v>
      </c>
      <c r="N254" s="28">
        <v>4</v>
      </c>
    </row>
    <row r="255" spans="1:14" x14ac:dyDescent="0.25">
      <c r="A255" s="29">
        <v>2020</v>
      </c>
      <c r="B255" s="29">
        <v>10</v>
      </c>
      <c r="C255">
        <v>62</v>
      </c>
      <c r="D255" s="1" t="s">
        <v>8</v>
      </c>
      <c r="E255" s="72">
        <v>3866223000124</v>
      </c>
      <c r="F255" s="1" t="s">
        <v>105</v>
      </c>
      <c r="G255" s="1" t="s">
        <v>97</v>
      </c>
      <c r="H255" s="1" t="s">
        <v>98</v>
      </c>
      <c r="I255" s="1" t="s">
        <v>92</v>
      </c>
      <c r="J255" s="1" t="s">
        <v>33</v>
      </c>
      <c r="K255" s="1" t="s">
        <v>405</v>
      </c>
      <c r="L255" s="1" t="s">
        <v>424</v>
      </c>
      <c r="M255" s="1" t="s">
        <v>311</v>
      </c>
      <c r="N255" s="28">
        <v>4</v>
      </c>
    </row>
    <row r="256" spans="1:14" x14ac:dyDescent="0.25">
      <c r="A256" s="29">
        <v>2020</v>
      </c>
      <c r="B256" s="29">
        <v>10</v>
      </c>
      <c r="C256">
        <v>62</v>
      </c>
      <c r="D256" s="1" t="s">
        <v>8</v>
      </c>
      <c r="E256" s="72">
        <v>84537141000138</v>
      </c>
      <c r="F256" s="1" t="s">
        <v>195</v>
      </c>
      <c r="G256" s="1" t="s">
        <v>196</v>
      </c>
      <c r="H256" s="1" t="s">
        <v>197</v>
      </c>
      <c r="I256" s="1" t="s">
        <v>92</v>
      </c>
      <c r="J256" s="1" t="s">
        <v>93</v>
      </c>
      <c r="K256" s="1" t="s">
        <v>358</v>
      </c>
      <c r="L256" s="1" t="s">
        <v>424</v>
      </c>
      <c r="M256" s="1" t="s">
        <v>311</v>
      </c>
      <c r="N256" s="28">
        <v>8</v>
      </c>
    </row>
    <row r="257" spans="1:14" x14ac:dyDescent="0.25">
      <c r="A257" s="29">
        <v>2020</v>
      </c>
      <c r="B257" s="29">
        <v>10</v>
      </c>
      <c r="C257">
        <v>62</v>
      </c>
      <c r="D257" s="1" t="s">
        <v>8</v>
      </c>
      <c r="E257" s="72">
        <v>84537141000138</v>
      </c>
      <c r="F257" s="1" t="s">
        <v>195</v>
      </c>
      <c r="G257" s="1" t="s">
        <v>196</v>
      </c>
      <c r="H257" s="1" t="s">
        <v>197</v>
      </c>
      <c r="I257" s="1" t="s">
        <v>92</v>
      </c>
      <c r="J257" s="1" t="s">
        <v>198</v>
      </c>
      <c r="K257" s="1" t="s">
        <v>361</v>
      </c>
      <c r="L257" s="1" t="s">
        <v>425</v>
      </c>
      <c r="M257" s="1" t="s">
        <v>306</v>
      </c>
      <c r="N257" s="28">
        <v>8</v>
      </c>
    </row>
    <row r="258" spans="1:14" x14ac:dyDescent="0.25">
      <c r="A258" s="29">
        <v>2020</v>
      </c>
      <c r="B258" s="29">
        <v>10</v>
      </c>
      <c r="C258">
        <v>62</v>
      </c>
      <c r="D258" s="1" t="s">
        <v>8</v>
      </c>
      <c r="E258" s="72">
        <v>84537141000138</v>
      </c>
      <c r="F258" s="1" t="s">
        <v>195</v>
      </c>
      <c r="G258" s="1" t="s">
        <v>196</v>
      </c>
      <c r="H258" s="1" t="s">
        <v>197</v>
      </c>
      <c r="I258" s="1" t="s">
        <v>92</v>
      </c>
      <c r="J258" s="1" t="s">
        <v>25</v>
      </c>
      <c r="K258" s="1" t="s">
        <v>406</v>
      </c>
      <c r="L258" s="1" t="s">
        <v>426</v>
      </c>
      <c r="M258" s="1" t="s">
        <v>313</v>
      </c>
      <c r="N258" s="28">
        <v>8</v>
      </c>
    </row>
    <row r="259" spans="1:14" x14ac:dyDescent="0.25">
      <c r="A259" s="29">
        <v>2020</v>
      </c>
      <c r="B259" s="29">
        <v>10</v>
      </c>
      <c r="C259">
        <v>62</v>
      </c>
      <c r="D259" s="1" t="s">
        <v>8</v>
      </c>
      <c r="E259" s="72">
        <v>15166416001204</v>
      </c>
      <c r="F259" s="1" t="s">
        <v>138</v>
      </c>
      <c r="G259" s="1" t="s">
        <v>139</v>
      </c>
      <c r="H259" s="1" t="s">
        <v>108</v>
      </c>
      <c r="I259" s="1" t="s">
        <v>92</v>
      </c>
      <c r="J259" s="1" t="s">
        <v>19</v>
      </c>
      <c r="K259" s="1" t="s">
        <v>325</v>
      </c>
      <c r="L259" s="1" t="s">
        <v>425</v>
      </c>
      <c r="M259" s="1" t="s">
        <v>306</v>
      </c>
      <c r="N259" s="28">
        <v>2</v>
      </c>
    </row>
    <row r="260" spans="1:14" x14ac:dyDescent="0.25">
      <c r="A260" s="29">
        <v>2020</v>
      </c>
      <c r="B260" s="29">
        <v>10</v>
      </c>
      <c r="C260">
        <v>62</v>
      </c>
      <c r="D260" s="1" t="s">
        <v>8</v>
      </c>
      <c r="E260" s="72">
        <v>15166416001204</v>
      </c>
      <c r="F260" s="1" t="s">
        <v>138</v>
      </c>
      <c r="G260" s="1" t="s">
        <v>139</v>
      </c>
      <c r="H260" s="1" t="s">
        <v>108</v>
      </c>
      <c r="I260" s="1" t="s">
        <v>92</v>
      </c>
      <c r="J260" s="1" t="s">
        <v>99</v>
      </c>
      <c r="K260" s="1" t="s">
        <v>355</v>
      </c>
      <c r="L260" s="1" t="s">
        <v>426</v>
      </c>
      <c r="M260" s="1" t="s">
        <v>313</v>
      </c>
      <c r="N260" s="28">
        <v>2</v>
      </c>
    </row>
    <row r="261" spans="1:14" x14ac:dyDescent="0.25">
      <c r="A261" s="29">
        <v>2020</v>
      </c>
      <c r="B261" s="29">
        <v>10</v>
      </c>
      <c r="C261">
        <v>62</v>
      </c>
      <c r="D261" s="1" t="s">
        <v>8</v>
      </c>
      <c r="E261" s="72">
        <v>15166416001204</v>
      </c>
      <c r="F261" s="1" t="s">
        <v>138</v>
      </c>
      <c r="G261" s="1" t="s">
        <v>139</v>
      </c>
      <c r="H261" s="1" t="s">
        <v>108</v>
      </c>
      <c r="I261" s="1" t="s">
        <v>92</v>
      </c>
      <c r="J261" s="1" t="s">
        <v>33</v>
      </c>
      <c r="K261" s="1" t="s">
        <v>405</v>
      </c>
      <c r="L261" s="1" t="s">
        <v>424</v>
      </c>
      <c r="M261" s="1" t="s">
        <v>311</v>
      </c>
      <c r="N261" s="28">
        <v>2</v>
      </c>
    </row>
    <row r="262" spans="1:14" x14ac:dyDescent="0.25">
      <c r="A262" s="29">
        <v>2020</v>
      </c>
      <c r="B262" s="29">
        <v>10</v>
      </c>
      <c r="C262">
        <v>62</v>
      </c>
      <c r="D262" s="1" t="s">
        <v>8</v>
      </c>
      <c r="E262" s="72">
        <v>5816630000152</v>
      </c>
      <c r="F262" s="1" t="s">
        <v>250</v>
      </c>
      <c r="G262" s="1" t="s">
        <v>107</v>
      </c>
      <c r="H262" s="1" t="s">
        <v>108</v>
      </c>
      <c r="I262" s="1" t="s">
        <v>251</v>
      </c>
      <c r="J262" s="1" t="s">
        <v>19</v>
      </c>
      <c r="K262" s="1" t="s">
        <v>325</v>
      </c>
      <c r="L262" s="1" t="s">
        <v>425</v>
      </c>
      <c r="M262" s="1" t="s">
        <v>306</v>
      </c>
      <c r="N262" s="28">
        <v>13</v>
      </c>
    </row>
    <row r="263" spans="1:14" x14ac:dyDescent="0.25">
      <c r="A263" s="29">
        <v>2020</v>
      </c>
      <c r="B263" s="29">
        <v>10</v>
      </c>
      <c r="C263">
        <v>62</v>
      </c>
      <c r="D263" s="1" t="s">
        <v>8</v>
      </c>
      <c r="E263" s="72">
        <v>5816630000152</v>
      </c>
      <c r="F263" s="1" t="s">
        <v>250</v>
      </c>
      <c r="G263" s="1" t="s">
        <v>107</v>
      </c>
      <c r="H263" s="1" t="s">
        <v>108</v>
      </c>
      <c r="I263" s="1" t="s">
        <v>251</v>
      </c>
      <c r="J263" s="1" t="s">
        <v>99</v>
      </c>
      <c r="K263" s="1" t="s">
        <v>355</v>
      </c>
      <c r="L263" s="1" t="s">
        <v>426</v>
      </c>
      <c r="M263" s="1" t="s">
        <v>313</v>
      </c>
      <c r="N263" s="28">
        <v>13</v>
      </c>
    </row>
    <row r="264" spans="1:14" x14ac:dyDescent="0.25">
      <c r="A264" s="29">
        <v>2020</v>
      </c>
      <c r="B264" s="29">
        <v>10</v>
      </c>
      <c r="C264">
        <v>62</v>
      </c>
      <c r="D264" s="1" t="s">
        <v>8</v>
      </c>
      <c r="E264" s="72">
        <v>5816630000152</v>
      </c>
      <c r="F264" s="1" t="s">
        <v>250</v>
      </c>
      <c r="G264" s="1" t="s">
        <v>107</v>
      </c>
      <c r="H264" s="1" t="s">
        <v>108</v>
      </c>
      <c r="I264" s="1" t="s">
        <v>251</v>
      </c>
      <c r="J264" s="1" t="s">
        <v>33</v>
      </c>
      <c r="K264" s="1" t="s">
        <v>405</v>
      </c>
      <c r="L264" s="1" t="s">
        <v>424</v>
      </c>
      <c r="M264" s="1" t="s">
        <v>311</v>
      </c>
      <c r="N264" s="28">
        <v>13</v>
      </c>
    </row>
    <row r="265" spans="1:14" x14ac:dyDescent="0.25">
      <c r="A265" s="29">
        <v>2020</v>
      </c>
      <c r="B265" s="29">
        <v>10</v>
      </c>
      <c r="C265">
        <v>62</v>
      </c>
      <c r="D265" s="1" t="s">
        <v>8</v>
      </c>
      <c r="E265" s="72">
        <v>5469172000122</v>
      </c>
      <c r="F265" s="1" t="s">
        <v>106</v>
      </c>
      <c r="G265" s="1" t="s">
        <v>107</v>
      </c>
      <c r="H265" s="1" t="s">
        <v>108</v>
      </c>
      <c r="I265" s="1" t="s">
        <v>92</v>
      </c>
      <c r="J265" s="1" t="s">
        <v>19</v>
      </c>
      <c r="K265" s="1" t="s">
        <v>325</v>
      </c>
      <c r="L265" s="1" t="s">
        <v>425</v>
      </c>
      <c r="M265" s="1" t="s">
        <v>306</v>
      </c>
      <c r="N265" s="28">
        <v>2</v>
      </c>
    </row>
    <row r="266" spans="1:14" x14ac:dyDescent="0.25">
      <c r="A266" s="29">
        <v>2020</v>
      </c>
      <c r="B266" s="29">
        <v>10</v>
      </c>
      <c r="C266">
        <v>62</v>
      </c>
      <c r="D266" s="1" t="s">
        <v>8</v>
      </c>
      <c r="E266" s="72">
        <v>5469172000122</v>
      </c>
      <c r="F266" s="1" t="s">
        <v>106</v>
      </c>
      <c r="G266" s="1" t="s">
        <v>107</v>
      </c>
      <c r="H266" s="1" t="s">
        <v>108</v>
      </c>
      <c r="I266" s="1" t="s">
        <v>92</v>
      </c>
      <c r="J266" s="1" t="s">
        <v>99</v>
      </c>
      <c r="K266" s="1" t="s">
        <v>355</v>
      </c>
      <c r="L266" s="1" t="s">
        <v>426</v>
      </c>
      <c r="M266" s="1" t="s">
        <v>313</v>
      </c>
      <c r="N266" s="28">
        <v>2</v>
      </c>
    </row>
    <row r="267" spans="1:14" x14ac:dyDescent="0.25">
      <c r="A267" s="29">
        <v>2020</v>
      </c>
      <c r="B267" s="29">
        <v>10</v>
      </c>
      <c r="C267">
        <v>62</v>
      </c>
      <c r="D267" s="1" t="s">
        <v>8</v>
      </c>
      <c r="E267" s="72">
        <v>5469172000122</v>
      </c>
      <c r="F267" s="1" t="s">
        <v>106</v>
      </c>
      <c r="G267" s="1" t="s">
        <v>107</v>
      </c>
      <c r="H267" s="1" t="s">
        <v>108</v>
      </c>
      <c r="I267" s="1" t="s">
        <v>92</v>
      </c>
      <c r="J267" s="1" t="s">
        <v>33</v>
      </c>
      <c r="K267" s="1" t="s">
        <v>405</v>
      </c>
      <c r="L267" s="1" t="s">
        <v>424</v>
      </c>
      <c r="M267" s="1" t="s">
        <v>311</v>
      </c>
      <c r="N267" s="28">
        <v>2</v>
      </c>
    </row>
    <row r="268" spans="1:14" x14ac:dyDescent="0.25">
      <c r="A268" s="29">
        <v>2020</v>
      </c>
      <c r="B268" s="29">
        <v>10</v>
      </c>
      <c r="C268">
        <v>62</v>
      </c>
      <c r="D268" s="1" t="s">
        <v>8</v>
      </c>
      <c r="E268" s="72">
        <v>15166416000151</v>
      </c>
      <c r="F268" s="1" t="s">
        <v>137</v>
      </c>
      <c r="G268" s="1" t="s">
        <v>107</v>
      </c>
      <c r="H268" s="1" t="s">
        <v>108</v>
      </c>
      <c r="I268" s="1" t="s">
        <v>92</v>
      </c>
      <c r="J268" s="1" t="s">
        <v>19</v>
      </c>
      <c r="K268" s="1" t="s">
        <v>325</v>
      </c>
      <c r="L268" s="1" t="s">
        <v>425</v>
      </c>
      <c r="M268" s="1" t="s">
        <v>306</v>
      </c>
      <c r="N268" s="28">
        <v>20</v>
      </c>
    </row>
    <row r="269" spans="1:14" x14ac:dyDescent="0.25">
      <c r="A269" s="29">
        <v>2020</v>
      </c>
      <c r="B269" s="29">
        <v>10</v>
      </c>
      <c r="C269">
        <v>62</v>
      </c>
      <c r="D269" s="1" t="s">
        <v>8</v>
      </c>
      <c r="E269" s="72">
        <v>15166416000151</v>
      </c>
      <c r="F269" s="1" t="s">
        <v>137</v>
      </c>
      <c r="G269" s="1" t="s">
        <v>107</v>
      </c>
      <c r="H269" s="1" t="s">
        <v>108</v>
      </c>
      <c r="I269" s="1" t="s">
        <v>92</v>
      </c>
      <c r="J269" s="1" t="s">
        <v>99</v>
      </c>
      <c r="K269" s="1" t="s">
        <v>355</v>
      </c>
      <c r="L269" s="1" t="s">
        <v>426</v>
      </c>
      <c r="M269" s="1" t="s">
        <v>313</v>
      </c>
      <c r="N269" s="28">
        <v>20</v>
      </c>
    </row>
    <row r="270" spans="1:14" x14ac:dyDescent="0.25">
      <c r="A270" s="29">
        <v>2020</v>
      </c>
      <c r="B270" s="29">
        <v>10</v>
      </c>
      <c r="C270">
        <v>62</v>
      </c>
      <c r="D270" s="1" t="s">
        <v>8</v>
      </c>
      <c r="E270" s="72">
        <v>15166416000151</v>
      </c>
      <c r="F270" s="1" t="s">
        <v>137</v>
      </c>
      <c r="G270" s="1" t="s">
        <v>107</v>
      </c>
      <c r="H270" s="1" t="s">
        <v>108</v>
      </c>
      <c r="I270" s="1" t="s">
        <v>92</v>
      </c>
      <c r="J270" s="1" t="s">
        <v>33</v>
      </c>
      <c r="K270" s="1" t="s">
        <v>405</v>
      </c>
      <c r="L270" s="1" t="s">
        <v>424</v>
      </c>
      <c r="M270" s="1" t="s">
        <v>311</v>
      </c>
      <c r="N270" s="28">
        <v>20</v>
      </c>
    </row>
    <row r="271" spans="1:14" x14ac:dyDescent="0.25">
      <c r="A271" s="29">
        <v>2020</v>
      </c>
      <c r="B271" s="29">
        <v>10</v>
      </c>
      <c r="C271">
        <v>62</v>
      </c>
      <c r="D271" s="1" t="s">
        <v>8</v>
      </c>
      <c r="E271" s="72">
        <v>15153745000249</v>
      </c>
      <c r="F271" s="1" t="s">
        <v>136</v>
      </c>
      <c r="G271" s="1" t="s">
        <v>107</v>
      </c>
      <c r="H271" s="1" t="s">
        <v>108</v>
      </c>
      <c r="I271" s="1" t="s">
        <v>92</v>
      </c>
      <c r="J271" s="1" t="s">
        <v>19</v>
      </c>
      <c r="K271" s="1" t="s">
        <v>325</v>
      </c>
      <c r="L271" s="1" t="s">
        <v>425</v>
      </c>
      <c r="M271" s="1" t="s">
        <v>306</v>
      </c>
      <c r="N271" s="28">
        <v>6</v>
      </c>
    </row>
    <row r="272" spans="1:14" x14ac:dyDescent="0.25">
      <c r="A272" s="29">
        <v>2020</v>
      </c>
      <c r="B272" s="29">
        <v>10</v>
      </c>
      <c r="C272">
        <v>62</v>
      </c>
      <c r="D272" s="1" t="s">
        <v>8</v>
      </c>
      <c r="E272" s="72">
        <v>15153745000249</v>
      </c>
      <c r="F272" s="1" t="s">
        <v>136</v>
      </c>
      <c r="G272" s="1" t="s">
        <v>107</v>
      </c>
      <c r="H272" s="1" t="s">
        <v>108</v>
      </c>
      <c r="I272" s="1" t="s">
        <v>92</v>
      </c>
      <c r="J272" s="1" t="s">
        <v>99</v>
      </c>
      <c r="K272" s="1" t="s">
        <v>355</v>
      </c>
      <c r="L272" s="1" t="s">
        <v>426</v>
      </c>
      <c r="M272" s="1" t="s">
        <v>313</v>
      </c>
      <c r="N272" s="28">
        <v>6</v>
      </c>
    </row>
    <row r="273" spans="1:14" x14ac:dyDescent="0.25">
      <c r="A273" s="29">
        <v>2020</v>
      </c>
      <c r="B273" s="29">
        <v>10</v>
      </c>
      <c r="C273">
        <v>62</v>
      </c>
      <c r="D273" s="1" t="s">
        <v>8</v>
      </c>
      <c r="E273" s="72">
        <v>15153745000249</v>
      </c>
      <c r="F273" s="1" t="s">
        <v>136</v>
      </c>
      <c r="G273" s="1" t="s">
        <v>107</v>
      </c>
      <c r="H273" s="1" t="s">
        <v>108</v>
      </c>
      <c r="I273" s="1" t="s">
        <v>92</v>
      </c>
      <c r="J273" s="1" t="s">
        <v>33</v>
      </c>
      <c r="K273" s="1" t="s">
        <v>405</v>
      </c>
      <c r="L273" s="1" t="s">
        <v>424</v>
      </c>
      <c r="M273" s="1" t="s">
        <v>311</v>
      </c>
      <c r="N273" s="28">
        <v>6</v>
      </c>
    </row>
    <row r="274" spans="1:14" x14ac:dyDescent="0.25">
      <c r="A274" s="29">
        <v>2020</v>
      </c>
      <c r="B274" s="29">
        <v>10</v>
      </c>
      <c r="C274">
        <v>62</v>
      </c>
      <c r="D274" s="1" t="s">
        <v>8</v>
      </c>
      <c r="E274" s="72">
        <v>15180714000520</v>
      </c>
      <c r="F274" s="1" t="s">
        <v>256</v>
      </c>
      <c r="G274" s="1" t="s">
        <v>107</v>
      </c>
      <c r="H274" s="1" t="s">
        <v>108</v>
      </c>
      <c r="I274" s="1" t="s">
        <v>251</v>
      </c>
      <c r="J274" s="1" t="s">
        <v>19</v>
      </c>
      <c r="K274" s="1" t="s">
        <v>325</v>
      </c>
      <c r="L274" s="1" t="s">
        <v>425</v>
      </c>
      <c r="M274" s="1" t="s">
        <v>306</v>
      </c>
      <c r="N274" s="28">
        <v>10</v>
      </c>
    </row>
    <row r="275" spans="1:14" x14ac:dyDescent="0.25">
      <c r="A275" s="29">
        <v>2020</v>
      </c>
      <c r="B275" s="29">
        <v>10</v>
      </c>
      <c r="C275">
        <v>62</v>
      </c>
      <c r="D275" s="1" t="s">
        <v>8</v>
      </c>
      <c r="E275" s="72">
        <v>15180714000520</v>
      </c>
      <c r="F275" s="1" t="s">
        <v>256</v>
      </c>
      <c r="G275" s="1" t="s">
        <v>107</v>
      </c>
      <c r="H275" s="1" t="s">
        <v>108</v>
      </c>
      <c r="I275" s="1" t="s">
        <v>251</v>
      </c>
      <c r="J275" s="1" t="s">
        <v>99</v>
      </c>
      <c r="K275" s="1" t="s">
        <v>355</v>
      </c>
      <c r="L275" s="1" t="s">
        <v>426</v>
      </c>
      <c r="M275" s="1" t="s">
        <v>313</v>
      </c>
      <c r="N275" s="28">
        <v>10</v>
      </c>
    </row>
    <row r="276" spans="1:14" x14ac:dyDescent="0.25">
      <c r="A276" s="29">
        <v>2020</v>
      </c>
      <c r="B276" s="29">
        <v>10</v>
      </c>
      <c r="C276">
        <v>62</v>
      </c>
      <c r="D276" s="1" t="s">
        <v>8</v>
      </c>
      <c r="E276" s="72">
        <v>15180714000520</v>
      </c>
      <c r="F276" s="1" t="s">
        <v>256</v>
      </c>
      <c r="G276" s="1" t="s">
        <v>107</v>
      </c>
      <c r="H276" s="1" t="s">
        <v>108</v>
      </c>
      <c r="I276" s="1" t="s">
        <v>251</v>
      </c>
      <c r="J276" s="1" t="s">
        <v>33</v>
      </c>
      <c r="K276" s="1" t="s">
        <v>405</v>
      </c>
      <c r="L276" s="1" t="s">
        <v>424</v>
      </c>
      <c r="M276" s="1" t="s">
        <v>311</v>
      </c>
      <c r="N276" s="28">
        <v>10</v>
      </c>
    </row>
    <row r="277" spans="1:14" x14ac:dyDescent="0.25">
      <c r="A277" s="29">
        <v>2020</v>
      </c>
      <c r="B277" s="29">
        <v>10</v>
      </c>
      <c r="C277">
        <v>62</v>
      </c>
      <c r="D277" s="1" t="s">
        <v>8</v>
      </c>
      <c r="E277" s="72">
        <v>5652543000107</v>
      </c>
      <c r="F277" s="1" t="s">
        <v>109</v>
      </c>
      <c r="G277" s="1" t="s">
        <v>110</v>
      </c>
      <c r="H277" s="1" t="s">
        <v>108</v>
      </c>
      <c r="I277" s="1" t="s">
        <v>92</v>
      </c>
      <c r="J277" s="1" t="s">
        <v>19</v>
      </c>
      <c r="K277" s="1" t="s">
        <v>325</v>
      </c>
      <c r="L277" s="1" t="s">
        <v>425</v>
      </c>
      <c r="M277" s="1" t="s">
        <v>306</v>
      </c>
      <c r="N277" s="28">
        <v>2</v>
      </c>
    </row>
    <row r="278" spans="1:14" x14ac:dyDescent="0.25">
      <c r="A278" s="29">
        <v>2020</v>
      </c>
      <c r="B278" s="29">
        <v>10</v>
      </c>
      <c r="C278">
        <v>62</v>
      </c>
      <c r="D278" s="1" t="s">
        <v>8</v>
      </c>
      <c r="E278" s="72">
        <v>5652543000107</v>
      </c>
      <c r="F278" s="1" t="s">
        <v>109</v>
      </c>
      <c r="G278" s="1" t="s">
        <v>110</v>
      </c>
      <c r="H278" s="1" t="s">
        <v>108</v>
      </c>
      <c r="I278" s="1" t="s">
        <v>92</v>
      </c>
      <c r="J278" s="1" t="s">
        <v>99</v>
      </c>
      <c r="K278" s="1" t="s">
        <v>355</v>
      </c>
      <c r="L278" s="1" t="s">
        <v>426</v>
      </c>
      <c r="M278" s="1" t="s">
        <v>313</v>
      </c>
      <c r="N278" s="28">
        <v>2</v>
      </c>
    </row>
    <row r="279" spans="1:14" x14ac:dyDescent="0.25">
      <c r="A279" s="29">
        <v>2020</v>
      </c>
      <c r="B279" s="29">
        <v>10</v>
      </c>
      <c r="C279">
        <v>62</v>
      </c>
      <c r="D279" s="1" t="s">
        <v>8</v>
      </c>
      <c r="E279" s="72">
        <v>5652543000107</v>
      </c>
      <c r="F279" s="1" t="s">
        <v>109</v>
      </c>
      <c r="G279" s="1" t="s">
        <v>110</v>
      </c>
      <c r="H279" s="1" t="s">
        <v>108</v>
      </c>
      <c r="I279" s="1" t="s">
        <v>92</v>
      </c>
      <c r="J279" s="1" t="s">
        <v>33</v>
      </c>
      <c r="K279" s="1" t="s">
        <v>405</v>
      </c>
      <c r="L279" s="1" t="s">
        <v>424</v>
      </c>
      <c r="M279" s="1" t="s">
        <v>311</v>
      </c>
      <c r="N279" s="28">
        <v>2</v>
      </c>
    </row>
    <row r="280" spans="1:14" x14ac:dyDescent="0.25">
      <c r="A280" s="29">
        <v>2020</v>
      </c>
      <c r="B280" s="29">
        <v>10</v>
      </c>
      <c r="C280">
        <v>62</v>
      </c>
      <c r="D280" s="1" t="s">
        <v>8</v>
      </c>
      <c r="E280" s="72">
        <v>29435005007484</v>
      </c>
      <c r="F280" s="1" t="s">
        <v>156</v>
      </c>
      <c r="G280" s="1" t="s">
        <v>112</v>
      </c>
      <c r="H280" s="1" t="s">
        <v>113</v>
      </c>
      <c r="I280" s="1" t="s">
        <v>92</v>
      </c>
      <c r="J280" s="1" t="s">
        <v>18</v>
      </c>
      <c r="K280" s="1" t="s">
        <v>324</v>
      </c>
      <c r="L280" s="1" t="s">
        <v>425</v>
      </c>
      <c r="M280" s="1" t="s">
        <v>306</v>
      </c>
      <c r="N280" s="28">
        <v>3</v>
      </c>
    </row>
    <row r="281" spans="1:14" x14ac:dyDescent="0.25">
      <c r="A281" s="29">
        <v>2020</v>
      </c>
      <c r="B281" s="29">
        <v>10</v>
      </c>
      <c r="C281">
        <v>62</v>
      </c>
      <c r="D281" s="1" t="s">
        <v>8</v>
      </c>
      <c r="E281" s="72">
        <v>29435005007484</v>
      </c>
      <c r="F281" s="1" t="s">
        <v>156</v>
      </c>
      <c r="G281" s="1" t="s">
        <v>112</v>
      </c>
      <c r="H281" s="1" t="s">
        <v>113</v>
      </c>
      <c r="I281" s="1" t="s">
        <v>92</v>
      </c>
      <c r="J281" s="1" t="s">
        <v>99</v>
      </c>
      <c r="K281" s="1" t="s">
        <v>355</v>
      </c>
      <c r="L281" s="1" t="s">
        <v>426</v>
      </c>
      <c r="M281" s="1" t="s">
        <v>313</v>
      </c>
      <c r="N281" s="28">
        <v>3</v>
      </c>
    </row>
    <row r="282" spans="1:14" x14ac:dyDescent="0.25">
      <c r="A282" s="29">
        <v>2020</v>
      </c>
      <c r="B282" s="29">
        <v>10</v>
      </c>
      <c r="C282">
        <v>62</v>
      </c>
      <c r="D282" s="1" t="s">
        <v>8</v>
      </c>
      <c r="E282" s="72">
        <v>29435005007484</v>
      </c>
      <c r="F282" s="1" t="s">
        <v>156</v>
      </c>
      <c r="G282" s="1" t="s">
        <v>112</v>
      </c>
      <c r="H282" s="1" t="s">
        <v>113</v>
      </c>
      <c r="I282" s="1" t="s">
        <v>92</v>
      </c>
      <c r="J282" s="1" t="s">
        <v>33</v>
      </c>
      <c r="K282" s="1" t="s">
        <v>405</v>
      </c>
      <c r="L282" s="1" t="s">
        <v>424</v>
      </c>
      <c r="M282" s="1" t="s">
        <v>311</v>
      </c>
      <c r="N282" s="28">
        <v>3</v>
      </c>
    </row>
    <row r="283" spans="1:14" x14ac:dyDescent="0.25">
      <c r="A283" s="29">
        <v>2020</v>
      </c>
      <c r="B283" s="29">
        <v>10</v>
      </c>
      <c r="C283">
        <v>62</v>
      </c>
      <c r="D283" s="1" t="s">
        <v>8</v>
      </c>
      <c r="E283" s="72">
        <v>74031865000151</v>
      </c>
      <c r="F283" s="1" t="s">
        <v>257</v>
      </c>
      <c r="G283" s="1" t="s">
        <v>112</v>
      </c>
      <c r="H283" s="1" t="s">
        <v>113</v>
      </c>
      <c r="I283" s="1" t="s">
        <v>251</v>
      </c>
      <c r="J283" s="1" t="s">
        <v>18</v>
      </c>
      <c r="K283" s="1" t="s">
        <v>324</v>
      </c>
      <c r="L283" s="1" t="s">
        <v>425</v>
      </c>
      <c r="M283" s="1" t="s">
        <v>306</v>
      </c>
      <c r="N283" s="28">
        <v>30</v>
      </c>
    </row>
    <row r="284" spans="1:14" x14ac:dyDescent="0.25">
      <c r="A284" s="29">
        <v>2020</v>
      </c>
      <c r="B284" s="29">
        <v>10</v>
      </c>
      <c r="C284">
        <v>62</v>
      </c>
      <c r="D284" s="1" t="s">
        <v>8</v>
      </c>
      <c r="E284" s="72">
        <v>74031865000151</v>
      </c>
      <c r="F284" s="1" t="s">
        <v>257</v>
      </c>
      <c r="G284" s="1" t="s">
        <v>112</v>
      </c>
      <c r="H284" s="1" t="s">
        <v>113</v>
      </c>
      <c r="I284" s="1" t="s">
        <v>251</v>
      </c>
      <c r="J284" s="1" t="s">
        <v>99</v>
      </c>
      <c r="K284" s="1" t="s">
        <v>355</v>
      </c>
      <c r="L284" s="1" t="s">
        <v>426</v>
      </c>
      <c r="M284" s="1" t="s">
        <v>313</v>
      </c>
      <c r="N284" s="28">
        <v>30</v>
      </c>
    </row>
    <row r="285" spans="1:14" x14ac:dyDescent="0.25">
      <c r="A285" s="29">
        <v>2020</v>
      </c>
      <c r="B285" s="29">
        <v>10</v>
      </c>
      <c r="C285">
        <v>62</v>
      </c>
      <c r="D285" s="1" t="s">
        <v>8</v>
      </c>
      <c r="E285" s="72">
        <v>74031865000151</v>
      </c>
      <c r="F285" s="1" t="s">
        <v>257</v>
      </c>
      <c r="G285" s="1" t="s">
        <v>112</v>
      </c>
      <c r="H285" s="1" t="s">
        <v>113</v>
      </c>
      <c r="I285" s="1" t="s">
        <v>251</v>
      </c>
      <c r="J285" s="1" t="s">
        <v>33</v>
      </c>
      <c r="K285" s="1" t="s">
        <v>405</v>
      </c>
      <c r="L285" s="1" t="s">
        <v>424</v>
      </c>
      <c r="M285" s="1" t="s">
        <v>311</v>
      </c>
      <c r="N285" s="28">
        <v>30</v>
      </c>
    </row>
    <row r="286" spans="1:14" x14ac:dyDescent="0.25">
      <c r="A286" s="29">
        <v>2020</v>
      </c>
      <c r="B286" s="29">
        <v>10</v>
      </c>
      <c r="C286">
        <v>62</v>
      </c>
      <c r="D286" s="1" t="s">
        <v>8</v>
      </c>
      <c r="E286" s="72">
        <v>23443518000103</v>
      </c>
      <c r="F286" s="1" t="s">
        <v>149</v>
      </c>
      <c r="G286" s="1" t="s">
        <v>112</v>
      </c>
      <c r="H286" s="1" t="s">
        <v>113</v>
      </c>
      <c r="I286" s="1" t="s">
        <v>92</v>
      </c>
      <c r="J286" s="1" t="s">
        <v>18</v>
      </c>
      <c r="K286" s="1" t="s">
        <v>324</v>
      </c>
      <c r="L286" s="1" t="s">
        <v>425</v>
      </c>
      <c r="M286" s="1" t="s">
        <v>306</v>
      </c>
      <c r="N286" s="28">
        <v>4</v>
      </c>
    </row>
    <row r="287" spans="1:14" x14ac:dyDescent="0.25">
      <c r="A287" s="29">
        <v>2020</v>
      </c>
      <c r="B287" s="29">
        <v>10</v>
      </c>
      <c r="C287">
        <v>62</v>
      </c>
      <c r="D287" s="1" t="s">
        <v>8</v>
      </c>
      <c r="E287" s="72">
        <v>23443518000103</v>
      </c>
      <c r="F287" s="1" t="s">
        <v>149</v>
      </c>
      <c r="G287" s="1" t="s">
        <v>112</v>
      </c>
      <c r="H287" s="1" t="s">
        <v>113</v>
      </c>
      <c r="I287" s="1" t="s">
        <v>92</v>
      </c>
      <c r="J287" s="1" t="s">
        <v>99</v>
      </c>
      <c r="K287" s="1" t="s">
        <v>355</v>
      </c>
      <c r="L287" s="1" t="s">
        <v>426</v>
      </c>
      <c r="M287" s="1" t="s">
        <v>313</v>
      </c>
      <c r="N287" s="28">
        <v>4</v>
      </c>
    </row>
    <row r="288" spans="1:14" x14ac:dyDescent="0.25">
      <c r="A288" s="29">
        <v>2020</v>
      </c>
      <c r="B288" s="29">
        <v>10</v>
      </c>
      <c r="C288">
        <v>62</v>
      </c>
      <c r="D288" s="1" t="s">
        <v>8</v>
      </c>
      <c r="E288" s="72">
        <v>23443518000103</v>
      </c>
      <c r="F288" s="1" t="s">
        <v>149</v>
      </c>
      <c r="G288" s="1" t="s">
        <v>112</v>
      </c>
      <c r="H288" s="1" t="s">
        <v>113</v>
      </c>
      <c r="I288" s="1" t="s">
        <v>92</v>
      </c>
      <c r="J288" s="1" t="s">
        <v>33</v>
      </c>
      <c r="K288" s="1" t="s">
        <v>405</v>
      </c>
      <c r="L288" s="1" t="s">
        <v>424</v>
      </c>
      <c r="M288" s="1" t="s">
        <v>311</v>
      </c>
      <c r="N288" s="28">
        <v>4</v>
      </c>
    </row>
    <row r="289" spans="1:14" x14ac:dyDescent="0.25">
      <c r="A289" s="29">
        <v>2020</v>
      </c>
      <c r="B289" s="29">
        <v>10</v>
      </c>
      <c r="C289">
        <v>62</v>
      </c>
      <c r="D289" s="1" t="s">
        <v>8</v>
      </c>
      <c r="E289" s="72">
        <v>5868278000280</v>
      </c>
      <c r="F289" s="1" t="s">
        <v>111</v>
      </c>
      <c r="G289" s="1" t="s">
        <v>112</v>
      </c>
      <c r="H289" s="1" t="s">
        <v>113</v>
      </c>
      <c r="I289" s="1" t="s">
        <v>92</v>
      </c>
      <c r="J289" s="1" t="s">
        <v>18</v>
      </c>
      <c r="K289" s="1" t="s">
        <v>324</v>
      </c>
      <c r="L289" s="1" t="s">
        <v>425</v>
      </c>
      <c r="M289" s="1" t="s">
        <v>306</v>
      </c>
      <c r="N289" s="28">
        <v>23</v>
      </c>
    </row>
    <row r="290" spans="1:14" x14ac:dyDescent="0.25">
      <c r="A290" s="29">
        <v>2020</v>
      </c>
      <c r="B290" s="29">
        <v>10</v>
      </c>
      <c r="C290">
        <v>62</v>
      </c>
      <c r="D290" s="1" t="s">
        <v>8</v>
      </c>
      <c r="E290" s="72">
        <v>5868278000280</v>
      </c>
      <c r="F290" s="1" t="s">
        <v>111</v>
      </c>
      <c r="G290" s="1" t="s">
        <v>112</v>
      </c>
      <c r="H290" s="1" t="s">
        <v>113</v>
      </c>
      <c r="I290" s="1" t="s">
        <v>92</v>
      </c>
      <c r="J290" s="1" t="s">
        <v>99</v>
      </c>
      <c r="K290" s="1" t="s">
        <v>355</v>
      </c>
      <c r="L290" s="1" t="s">
        <v>426</v>
      </c>
      <c r="M290" s="1" t="s">
        <v>313</v>
      </c>
      <c r="N290" s="28">
        <v>23</v>
      </c>
    </row>
    <row r="291" spans="1:14" x14ac:dyDescent="0.25">
      <c r="A291" s="29">
        <v>2020</v>
      </c>
      <c r="B291" s="29">
        <v>10</v>
      </c>
      <c r="C291">
        <v>62</v>
      </c>
      <c r="D291" s="1" t="s">
        <v>8</v>
      </c>
      <c r="E291" s="72">
        <v>5868278000280</v>
      </c>
      <c r="F291" s="1" t="s">
        <v>111</v>
      </c>
      <c r="G291" s="1" t="s">
        <v>112</v>
      </c>
      <c r="H291" s="1" t="s">
        <v>113</v>
      </c>
      <c r="I291" s="1" t="s">
        <v>92</v>
      </c>
      <c r="J291" s="1" t="s">
        <v>33</v>
      </c>
      <c r="K291" s="1" t="s">
        <v>405</v>
      </c>
      <c r="L291" s="1" t="s">
        <v>424</v>
      </c>
      <c r="M291" s="1" t="s">
        <v>311</v>
      </c>
      <c r="N291" s="28">
        <v>23</v>
      </c>
    </row>
    <row r="292" spans="1:14" x14ac:dyDescent="0.25">
      <c r="A292" s="29">
        <v>2020</v>
      </c>
      <c r="B292" s="29">
        <v>10</v>
      </c>
      <c r="C292">
        <v>62</v>
      </c>
      <c r="D292" s="1" t="s">
        <v>8</v>
      </c>
      <c r="E292" s="72">
        <v>29435005004620</v>
      </c>
      <c r="F292" s="1" t="s">
        <v>154</v>
      </c>
      <c r="G292" s="1" t="s">
        <v>90</v>
      </c>
      <c r="H292" s="1" t="s">
        <v>91</v>
      </c>
      <c r="I292" s="1" t="s">
        <v>92</v>
      </c>
      <c r="J292" s="1" t="s">
        <v>16</v>
      </c>
      <c r="K292" s="1" t="s">
        <v>322</v>
      </c>
      <c r="L292" s="1" t="s">
        <v>425</v>
      </c>
      <c r="M292" s="1" t="s">
        <v>306</v>
      </c>
      <c r="N292" s="28">
        <v>6</v>
      </c>
    </row>
    <row r="293" spans="1:14" x14ac:dyDescent="0.25">
      <c r="A293" s="29">
        <v>2020</v>
      </c>
      <c r="B293" s="29">
        <v>10</v>
      </c>
      <c r="C293">
        <v>62</v>
      </c>
      <c r="D293" s="1" t="s">
        <v>8</v>
      </c>
      <c r="E293" s="72">
        <v>29435005004620</v>
      </c>
      <c r="F293" s="1" t="s">
        <v>154</v>
      </c>
      <c r="G293" s="1" t="s">
        <v>90</v>
      </c>
      <c r="H293" s="1" t="s">
        <v>91</v>
      </c>
      <c r="I293" s="1" t="s">
        <v>92</v>
      </c>
      <c r="J293" s="1" t="s">
        <v>93</v>
      </c>
      <c r="K293" s="1" t="s">
        <v>358</v>
      </c>
      <c r="L293" s="1" t="s">
        <v>424</v>
      </c>
      <c r="M293" s="1" t="s">
        <v>311</v>
      </c>
      <c r="N293" s="28">
        <v>6</v>
      </c>
    </row>
    <row r="294" spans="1:14" x14ac:dyDescent="0.25">
      <c r="A294" s="29">
        <v>2020</v>
      </c>
      <c r="B294" s="29">
        <v>10</v>
      </c>
      <c r="C294">
        <v>62</v>
      </c>
      <c r="D294" s="1" t="s">
        <v>8</v>
      </c>
      <c r="E294" s="72">
        <v>37108388000159</v>
      </c>
      <c r="F294" s="1" t="s">
        <v>164</v>
      </c>
      <c r="G294" s="1" t="s">
        <v>90</v>
      </c>
      <c r="H294" s="1" t="s">
        <v>91</v>
      </c>
      <c r="I294" s="1" t="s">
        <v>92</v>
      </c>
      <c r="J294" s="1" t="s">
        <v>16</v>
      </c>
      <c r="K294" s="1" t="s">
        <v>322</v>
      </c>
      <c r="L294" s="1" t="s">
        <v>425</v>
      </c>
      <c r="M294" s="1" t="s">
        <v>306</v>
      </c>
      <c r="N294" s="28">
        <v>10</v>
      </c>
    </row>
    <row r="295" spans="1:14" x14ac:dyDescent="0.25">
      <c r="A295" s="29">
        <v>2020</v>
      </c>
      <c r="B295" s="29">
        <v>10</v>
      </c>
      <c r="C295">
        <v>62</v>
      </c>
      <c r="D295" s="1" t="s">
        <v>8</v>
      </c>
      <c r="E295" s="72">
        <v>37108388000159</v>
      </c>
      <c r="F295" s="1" t="s">
        <v>164</v>
      </c>
      <c r="G295" s="1" t="s">
        <v>90</v>
      </c>
      <c r="H295" s="1" t="s">
        <v>91</v>
      </c>
      <c r="I295" s="1" t="s">
        <v>92</v>
      </c>
      <c r="J295" s="1" t="s">
        <v>93</v>
      </c>
      <c r="K295" s="1" t="s">
        <v>358</v>
      </c>
      <c r="L295" s="1" t="s">
        <v>424</v>
      </c>
      <c r="M295" s="1" t="s">
        <v>311</v>
      </c>
      <c r="N295" s="28">
        <v>10</v>
      </c>
    </row>
    <row r="296" spans="1:14" x14ac:dyDescent="0.25">
      <c r="A296" s="29">
        <v>2020</v>
      </c>
      <c r="B296" s="29">
        <v>10</v>
      </c>
      <c r="C296">
        <v>62</v>
      </c>
      <c r="D296" s="1" t="s">
        <v>8</v>
      </c>
      <c r="E296" s="72">
        <v>2560878000107</v>
      </c>
      <c r="F296" s="1" t="s">
        <v>104</v>
      </c>
      <c r="G296" s="1" t="s">
        <v>90</v>
      </c>
      <c r="H296" s="1" t="s">
        <v>91</v>
      </c>
      <c r="I296" s="1" t="s">
        <v>92</v>
      </c>
      <c r="J296" s="1" t="s">
        <v>16</v>
      </c>
      <c r="K296" s="1" t="s">
        <v>322</v>
      </c>
      <c r="L296" s="1" t="s">
        <v>425</v>
      </c>
      <c r="M296" s="1" t="s">
        <v>306</v>
      </c>
      <c r="N296" s="28">
        <v>2</v>
      </c>
    </row>
    <row r="297" spans="1:14" x14ac:dyDescent="0.25">
      <c r="A297" s="29">
        <v>2020</v>
      </c>
      <c r="B297" s="29">
        <v>10</v>
      </c>
      <c r="C297">
        <v>62</v>
      </c>
      <c r="D297" s="1" t="s">
        <v>8</v>
      </c>
      <c r="E297" s="72">
        <v>2560878000107</v>
      </c>
      <c r="F297" s="1" t="s">
        <v>104</v>
      </c>
      <c r="G297" s="1" t="s">
        <v>90</v>
      </c>
      <c r="H297" s="1" t="s">
        <v>91</v>
      </c>
      <c r="I297" s="1" t="s">
        <v>92</v>
      </c>
      <c r="J297" s="1" t="s">
        <v>93</v>
      </c>
      <c r="K297" s="1" t="s">
        <v>358</v>
      </c>
      <c r="L297" s="1" t="s">
        <v>424</v>
      </c>
      <c r="M297" s="1" t="s">
        <v>311</v>
      </c>
      <c r="N297" s="28">
        <v>2</v>
      </c>
    </row>
    <row r="298" spans="1:14" x14ac:dyDescent="0.25">
      <c r="A298" s="29">
        <v>2020</v>
      </c>
      <c r="B298" s="29">
        <v>10</v>
      </c>
      <c r="C298">
        <v>62</v>
      </c>
      <c r="D298" s="1" t="s">
        <v>8</v>
      </c>
      <c r="E298" s="72">
        <v>60884855002289</v>
      </c>
      <c r="F298" s="1" t="s">
        <v>181</v>
      </c>
      <c r="G298" s="1" t="s">
        <v>90</v>
      </c>
      <c r="H298" s="1" t="s">
        <v>91</v>
      </c>
      <c r="I298" s="1" t="s">
        <v>92</v>
      </c>
      <c r="J298" s="1" t="s">
        <v>16</v>
      </c>
      <c r="K298" s="1" t="s">
        <v>322</v>
      </c>
      <c r="L298" s="1" t="s">
        <v>425</v>
      </c>
      <c r="M298" s="1" t="s">
        <v>306</v>
      </c>
      <c r="N298" s="28">
        <v>31</v>
      </c>
    </row>
    <row r="299" spans="1:14" x14ac:dyDescent="0.25">
      <c r="A299" s="29">
        <v>2020</v>
      </c>
      <c r="B299" s="29">
        <v>10</v>
      </c>
      <c r="C299">
        <v>62</v>
      </c>
      <c r="D299" s="1" t="s">
        <v>8</v>
      </c>
      <c r="E299" s="72">
        <v>60884855002289</v>
      </c>
      <c r="F299" s="1" t="s">
        <v>181</v>
      </c>
      <c r="G299" s="1" t="s">
        <v>90</v>
      </c>
      <c r="H299" s="1" t="s">
        <v>91</v>
      </c>
      <c r="I299" s="1" t="s">
        <v>92</v>
      </c>
      <c r="J299" s="1" t="s">
        <v>93</v>
      </c>
      <c r="K299" s="1" t="s">
        <v>358</v>
      </c>
      <c r="L299" s="1" t="s">
        <v>424</v>
      </c>
      <c r="M299" s="1" t="s">
        <v>311</v>
      </c>
      <c r="N299" s="28">
        <v>31</v>
      </c>
    </row>
    <row r="300" spans="1:14" x14ac:dyDescent="0.25">
      <c r="A300" s="29">
        <v>2020</v>
      </c>
      <c r="B300" s="29">
        <v>10</v>
      </c>
      <c r="C300">
        <v>62</v>
      </c>
      <c r="D300" s="1" t="s">
        <v>8</v>
      </c>
      <c r="E300" s="72">
        <v>6047087004207</v>
      </c>
      <c r="F300" s="1" t="s">
        <v>123</v>
      </c>
      <c r="G300" s="1" t="s">
        <v>90</v>
      </c>
      <c r="H300" s="1" t="s">
        <v>91</v>
      </c>
      <c r="I300" s="1" t="s">
        <v>92</v>
      </c>
      <c r="J300" s="1" t="s">
        <v>16</v>
      </c>
      <c r="K300" s="1" t="s">
        <v>322</v>
      </c>
      <c r="L300" s="1" t="s">
        <v>425</v>
      </c>
      <c r="M300" s="1" t="s">
        <v>306</v>
      </c>
      <c r="N300" s="28">
        <v>2</v>
      </c>
    </row>
    <row r="301" spans="1:14" x14ac:dyDescent="0.25">
      <c r="A301" s="29">
        <v>2020</v>
      </c>
      <c r="B301" s="29">
        <v>10</v>
      </c>
      <c r="C301">
        <v>62</v>
      </c>
      <c r="D301" s="1" t="s">
        <v>8</v>
      </c>
      <c r="E301" s="72">
        <v>6047087004207</v>
      </c>
      <c r="F301" s="1" t="s">
        <v>123</v>
      </c>
      <c r="G301" s="1" t="s">
        <v>90</v>
      </c>
      <c r="H301" s="1" t="s">
        <v>91</v>
      </c>
      <c r="I301" s="1" t="s">
        <v>92</v>
      </c>
      <c r="J301" s="1" t="s">
        <v>93</v>
      </c>
      <c r="K301" s="1" t="s">
        <v>358</v>
      </c>
      <c r="L301" s="1" t="s">
        <v>424</v>
      </c>
      <c r="M301" s="1" t="s">
        <v>311</v>
      </c>
      <c r="N301" s="28">
        <v>2</v>
      </c>
    </row>
    <row r="302" spans="1:14" x14ac:dyDescent="0.25">
      <c r="A302" s="29">
        <v>2020</v>
      </c>
      <c r="B302" s="29">
        <v>10</v>
      </c>
      <c r="C302">
        <v>62</v>
      </c>
      <c r="D302" s="1" t="s">
        <v>8</v>
      </c>
      <c r="E302" s="72">
        <v>49791000144</v>
      </c>
      <c r="F302" s="1" t="s">
        <v>94</v>
      </c>
      <c r="G302" s="1" t="s">
        <v>90</v>
      </c>
      <c r="H302" s="1" t="s">
        <v>91</v>
      </c>
      <c r="I302" s="1" t="s">
        <v>92</v>
      </c>
      <c r="J302" s="1" t="s">
        <v>16</v>
      </c>
      <c r="K302" s="1" t="s">
        <v>322</v>
      </c>
      <c r="L302" s="1" t="s">
        <v>425</v>
      </c>
      <c r="M302" s="1" t="s">
        <v>306</v>
      </c>
      <c r="N302" s="28">
        <v>5</v>
      </c>
    </row>
    <row r="303" spans="1:14" x14ac:dyDescent="0.25">
      <c r="A303" s="29">
        <v>2020</v>
      </c>
      <c r="B303" s="29">
        <v>10</v>
      </c>
      <c r="C303">
        <v>62</v>
      </c>
      <c r="D303" s="1" t="s">
        <v>8</v>
      </c>
      <c r="E303" s="72">
        <v>49791000144</v>
      </c>
      <c r="F303" s="1" t="s">
        <v>94</v>
      </c>
      <c r="G303" s="1" t="s">
        <v>90</v>
      </c>
      <c r="H303" s="1" t="s">
        <v>91</v>
      </c>
      <c r="I303" s="1" t="s">
        <v>92</v>
      </c>
      <c r="J303" s="1" t="s">
        <v>93</v>
      </c>
      <c r="K303" s="1" t="s">
        <v>358</v>
      </c>
      <c r="L303" s="1" t="s">
        <v>424</v>
      </c>
      <c r="M303" s="1" t="s">
        <v>311</v>
      </c>
      <c r="N303" s="28">
        <v>5</v>
      </c>
    </row>
    <row r="304" spans="1:14" x14ac:dyDescent="0.25">
      <c r="A304" s="29">
        <v>2020</v>
      </c>
      <c r="B304" s="29">
        <v>10</v>
      </c>
      <c r="C304">
        <v>62</v>
      </c>
      <c r="D304" s="1" t="s">
        <v>8</v>
      </c>
      <c r="E304" s="72">
        <v>610980000144</v>
      </c>
      <c r="F304" s="1" t="s">
        <v>95</v>
      </c>
      <c r="G304" s="1" t="s">
        <v>90</v>
      </c>
      <c r="H304" s="1" t="s">
        <v>91</v>
      </c>
      <c r="I304" s="1" t="s">
        <v>92</v>
      </c>
      <c r="J304" s="1" t="s">
        <v>16</v>
      </c>
      <c r="K304" s="1" t="s">
        <v>322</v>
      </c>
      <c r="L304" s="1" t="s">
        <v>425</v>
      </c>
      <c r="M304" s="1" t="s">
        <v>306</v>
      </c>
      <c r="N304" s="28">
        <v>4</v>
      </c>
    </row>
    <row r="305" spans="1:14" x14ac:dyDescent="0.25">
      <c r="A305" s="29">
        <v>2020</v>
      </c>
      <c r="B305" s="29">
        <v>10</v>
      </c>
      <c r="C305">
        <v>62</v>
      </c>
      <c r="D305" s="1" t="s">
        <v>8</v>
      </c>
      <c r="E305" s="72">
        <v>610980000144</v>
      </c>
      <c r="F305" s="1" t="s">
        <v>95</v>
      </c>
      <c r="G305" s="1" t="s">
        <v>90</v>
      </c>
      <c r="H305" s="1" t="s">
        <v>91</v>
      </c>
      <c r="I305" s="1" t="s">
        <v>92</v>
      </c>
      <c r="J305" s="1" t="s">
        <v>93</v>
      </c>
      <c r="K305" s="1" t="s">
        <v>358</v>
      </c>
      <c r="L305" s="1" t="s">
        <v>424</v>
      </c>
      <c r="M305" s="1" t="s">
        <v>311</v>
      </c>
      <c r="N305" s="28">
        <v>4</v>
      </c>
    </row>
    <row r="306" spans="1:14" x14ac:dyDescent="0.25">
      <c r="A306" s="29">
        <v>2020</v>
      </c>
      <c r="B306" s="29">
        <v>10</v>
      </c>
      <c r="C306">
        <v>62</v>
      </c>
      <c r="D306" s="1" t="s">
        <v>8</v>
      </c>
      <c r="E306" s="72">
        <v>25841000153</v>
      </c>
      <c r="F306" s="1" t="s">
        <v>89</v>
      </c>
      <c r="G306" s="1" t="s">
        <v>90</v>
      </c>
      <c r="H306" s="1" t="s">
        <v>91</v>
      </c>
      <c r="I306" s="1" t="s">
        <v>92</v>
      </c>
      <c r="J306" s="1" t="s">
        <v>16</v>
      </c>
      <c r="K306" s="1" t="s">
        <v>322</v>
      </c>
      <c r="L306" s="1" t="s">
        <v>425</v>
      </c>
      <c r="M306" s="1" t="s">
        <v>306</v>
      </c>
      <c r="N306" s="28">
        <v>3</v>
      </c>
    </row>
    <row r="307" spans="1:14" x14ac:dyDescent="0.25">
      <c r="A307" s="29">
        <v>2020</v>
      </c>
      <c r="B307" s="29">
        <v>10</v>
      </c>
      <c r="C307">
        <v>62</v>
      </c>
      <c r="D307" s="1" t="s">
        <v>8</v>
      </c>
      <c r="E307" s="72">
        <v>25841000153</v>
      </c>
      <c r="F307" s="1" t="s">
        <v>89</v>
      </c>
      <c r="G307" s="1" t="s">
        <v>90</v>
      </c>
      <c r="H307" s="1" t="s">
        <v>91</v>
      </c>
      <c r="I307" s="1" t="s">
        <v>92</v>
      </c>
      <c r="J307" s="1" t="s">
        <v>93</v>
      </c>
      <c r="K307" s="1" t="s">
        <v>358</v>
      </c>
      <c r="L307" s="1" t="s">
        <v>424</v>
      </c>
      <c r="M307" s="1" t="s">
        <v>311</v>
      </c>
      <c r="N307" s="28">
        <v>3</v>
      </c>
    </row>
    <row r="308" spans="1:14" x14ac:dyDescent="0.25">
      <c r="A308" s="29">
        <v>2020</v>
      </c>
      <c r="B308" s="29">
        <v>10</v>
      </c>
      <c r="C308">
        <v>62</v>
      </c>
      <c r="D308" s="1" t="s">
        <v>8</v>
      </c>
      <c r="E308" s="72">
        <v>15126437000496</v>
      </c>
      <c r="F308" s="1" t="s">
        <v>254</v>
      </c>
      <c r="G308" s="1" t="s">
        <v>102</v>
      </c>
      <c r="H308" s="1" t="s">
        <v>103</v>
      </c>
      <c r="I308" s="1" t="s">
        <v>251</v>
      </c>
      <c r="J308" s="1" t="s">
        <v>18</v>
      </c>
      <c r="K308" s="1" t="s">
        <v>324</v>
      </c>
      <c r="L308" s="1" t="s">
        <v>425</v>
      </c>
      <c r="M308" s="1" t="s">
        <v>306</v>
      </c>
      <c r="N308" s="28">
        <v>7</v>
      </c>
    </row>
    <row r="309" spans="1:14" x14ac:dyDescent="0.25">
      <c r="A309" s="29">
        <v>2020</v>
      </c>
      <c r="B309" s="29">
        <v>10</v>
      </c>
      <c r="C309">
        <v>62</v>
      </c>
      <c r="D309" s="1" t="s">
        <v>8</v>
      </c>
      <c r="E309" s="72">
        <v>15126437000496</v>
      </c>
      <c r="F309" s="1" t="s">
        <v>254</v>
      </c>
      <c r="G309" s="1" t="s">
        <v>102</v>
      </c>
      <c r="H309" s="1" t="s">
        <v>103</v>
      </c>
      <c r="I309" s="1" t="s">
        <v>251</v>
      </c>
      <c r="J309" s="1" t="s">
        <v>93</v>
      </c>
      <c r="K309" s="1" t="s">
        <v>358</v>
      </c>
      <c r="L309" s="1" t="s">
        <v>424</v>
      </c>
      <c r="M309" s="1" t="s">
        <v>311</v>
      </c>
      <c r="N309" s="28">
        <v>7</v>
      </c>
    </row>
    <row r="310" spans="1:14" x14ac:dyDescent="0.25">
      <c r="A310" s="29">
        <v>2020</v>
      </c>
      <c r="B310" s="29">
        <v>10</v>
      </c>
      <c r="C310">
        <v>62</v>
      </c>
      <c r="D310" s="1" t="s">
        <v>8</v>
      </c>
      <c r="E310" s="72">
        <v>2284062001170</v>
      </c>
      <c r="F310" s="1" t="s">
        <v>101</v>
      </c>
      <c r="G310" s="1" t="s">
        <v>102</v>
      </c>
      <c r="H310" s="1" t="s">
        <v>103</v>
      </c>
      <c r="I310" s="1" t="s">
        <v>92</v>
      </c>
      <c r="J310" s="1" t="s">
        <v>18</v>
      </c>
      <c r="K310" s="1" t="s">
        <v>324</v>
      </c>
      <c r="L310" s="1" t="s">
        <v>425</v>
      </c>
      <c r="M310" s="1" t="s">
        <v>306</v>
      </c>
      <c r="N310" s="28">
        <v>0</v>
      </c>
    </row>
    <row r="311" spans="1:14" x14ac:dyDescent="0.25">
      <c r="A311" s="29">
        <v>2020</v>
      </c>
      <c r="B311" s="29">
        <v>10</v>
      </c>
      <c r="C311">
        <v>62</v>
      </c>
      <c r="D311" s="1" t="s">
        <v>8</v>
      </c>
      <c r="E311" s="72">
        <v>2284062001170</v>
      </c>
      <c r="F311" s="1" t="s">
        <v>101</v>
      </c>
      <c r="G311" s="1" t="s">
        <v>102</v>
      </c>
      <c r="H311" s="1" t="s">
        <v>103</v>
      </c>
      <c r="I311" s="1" t="s">
        <v>92</v>
      </c>
      <c r="J311" s="1" t="s">
        <v>93</v>
      </c>
      <c r="K311" s="1" t="s">
        <v>358</v>
      </c>
      <c r="L311" s="1" t="s">
        <v>424</v>
      </c>
      <c r="M311" s="1" t="s">
        <v>311</v>
      </c>
      <c r="N311" s="28">
        <v>0</v>
      </c>
    </row>
    <row r="312" spans="1:14" x14ac:dyDescent="0.25">
      <c r="A312" s="29">
        <v>2020</v>
      </c>
      <c r="B312" s="29">
        <v>10</v>
      </c>
      <c r="C312">
        <v>62</v>
      </c>
      <c r="D312" s="1" t="s">
        <v>8</v>
      </c>
      <c r="E312" s="72">
        <v>17214149000176</v>
      </c>
      <c r="F312" s="1" t="s">
        <v>145</v>
      </c>
      <c r="G312" s="1" t="s">
        <v>146</v>
      </c>
      <c r="H312" s="1" t="s">
        <v>142</v>
      </c>
      <c r="I312" s="1" t="s">
        <v>92</v>
      </c>
      <c r="J312" s="1" t="s">
        <v>15</v>
      </c>
      <c r="K312" s="1" t="s">
        <v>320</v>
      </c>
      <c r="L312" s="1" t="s">
        <v>426</v>
      </c>
      <c r="M312" s="1" t="s">
        <v>313</v>
      </c>
      <c r="N312" s="28">
        <v>38</v>
      </c>
    </row>
    <row r="313" spans="1:14" x14ac:dyDescent="0.25">
      <c r="A313" s="29">
        <v>2020</v>
      </c>
      <c r="B313" s="29">
        <v>10</v>
      </c>
      <c r="C313">
        <v>62</v>
      </c>
      <c r="D313" s="1" t="s">
        <v>8</v>
      </c>
      <c r="E313" s="72">
        <v>17214149000176</v>
      </c>
      <c r="F313" s="1" t="s">
        <v>145</v>
      </c>
      <c r="G313" s="1" t="s">
        <v>146</v>
      </c>
      <c r="H313" s="1" t="s">
        <v>142</v>
      </c>
      <c r="I313" s="1" t="s">
        <v>92</v>
      </c>
      <c r="J313" s="1" t="s">
        <v>143</v>
      </c>
      <c r="K313" s="1" t="s">
        <v>360</v>
      </c>
      <c r="L313" s="1" t="s">
        <v>424</v>
      </c>
      <c r="M313" s="1" t="s">
        <v>311</v>
      </c>
      <c r="N313" s="28">
        <v>38</v>
      </c>
    </row>
    <row r="314" spans="1:14" x14ac:dyDescent="0.25">
      <c r="A314" s="29">
        <v>2020</v>
      </c>
      <c r="B314" s="29">
        <v>10</v>
      </c>
      <c r="C314">
        <v>62</v>
      </c>
      <c r="D314" s="1" t="s">
        <v>8</v>
      </c>
      <c r="E314" s="72">
        <v>17214149000176</v>
      </c>
      <c r="F314" s="1" t="s">
        <v>145</v>
      </c>
      <c r="G314" s="1" t="s">
        <v>146</v>
      </c>
      <c r="H314" s="1" t="s">
        <v>142</v>
      </c>
      <c r="I314" s="1" t="s">
        <v>92</v>
      </c>
      <c r="J314" s="1" t="s">
        <v>144</v>
      </c>
      <c r="K314" s="1" t="s">
        <v>364</v>
      </c>
      <c r="L314" s="1" t="s">
        <v>425</v>
      </c>
      <c r="M314" s="1" t="s">
        <v>306</v>
      </c>
      <c r="N314" s="28">
        <v>38</v>
      </c>
    </row>
    <row r="315" spans="1:14" x14ac:dyDescent="0.25">
      <c r="A315" s="29">
        <v>2020</v>
      </c>
      <c r="B315" s="29">
        <v>10</v>
      </c>
      <c r="C315">
        <v>62</v>
      </c>
      <c r="D315" s="1" t="s">
        <v>8</v>
      </c>
      <c r="E315" s="72">
        <v>25415993000193</v>
      </c>
      <c r="F315" s="1" t="s">
        <v>151</v>
      </c>
      <c r="G315" s="1" t="s">
        <v>152</v>
      </c>
      <c r="H315" s="1" t="s">
        <v>142</v>
      </c>
      <c r="I315" s="1" t="s">
        <v>92</v>
      </c>
      <c r="J315" s="1" t="s">
        <v>15</v>
      </c>
      <c r="K315" s="1" t="s">
        <v>320</v>
      </c>
      <c r="L315" s="1" t="s">
        <v>426</v>
      </c>
      <c r="M315" s="1" t="s">
        <v>313</v>
      </c>
      <c r="N315" s="28">
        <v>2</v>
      </c>
    </row>
    <row r="316" spans="1:14" x14ac:dyDescent="0.25">
      <c r="A316" s="29">
        <v>2020</v>
      </c>
      <c r="B316" s="29">
        <v>10</v>
      </c>
      <c r="C316">
        <v>62</v>
      </c>
      <c r="D316" s="1" t="s">
        <v>8</v>
      </c>
      <c r="E316" s="72">
        <v>25415993000193</v>
      </c>
      <c r="F316" s="1" t="s">
        <v>151</v>
      </c>
      <c r="G316" s="1" t="s">
        <v>152</v>
      </c>
      <c r="H316" s="1" t="s">
        <v>142</v>
      </c>
      <c r="I316" s="1" t="s">
        <v>92</v>
      </c>
      <c r="J316" s="1" t="s">
        <v>143</v>
      </c>
      <c r="K316" s="1" t="s">
        <v>360</v>
      </c>
      <c r="L316" s="1" t="s">
        <v>424</v>
      </c>
      <c r="M316" s="1" t="s">
        <v>311</v>
      </c>
      <c r="N316" s="28">
        <v>2</v>
      </c>
    </row>
    <row r="317" spans="1:14" x14ac:dyDescent="0.25">
      <c r="A317" s="29">
        <v>2020</v>
      </c>
      <c r="B317" s="29">
        <v>10</v>
      </c>
      <c r="C317">
        <v>62</v>
      </c>
      <c r="D317" s="1" t="s">
        <v>8</v>
      </c>
      <c r="E317" s="72">
        <v>25415993000193</v>
      </c>
      <c r="F317" s="1" t="s">
        <v>151</v>
      </c>
      <c r="G317" s="1" t="s">
        <v>152</v>
      </c>
      <c r="H317" s="1" t="s">
        <v>142</v>
      </c>
      <c r="I317" s="1" t="s">
        <v>92</v>
      </c>
      <c r="J317" s="1" t="s">
        <v>144</v>
      </c>
      <c r="K317" s="1" t="s">
        <v>364</v>
      </c>
      <c r="L317" s="1" t="s">
        <v>425</v>
      </c>
      <c r="M317" s="1" t="s">
        <v>306</v>
      </c>
      <c r="N317" s="28">
        <v>2</v>
      </c>
    </row>
    <row r="318" spans="1:14" x14ac:dyDescent="0.25">
      <c r="A318" s="29">
        <v>2020</v>
      </c>
      <c r="B318" s="29">
        <v>10</v>
      </c>
      <c r="C318">
        <v>62</v>
      </c>
      <c r="D318" s="1" t="s">
        <v>8</v>
      </c>
      <c r="E318" s="72">
        <v>17087591000189</v>
      </c>
      <c r="F318" s="1" t="s">
        <v>140</v>
      </c>
      <c r="G318" s="1" t="s">
        <v>141</v>
      </c>
      <c r="H318" s="1" t="s">
        <v>142</v>
      </c>
      <c r="I318" s="1" t="s">
        <v>92</v>
      </c>
      <c r="J318" s="1" t="s">
        <v>15</v>
      </c>
      <c r="K318" s="1" t="s">
        <v>320</v>
      </c>
      <c r="L318" s="1" t="s">
        <v>426</v>
      </c>
      <c r="M318" s="1" t="s">
        <v>313</v>
      </c>
      <c r="N318" s="28">
        <v>10</v>
      </c>
    </row>
    <row r="319" spans="1:14" x14ac:dyDescent="0.25">
      <c r="A319" s="29">
        <v>2020</v>
      </c>
      <c r="B319" s="29">
        <v>10</v>
      </c>
      <c r="C319">
        <v>62</v>
      </c>
      <c r="D319" s="1" t="s">
        <v>8</v>
      </c>
      <c r="E319" s="72">
        <v>17087591000189</v>
      </c>
      <c r="F319" s="1" t="s">
        <v>140</v>
      </c>
      <c r="G319" s="1" t="s">
        <v>141</v>
      </c>
      <c r="H319" s="1" t="s">
        <v>142</v>
      </c>
      <c r="I319" s="1" t="s">
        <v>92</v>
      </c>
      <c r="J319" s="1" t="s">
        <v>143</v>
      </c>
      <c r="K319" s="1" t="s">
        <v>360</v>
      </c>
      <c r="L319" s="1" t="s">
        <v>424</v>
      </c>
      <c r="M319" s="1" t="s">
        <v>311</v>
      </c>
      <c r="N319" s="28">
        <v>10</v>
      </c>
    </row>
    <row r="320" spans="1:14" x14ac:dyDescent="0.25">
      <c r="A320" s="29">
        <v>2020</v>
      </c>
      <c r="B320" s="29">
        <v>10</v>
      </c>
      <c r="C320">
        <v>62</v>
      </c>
      <c r="D320" s="1" t="s">
        <v>8</v>
      </c>
      <c r="E320" s="72">
        <v>17087591000189</v>
      </c>
      <c r="F320" s="1" t="s">
        <v>140</v>
      </c>
      <c r="G320" s="1" t="s">
        <v>141</v>
      </c>
      <c r="H320" s="1" t="s">
        <v>142</v>
      </c>
      <c r="I320" s="1" t="s">
        <v>92</v>
      </c>
      <c r="J320" s="1" t="s">
        <v>144</v>
      </c>
      <c r="K320" s="1" t="s">
        <v>364</v>
      </c>
      <c r="L320" s="1" t="s">
        <v>425</v>
      </c>
      <c r="M320" s="1" t="s">
        <v>306</v>
      </c>
      <c r="N320" s="28">
        <v>10</v>
      </c>
    </row>
    <row r="321" spans="1:14" x14ac:dyDescent="0.25">
      <c r="A321" s="29">
        <v>2020</v>
      </c>
      <c r="B321" s="29">
        <v>10</v>
      </c>
      <c r="C321">
        <v>62</v>
      </c>
      <c r="D321" s="1" t="s">
        <v>8</v>
      </c>
      <c r="E321" s="72">
        <v>15016827000160</v>
      </c>
      <c r="F321" s="1" t="s">
        <v>133</v>
      </c>
      <c r="G321" s="1" t="s">
        <v>134</v>
      </c>
      <c r="H321" s="1" t="s">
        <v>135</v>
      </c>
      <c r="I321" s="1" t="s">
        <v>92</v>
      </c>
      <c r="J321" s="1" t="s">
        <v>16</v>
      </c>
      <c r="K321" s="1" t="s">
        <v>322</v>
      </c>
      <c r="L321" s="1" t="s">
        <v>425</v>
      </c>
      <c r="M321" s="1" t="s">
        <v>306</v>
      </c>
      <c r="N321" s="28">
        <v>2</v>
      </c>
    </row>
    <row r="322" spans="1:14" x14ac:dyDescent="0.25">
      <c r="A322" s="29">
        <v>2020</v>
      </c>
      <c r="B322" s="29">
        <v>10</v>
      </c>
      <c r="C322">
        <v>62</v>
      </c>
      <c r="D322" s="1" t="s">
        <v>8</v>
      </c>
      <c r="E322" s="72">
        <v>15016827000160</v>
      </c>
      <c r="F322" s="1" t="s">
        <v>133</v>
      </c>
      <c r="G322" s="1" t="s">
        <v>134</v>
      </c>
      <c r="H322" s="1" t="s">
        <v>135</v>
      </c>
      <c r="I322" s="1" t="s">
        <v>92</v>
      </c>
      <c r="J322" s="1" t="s">
        <v>99</v>
      </c>
      <c r="K322" s="1" t="s">
        <v>355</v>
      </c>
      <c r="L322" s="1" t="s">
        <v>426</v>
      </c>
      <c r="M322" s="1" t="s">
        <v>313</v>
      </c>
      <c r="N322" s="28">
        <v>2</v>
      </c>
    </row>
    <row r="323" spans="1:14" x14ac:dyDescent="0.25">
      <c r="A323" s="29">
        <v>2020</v>
      </c>
      <c r="B323" s="29">
        <v>10</v>
      </c>
      <c r="C323">
        <v>62</v>
      </c>
      <c r="D323" s="1" t="s">
        <v>8</v>
      </c>
      <c r="E323" s="72">
        <v>15016827000160</v>
      </c>
      <c r="F323" s="1" t="s">
        <v>133</v>
      </c>
      <c r="G323" s="1" t="s">
        <v>134</v>
      </c>
      <c r="H323" s="1" t="s">
        <v>135</v>
      </c>
      <c r="I323" s="1" t="s">
        <v>92</v>
      </c>
      <c r="J323" s="1" t="s">
        <v>93</v>
      </c>
      <c r="K323" s="1" t="s">
        <v>358</v>
      </c>
      <c r="L323" s="1" t="s">
        <v>424</v>
      </c>
      <c r="M323" s="1" t="s">
        <v>311</v>
      </c>
      <c r="N323" s="28">
        <v>2</v>
      </c>
    </row>
    <row r="324" spans="1:14" x14ac:dyDescent="0.25">
      <c r="A324" s="29">
        <v>2020</v>
      </c>
      <c r="B324" s="29">
        <v>10</v>
      </c>
      <c r="C324">
        <v>62</v>
      </c>
      <c r="D324" s="1" t="s">
        <v>8</v>
      </c>
      <c r="E324" s="72">
        <v>10892164000124</v>
      </c>
      <c r="F324" s="1" t="s">
        <v>127</v>
      </c>
      <c r="G324" s="1" t="s">
        <v>128</v>
      </c>
      <c r="H324" s="1" t="s">
        <v>129</v>
      </c>
      <c r="I324" s="1" t="s">
        <v>92</v>
      </c>
      <c r="J324" s="1" t="s">
        <v>20</v>
      </c>
      <c r="K324" s="1" t="s">
        <v>326</v>
      </c>
      <c r="L324" s="1" t="s">
        <v>425</v>
      </c>
      <c r="M324" s="1" t="s">
        <v>306</v>
      </c>
      <c r="N324" s="28">
        <v>55</v>
      </c>
    </row>
    <row r="325" spans="1:14" x14ac:dyDescent="0.25">
      <c r="A325" s="29">
        <v>2020</v>
      </c>
      <c r="B325" s="29">
        <v>10</v>
      </c>
      <c r="C325">
        <v>62</v>
      </c>
      <c r="D325" s="1" t="s">
        <v>8</v>
      </c>
      <c r="E325" s="72">
        <v>10892164000124</v>
      </c>
      <c r="F325" s="1" t="s">
        <v>127</v>
      </c>
      <c r="G325" s="1" t="s">
        <v>128</v>
      </c>
      <c r="H325" s="1" t="s">
        <v>129</v>
      </c>
      <c r="I325" s="1" t="s">
        <v>92</v>
      </c>
      <c r="J325" s="1" t="s">
        <v>99</v>
      </c>
      <c r="K325" s="1" t="s">
        <v>355</v>
      </c>
      <c r="L325" s="1" t="s">
        <v>426</v>
      </c>
      <c r="M325" s="1" t="s">
        <v>313</v>
      </c>
      <c r="N325" s="28">
        <v>55</v>
      </c>
    </row>
    <row r="326" spans="1:14" x14ac:dyDescent="0.25">
      <c r="A326" s="29">
        <v>2020</v>
      </c>
      <c r="B326" s="29">
        <v>10</v>
      </c>
      <c r="C326">
        <v>62</v>
      </c>
      <c r="D326" s="1" t="s">
        <v>8</v>
      </c>
      <c r="E326" s="72">
        <v>10892164000124</v>
      </c>
      <c r="F326" s="1" t="s">
        <v>127</v>
      </c>
      <c r="G326" s="1" t="s">
        <v>128</v>
      </c>
      <c r="H326" s="1" t="s">
        <v>129</v>
      </c>
      <c r="I326" s="1" t="s">
        <v>92</v>
      </c>
      <c r="J326" s="1" t="s">
        <v>33</v>
      </c>
      <c r="K326" s="1" t="s">
        <v>405</v>
      </c>
      <c r="L326" s="1" t="s">
        <v>424</v>
      </c>
      <c r="M326" s="1" t="s">
        <v>311</v>
      </c>
      <c r="N326" s="28">
        <v>55</v>
      </c>
    </row>
    <row r="327" spans="1:14" x14ac:dyDescent="0.25">
      <c r="A327" s="29">
        <v>2020</v>
      </c>
      <c r="B327" s="29">
        <v>10</v>
      </c>
      <c r="C327">
        <v>62</v>
      </c>
      <c r="D327" s="1" t="s">
        <v>8</v>
      </c>
      <c r="E327" s="72">
        <v>60884855001207</v>
      </c>
      <c r="F327" s="1" t="s">
        <v>178</v>
      </c>
      <c r="G327" s="1" t="s">
        <v>179</v>
      </c>
      <c r="H327" s="1" t="s">
        <v>120</v>
      </c>
      <c r="I327" s="1" t="s">
        <v>92</v>
      </c>
      <c r="J327" s="1" t="s">
        <v>30</v>
      </c>
      <c r="K327" s="1" t="s">
        <v>318</v>
      </c>
      <c r="L327" s="1" t="s">
        <v>424</v>
      </c>
      <c r="M327" s="1" t="s">
        <v>311</v>
      </c>
      <c r="N327" s="28">
        <v>12</v>
      </c>
    </row>
    <row r="328" spans="1:14" x14ac:dyDescent="0.25">
      <c r="A328" s="29">
        <v>2020</v>
      </c>
      <c r="B328" s="29">
        <v>10</v>
      </c>
      <c r="C328">
        <v>62</v>
      </c>
      <c r="D328" s="1" t="s">
        <v>8</v>
      </c>
      <c r="E328" s="72">
        <v>60884855001207</v>
      </c>
      <c r="F328" s="1" t="s">
        <v>178</v>
      </c>
      <c r="G328" s="1" t="s">
        <v>179</v>
      </c>
      <c r="H328" s="1" t="s">
        <v>120</v>
      </c>
      <c r="I328" s="1" t="s">
        <v>92</v>
      </c>
      <c r="J328" s="1" t="s">
        <v>121</v>
      </c>
      <c r="K328" s="1" t="s">
        <v>357</v>
      </c>
      <c r="L328" s="1" t="s">
        <v>426</v>
      </c>
      <c r="M328" s="1" t="s">
        <v>313</v>
      </c>
      <c r="N328" s="28">
        <v>12</v>
      </c>
    </row>
    <row r="329" spans="1:14" x14ac:dyDescent="0.25">
      <c r="A329" s="29">
        <v>2020</v>
      </c>
      <c r="B329" s="29">
        <v>10</v>
      </c>
      <c r="C329">
        <v>62</v>
      </c>
      <c r="D329" s="1" t="s">
        <v>8</v>
      </c>
      <c r="E329" s="72">
        <v>60884855001207</v>
      </c>
      <c r="F329" s="1" t="s">
        <v>178</v>
      </c>
      <c r="G329" s="1" t="s">
        <v>179</v>
      </c>
      <c r="H329" s="1" t="s">
        <v>120</v>
      </c>
      <c r="I329" s="1" t="s">
        <v>92</v>
      </c>
      <c r="J329" s="1" t="s">
        <v>22</v>
      </c>
      <c r="K329" s="1" t="s">
        <v>365</v>
      </c>
      <c r="L329" s="1" t="s">
        <v>425</v>
      </c>
      <c r="M329" s="1" t="s">
        <v>306</v>
      </c>
      <c r="N329" s="28">
        <v>12</v>
      </c>
    </row>
    <row r="330" spans="1:14" x14ac:dyDescent="0.25">
      <c r="A330" s="29">
        <v>2020</v>
      </c>
      <c r="B330" s="29">
        <v>10</v>
      </c>
      <c r="C330">
        <v>62</v>
      </c>
      <c r="D330" s="1" t="s">
        <v>8</v>
      </c>
      <c r="E330" s="72">
        <v>60922168000348</v>
      </c>
      <c r="F330" s="1" t="s">
        <v>182</v>
      </c>
      <c r="G330" s="1" t="s">
        <v>119</v>
      </c>
      <c r="H330" s="1" t="s">
        <v>120</v>
      </c>
      <c r="I330" s="1" t="s">
        <v>92</v>
      </c>
      <c r="J330" s="1" t="s">
        <v>30</v>
      </c>
      <c r="K330" s="1" t="s">
        <v>318</v>
      </c>
      <c r="L330" s="1" t="s">
        <v>424</v>
      </c>
      <c r="M330" s="1" t="s">
        <v>311</v>
      </c>
      <c r="N330" s="28">
        <v>10</v>
      </c>
    </row>
    <row r="331" spans="1:14" x14ac:dyDescent="0.25">
      <c r="A331" s="29">
        <v>2020</v>
      </c>
      <c r="B331" s="29">
        <v>10</v>
      </c>
      <c r="C331">
        <v>62</v>
      </c>
      <c r="D331" s="1" t="s">
        <v>8</v>
      </c>
      <c r="E331" s="72">
        <v>60922168000348</v>
      </c>
      <c r="F331" s="1" t="s">
        <v>182</v>
      </c>
      <c r="G331" s="1" t="s">
        <v>119</v>
      </c>
      <c r="H331" s="1" t="s">
        <v>120</v>
      </c>
      <c r="I331" s="1" t="s">
        <v>92</v>
      </c>
      <c r="J331" s="1" t="s">
        <v>121</v>
      </c>
      <c r="K331" s="1" t="s">
        <v>357</v>
      </c>
      <c r="L331" s="1" t="s">
        <v>426</v>
      </c>
      <c r="M331" s="1" t="s">
        <v>313</v>
      </c>
      <c r="N331" s="28">
        <v>10</v>
      </c>
    </row>
    <row r="332" spans="1:14" x14ac:dyDescent="0.25">
      <c r="A332" s="29">
        <v>2020</v>
      </c>
      <c r="B332" s="29">
        <v>10</v>
      </c>
      <c r="C332">
        <v>62</v>
      </c>
      <c r="D332" s="1" t="s">
        <v>8</v>
      </c>
      <c r="E332" s="72">
        <v>60922168000348</v>
      </c>
      <c r="F332" s="1" t="s">
        <v>182</v>
      </c>
      <c r="G332" s="1" t="s">
        <v>119</v>
      </c>
      <c r="H332" s="1" t="s">
        <v>120</v>
      </c>
      <c r="I332" s="1" t="s">
        <v>92</v>
      </c>
      <c r="J332" s="1" t="s">
        <v>22</v>
      </c>
      <c r="K332" s="1" t="s">
        <v>365</v>
      </c>
      <c r="L332" s="1" t="s">
        <v>425</v>
      </c>
      <c r="M332" s="1" t="s">
        <v>306</v>
      </c>
      <c r="N332" s="28">
        <v>10</v>
      </c>
    </row>
    <row r="333" spans="1:14" x14ac:dyDescent="0.25">
      <c r="A333" s="29">
        <v>2020</v>
      </c>
      <c r="B333" s="29">
        <v>10</v>
      </c>
      <c r="C333">
        <v>62</v>
      </c>
      <c r="D333" s="1" t="s">
        <v>8</v>
      </c>
      <c r="E333" s="72">
        <v>29435005005198</v>
      </c>
      <c r="F333" s="1" t="s">
        <v>155</v>
      </c>
      <c r="G333" s="1" t="s">
        <v>119</v>
      </c>
      <c r="H333" s="1" t="s">
        <v>120</v>
      </c>
      <c r="I333" s="1" t="s">
        <v>92</v>
      </c>
      <c r="J333" s="1" t="s">
        <v>30</v>
      </c>
      <c r="K333" s="1" t="s">
        <v>318</v>
      </c>
      <c r="L333" s="1" t="s">
        <v>424</v>
      </c>
      <c r="M333" s="1" t="s">
        <v>311</v>
      </c>
      <c r="N333" s="28">
        <v>5</v>
      </c>
    </row>
    <row r="334" spans="1:14" x14ac:dyDescent="0.25">
      <c r="A334" s="29">
        <v>2020</v>
      </c>
      <c r="B334" s="29">
        <v>10</v>
      </c>
      <c r="C334">
        <v>62</v>
      </c>
      <c r="D334" s="1" t="s">
        <v>8</v>
      </c>
      <c r="E334" s="72">
        <v>29435005005198</v>
      </c>
      <c r="F334" s="1" t="s">
        <v>155</v>
      </c>
      <c r="G334" s="1" t="s">
        <v>119</v>
      </c>
      <c r="H334" s="1" t="s">
        <v>120</v>
      </c>
      <c r="I334" s="1" t="s">
        <v>92</v>
      </c>
      <c r="J334" s="1" t="s">
        <v>121</v>
      </c>
      <c r="K334" s="1" t="s">
        <v>357</v>
      </c>
      <c r="L334" s="1" t="s">
        <v>426</v>
      </c>
      <c r="M334" s="1" t="s">
        <v>313</v>
      </c>
      <c r="N334" s="28">
        <v>5</v>
      </c>
    </row>
    <row r="335" spans="1:14" x14ac:dyDescent="0.25">
      <c r="A335" s="29">
        <v>2020</v>
      </c>
      <c r="B335" s="29">
        <v>10</v>
      </c>
      <c r="C335">
        <v>62</v>
      </c>
      <c r="D335" s="1" t="s">
        <v>8</v>
      </c>
      <c r="E335" s="72">
        <v>29435005005198</v>
      </c>
      <c r="F335" s="1" t="s">
        <v>155</v>
      </c>
      <c r="G335" s="1" t="s">
        <v>119</v>
      </c>
      <c r="H335" s="1" t="s">
        <v>120</v>
      </c>
      <c r="I335" s="1" t="s">
        <v>92</v>
      </c>
      <c r="J335" s="1" t="s">
        <v>22</v>
      </c>
      <c r="K335" s="1" t="s">
        <v>365</v>
      </c>
      <c r="L335" s="1" t="s">
        <v>425</v>
      </c>
      <c r="M335" s="1" t="s">
        <v>306</v>
      </c>
      <c r="N335" s="28">
        <v>5</v>
      </c>
    </row>
    <row r="336" spans="1:14" x14ac:dyDescent="0.25">
      <c r="A336" s="29">
        <v>2020</v>
      </c>
      <c r="B336" s="29">
        <v>10</v>
      </c>
      <c r="C336">
        <v>62</v>
      </c>
      <c r="D336" s="1" t="s">
        <v>8</v>
      </c>
      <c r="E336" s="72">
        <v>31635857000454</v>
      </c>
      <c r="F336" s="1" t="s">
        <v>162</v>
      </c>
      <c r="G336" s="1" t="s">
        <v>119</v>
      </c>
      <c r="H336" s="1" t="s">
        <v>120</v>
      </c>
      <c r="I336" s="1" t="s">
        <v>92</v>
      </c>
      <c r="J336" s="1" t="s">
        <v>30</v>
      </c>
      <c r="K336" s="1" t="s">
        <v>318</v>
      </c>
      <c r="L336" s="1" t="s">
        <v>424</v>
      </c>
      <c r="M336" s="1" t="s">
        <v>311</v>
      </c>
      <c r="N336" s="28">
        <v>7</v>
      </c>
    </row>
    <row r="337" spans="1:14" x14ac:dyDescent="0.25">
      <c r="A337" s="29">
        <v>2020</v>
      </c>
      <c r="B337" s="29">
        <v>10</v>
      </c>
      <c r="C337">
        <v>62</v>
      </c>
      <c r="D337" s="1" t="s">
        <v>8</v>
      </c>
      <c r="E337" s="72">
        <v>31635857000454</v>
      </c>
      <c r="F337" s="1" t="s">
        <v>162</v>
      </c>
      <c r="G337" s="1" t="s">
        <v>119</v>
      </c>
      <c r="H337" s="1" t="s">
        <v>120</v>
      </c>
      <c r="I337" s="1" t="s">
        <v>92</v>
      </c>
      <c r="J337" s="1" t="s">
        <v>121</v>
      </c>
      <c r="K337" s="1" t="s">
        <v>357</v>
      </c>
      <c r="L337" s="1" t="s">
        <v>426</v>
      </c>
      <c r="M337" s="1" t="s">
        <v>313</v>
      </c>
      <c r="N337" s="28">
        <v>7</v>
      </c>
    </row>
    <row r="338" spans="1:14" x14ac:dyDescent="0.25">
      <c r="A338" s="29">
        <v>2020</v>
      </c>
      <c r="B338" s="29">
        <v>10</v>
      </c>
      <c r="C338">
        <v>62</v>
      </c>
      <c r="D338" s="1" t="s">
        <v>8</v>
      </c>
      <c r="E338" s="72">
        <v>31635857000454</v>
      </c>
      <c r="F338" s="1" t="s">
        <v>162</v>
      </c>
      <c r="G338" s="1" t="s">
        <v>119</v>
      </c>
      <c r="H338" s="1" t="s">
        <v>120</v>
      </c>
      <c r="I338" s="1" t="s">
        <v>92</v>
      </c>
      <c r="J338" s="1" t="s">
        <v>22</v>
      </c>
      <c r="K338" s="1" t="s">
        <v>365</v>
      </c>
      <c r="L338" s="1" t="s">
        <v>425</v>
      </c>
      <c r="M338" s="1" t="s">
        <v>306</v>
      </c>
      <c r="N338" s="28">
        <v>7</v>
      </c>
    </row>
    <row r="339" spans="1:14" x14ac:dyDescent="0.25">
      <c r="A339" s="29">
        <v>2020</v>
      </c>
      <c r="B339" s="29">
        <v>10</v>
      </c>
      <c r="C339">
        <v>62</v>
      </c>
      <c r="D339" s="1" t="s">
        <v>8</v>
      </c>
      <c r="E339" s="72">
        <v>73696718000219</v>
      </c>
      <c r="F339" s="1" t="s">
        <v>194</v>
      </c>
      <c r="G339" s="1" t="s">
        <v>119</v>
      </c>
      <c r="H339" s="1" t="s">
        <v>120</v>
      </c>
      <c r="I339" s="1" t="s">
        <v>92</v>
      </c>
      <c r="J339" s="1" t="s">
        <v>30</v>
      </c>
      <c r="K339" s="1" t="s">
        <v>318</v>
      </c>
      <c r="L339" s="1" t="s">
        <v>424</v>
      </c>
      <c r="M339" s="1" t="s">
        <v>311</v>
      </c>
      <c r="N339" s="28">
        <v>5</v>
      </c>
    </row>
    <row r="340" spans="1:14" x14ac:dyDescent="0.25">
      <c r="A340" s="29">
        <v>2020</v>
      </c>
      <c r="B340" s="29">
        <v>10</v>
      </c>
      <c r="C340">
        <v>62</v>
      </c>
      <c r="D340" s="1" t="s">
        <v>8</v>
      </c>
      <c r="E340" s="72">
        <v>73696718000219</v>
      </c>
      <c r="F340" s="1" t="s">
        <v>194</v>
      </c>
      <c r="G340" s="1" t="s">
        <v>119</v>
      </c>
      <c r="H340" s="1" t="s">
        <v>120</v>
      </c>
      <c r="I340" s="1" t="s">
        <v>92</v>
      </c>
      <c r="J340" s="1" t="s">
        <v>21</v>
      </c>
      <c r="K340" s="1" t="s">
        <v>329</v>
      </c>
      <c r="L340" s="1" t="s">
        <v>425</v>
      </c>
      <c r="M340" s="1" t="s">
        <v>306</v>
      </c>
      <c r="N340" s="28">
        <v>5</v>
      </c>
    </row>
    <row r="341" spans="1:14" x14ac:dyDescent="0.25">
      <c r="A341" s="29">
        <v>2020</v>
      </c>
      <c r="B341" s="29">
        <v>10</v>
      </c>
      <c r="C341">
        <v>62</v>
      </c>
      <c r="D341" s="1" t="s">
        <v>8</v>
      </c>
      <c r="E341" s="72">
        <v>73696718000219</v>
      </c>
      <c r="F341" s="1" t="s">
        <v>194</v>
      </c>
      <c r="G341" s="1" t="s">
        <v>119</v>
      </c>
      <c r="H341" s="1" t="s">
        <v>120</v>
      </c>
      <c r="I341" s="1" t="s">
        <v>92</v>
      </c>
      <c r="J341" s="1" t="s">
        <v>121</v>
      </c>
      <c r="K341" s="1" t="s">
        <v>357</v>
      </c>
      <c r="L341" s="1" t="s">
        <v>426</v>
      </c>
      <c r="M341" s="1" t="s">
        <v>313</v>
      </c>
      <c r="N341" s="28">
        <v>5</v>
      </c>
    </row>
    <row r="342" spans="1:14" x14ac:dyDescent="0.25">
      <c r="A342" s="29">
        <v>2020</v>
      </c>
      <c r="B342" s="29">
        <v>10</v>
      </c>
      <c r="C342">
        <v>62</v>
      </c>
      <c r="D342" s="1" t="s">
        <v>8</v>
      </c>
      <c r="E342" s="72">
        <v>42297507000107</v>
      </c>
      <c r="F342" s="1" t="s">
        <v>165</v>
      </c>
      <c r="G342" s="1" t="s">
        <v>119</v>
      </c>
      <c r="H342" s="1" t="s">
        <v>120</v>
      </c>
      <c r="I342" s="1" t="s">
        <v>92</v>
      </c>
      <c r="J342" s="1" t="s">
        <v>30</v>
      </c>
      <c r="K342" s="1" t="s">
        <v>318</v>
      </c>
      <c r="L342" s="1" t="s">
        <v>424</v>
      </c>
      <c r="M342" s="1" t="s">
        <v>311</v>
      </c>
      <c r="N342" s="28">
        <v>4</v>
      </c>
    </row>
    <row r="343" spans="1:14" x14ac:dyDescent="0.25">
      <c r="A343" s="29">
        <v>2020</v>
      </c>
      <c r="B343" s="29">
        <v>10</v>
      </c>
      <c r="C343">
        <v>62</v>
      </c>
      <c r="D343" s="1" t="s">
        <v>8</v>
      </c>
      <c r="E343" s="72">
        <v>42297507000107</v>
      </c>
      <c r="F343" s="1" t="s">
        <v>165</v>
      </c>
      <c r="G343" s="1" t="s">
        <v>119</v>
      </c>
      <c r="H343" s="1" t="s">
        <v>120</v>
      </c>
      <c r="I343" s="1" t="s">
        <v>92</v>
      </c>
      <c r="J343" s="1" t="s">
        <v>121</v>
      </c>
      <c r="K343" s="1" t="s">
        <v>357</v>
      </c>
      <c r="L343" s="1" t="s">
        <v>426</v>
      </c>
      <c r="M343" s="1" t="s">
        <v>313</v>
      </c>
      <c r="N343" s="28">
        <v>4</v>
      </c>
    </row>
    <row r="344" spans="1:14" x14ac:dyDescent="0.25">
      <c r="A344" s="29">
        <v>2020</v>
      </c>
      <c r="B344" s="29">
        <v>10</v>
      </c>
      <c r="C344">
        <v>62</v>
      </c>
      <c r="D344" s="1" t="s">
        <v>8</v>
      </c>
      <c r="E344" s="72">
        <v>42297507000107</v>
      </c>
      <c r="F344" s="1" t="s">
        <v>165</v>
      </c>
      <c r="G344" s="1" t="s">
        <v>119</v>
      </c>
      <c r="H344" s="1" t="s">
        <v>120</v>
      </c>
      <c r="I344" s="1" t="s">
        <v>92</v>
      </c>
      <c r="J344" s="1" t="s">
        <v>22</v>
      </c>
      <c r="K344" s="1" t="s">
        <v>365</v>
      </c>
      <c r="L344" s="1" t="s">
        <v>425</v>
      </c>
      <c r="M344" s="1" t="s">
        <v>306</v>
      </c>
      <c r="N344" s="28">
        <v>4</v>
      </c>
    </row>
    <row r="345" spans="1:14" x14ac:dyDescent="0.25">
      <c r="A345" s="29">
        <v>2020</v>
      </c>
      <c r="B345" s="29">
        <v>10</v>
      </c>
      <c r="C345">
        <v>62</v>
      </c>
      <c r="D345" s="1" t="s">
        <v>8</v>
      </c>
      <c r="E345" s="72">
        <v>24217779000160</v>
      </c>
      <c r="F345" s="1" t="s">
        <v>150</v>
      </c>
      <c r="G345" s="1" t="s">
        <v>119</v>
      </c>
      <c r="H345" s="1" t="s">
        <v>120</v>
      </c>
      <c r="I345" s="1" t="s">
        <v>92</v>
      </c>
      <c r="J345" s="1" t="s">
        <v>30</v>
      </c>
      <c r="K345" s="1" t="s">
        <v>318</v>
      </c>
      <c r="L345" s="1" t="s">
        <v>424</v>
      </c>
      <c r="M345" s="1" t="s">
        <v>311</v>
      </c>
      <c r="N345" s="28">
        <v>2</v>
      </c>
    </row>
    <row r="346" spans="1:14" x14ac:dyDescent="0.25">
      <c r="A346" s="29">
        <v>2020</v>
      </c>
      <c r="B346" s="29">
        <v>10</v>
      </c>
      <c r="C346">
        <v>62</v>
      </c>
      <c r="D346" s="1" t="s">
        <v>8</v>
      </c>
      <c r="E346" s="72">
        <v>24217779000160</v>
      </c>
      <c r="F346" s="1" t="s">
        <v>150</v>
      </c>
      <c r="G346" s="1" t="s">
        <v>119</v>
      </c>
      <c r="H346" s="1" t="s">
        <v>120</v>
      </c>
      <c r="I346" s="1" t="s">
        <v>92</v>
      </c>
      <c r="J346" s="1" t="s">
        <v>21</v>
      </c>
      <c r="K346" s="1" t="s">
        <v>329</v>
      </c>
      <c r="L346" s="1" t="s">
        <v>425</v>
      </c>
      <c r="M346" s="1" t="s">
        <v>306</v>
      </c>
      <c r="N346" s="28">
        <v>2</v>
      </c>
    </row>
    <row r="347" spans="1:14" x14ac:dyDescent="0.25">
      <c r="A347" s="29">
        <v>2020</v>
      </c>
      <c r="B347" s="29">
        <v>10</v>
      </c>
      <c r="C347">
        <v>62</v>
      </c>
      <c r="D347" s="1" t="s">
        <v>8</v>
      </c>
      <c r="E347" s="72">
        <v>24217779000160</v>
      </c>
      <c r="F347" s="1" t="s">
        <v>150</v>
      </c>
      <c r="G347" s="1" t="s">
        <v>119</v>
      </c>
      <c r="H347" s="1" t="s">
        <v>120</v>
      </c>
      <c r="I347" s="1" t="s">
        <v>92</v>
      </c>
      <c r="J347" s="1" t="s">
        <v>121</v>
      </c>
      <c r="K347" s="1" t="s">
        <v>357</v>
      </c>
      <c r="L347" s="1" t="s">
        <v>426</v>
      </c>
      <c r="M347" s="1" t="s">
        <v>313</v>
      </c>
      <c r="N347" s="28">
        <v>2</v>
      </c>
    </row>
    <row r="348" spans="1:14" x14ac:dyDescent="0.25">
      <c r="A348" s="29">
        <v>2020</v>
      </c>
      <c r="B348" s="29">
        <v>10</v>
      </c>
      <c r="C348">
        <v>62</v>
      </c>
      <c r="D348" s="1" t="s">
        <v>8</v>
      </c>
      <c r="E348" s="72">
        <v>6047087002697</v>
      </c>
      <c r="F348" s="1" t="s">
        <v>122</v>
      </c>
      <c r="G348" s="1" t="s">
        <v>119</v>
      </c>
      <c r="H348" s="1" t="s">
        <v>120</v>
      </c>
      <c r="I348" s="1" t="s">
        <v>92</v>
      </c>
      <c r="J348" s="1" t="s">
        <v>30</v>
      </c>
      <c r="K348" s="1" t="s">
        <v>318</v>
      </c>
      <c r="L348" s="1" t="s">
        <v>424</v>
      </c>
      <c r="M348" s="1" t="s">
        <v>311</v>
      </c>
      <c r="N348" s="28">
        <v>20</v>
      </c>
    </row>
    <row r="349" spans="1:14" x14ac:dyDescent="0.25">
      <c r="A349" s="29">
        <v>2020</v>
      </c>
      <c r="B349" s="29">
        <v>10</v>
      </c>
      <c r="C349">
        <v>62</v>
      </c>
      <c r="D349" s="1" t="s">
        <v>8</v>
      </c>
      <c r="E349" s="72">
        <v>6047087002697</v>
      </c>
      <c r="F349" s="1" t="s">
        <v>122</v>
      </c>
      <c r="G349" s="1" t="s">
        <v>119</v>
      </c>
      <c r="H349" s="1" t="s">
        <v>120</v>
      </c>
      <c r="I349" s="1" t="s">
        <v>92</v>
      </c>
      <c r="J349" s="1" t="s">
        <v>121</v>
      </c>
      <c r="K349" s="1" t="s">
        <v>357</v>
      </c>
      <c r="L349" s="1" t="s">
        <v>426</v>
      </c>
      <c r="M349" s="1" t="s">
        <v>313</v>
      </c>
      <c r="N349" s="28">
        <v>20</v>
      </c>
    </row>
    <row r="350" spans="1:14" x14ac:dyDescent="0.25">
      <c r="A350" s="29">
        <v>2020</v>
      </c>
      <c r="B350" s="29">
        <v>10</v>
      </c>
      <c r="C350">
        <v>62</v>
      </c>
      <c r="D350" s="1" t="s">
        <v>8</v>
      </c>
      <c r="E350" s="72">
        <v>6047087002697</v>
      </c>
      <c r="F350" s="1" t="s">
        <v>122</v>
      </c>
      <c r="G350" s="1" t="s">
        <v>119</v>
      </c>
      <c r="H350" s="1" t="s">
        <v>120</v>
      </c>
      <c r="I350" s="1" t="s">
        <v>92</v>
      </c>
      <c r="J350" s="1" t="s">
        <v>22</v>
      </c>
      <c r="K350" s="1" t="s">
        <v>365</v>
      </c>
      <c r="L350" s="1" t="s">
        <v>425</v>
      </c>
      <c r="M350" s="1" t="s">
        <v>306</v>
      </c>
      <c r="N350" s="28">
        <v>20</v>
      </c>
    </row>
    <row r="351" spans="1:14" x14ac:dyDescent="0.25">
      <c r="A351" s="29">
        <v>2020</v>
      </c>
      <c r="B351" s="29">
        <v>10</v>
      </c>
      <c r="C351">
        <v>62</v>
      </c>
      <c r="D351" s="1" t="s">
        <v>8</v>
      </c>
      <c r="E351" s="72">
        <v>6047087001020</v>
      </c>
      <c r="F351" s="1" t="s">
        <v>118</v>
      </c>
      <c r="G351" s="1" t="s">
        <v>119</v>
      </c>
      <c r="H351" s="1" t="s">
        <v>120</v>
      </c>
      <c r="I351" s="1" t="s">
        <v>92</v>
      </c>
      <c r="J351" s="1" t="s">
        <v>30</v>
      </c>
      <c r="K351" s="1" t="s">
        <v>318</v>
      </c>
      <c r="L351" s="1" t="s">
        <v>424</v>
      </c>
      <c r="M351" s="1" t="s">
        <v>311</v>
      </c>
      <c r="N351" s="28">
        <v>10</v>
      </c>
    </row>
    <row r="352" spans="1:14" x14ac:dyDescent="0.25">
      <c r="A352" s="29">
        <v>2020</v>
      </c>
      <c r="B352" s="29">
        <v>10</v>
      </c>
      <c r="C352">
        <v>62</v>
      </c>
      <c r="D352" s="1" t="s">
        <v>8</v>
      </c>
      <c r="E352" s="72">
        <v>6047087001020</v>
      </c>
      <c r="F352" s="1" t="s">
        <v>118</v>
      </c>
      <c r="G352" s="1" t="s">
        <v>119</v>
      </c>
      <c r="H352" s="1" t="s">
        <v>120</v>
      </c>
      <c r="I352" s="1" t="s">
        <v>92</v>
      </c>
      <c r="J352" s="1" t="s">
        <v>121</v>
      </c>
      <c r="K352" s="1" t="s">
        <v>357</v>
      </c>
      <c r="L352" s="1" t="s">
        <v>426</v>
      </c>
      <c r="M352" s="1" t="s">
        <v>313</v>
      </c>
      <c r="N352" s="28">
        <v>10</v>
      </c>
    </row>
    <row r="353" spans="1:14" x14ac:dyDescent="0.25">
      <c r="A353" s="29">
        <v>2020</v>
      </c>
      <c r="B353" s="29">
        <v>10</v>
      </c>
      <c r="C353">
        <v>62</v>
      </c>
      <c r="D353" s="1" t="s">
        <v>8</v>
      </c>
      <c r="E353" s="72">
        <v>6047087001020</v>
      </c>
      <c r="F353" s="1" t="s">
        <v>118</v>
      </c>
      <c r="G353" s="1" t="s">
        <v>119</v>
      </c>
      <c r="H353" s="1" t="s">
        <v>120</v>
      </c>
      <c r="I353" s="1" t="s">
        <v>92</v>
      </c>
      <c r="J353" s="1" t="s">
        <v>22</v>
      </c>
      <c r="K353" s="1" t="s">
        <v>365</v>
      </c>
      <c r="L353" s="1" t="s">
        <v>425</v>
      </c>
      <c r="M353" s="1" t="s">
        <v>306</v>
      </c>
      <c r="N353" s="28">
        <v>10</v>
      </c>
    </row>
    <row r="354" spans="1:14" x14ac:dyDescent="0.25">
      <c r="A354" s="29">
        <v>2020</v>
      </c>
      <c r="B354" s="29">
        <v>10</v>
      </c>
      <c r="C354">
        <v>62</v>
      </c>
      <c r="D354" s="1" t="s">
        <v>8</v>
      </c>
      <c r="E354" s="72">
        <v>8752137000104</v>
      </c>
      <c r="F354" s="1" t="s">
        <v>125</v>
      </c>
      <c r="G354" s="1" t="s">
        <v>119</v>
      </c>
      <c r="H354" s="1" t="s">
        <v>120</v>
      </c>
      <c r="I354" s="1" t="s">
        <v>92</v>
      </c>
      <c r="J354" s="1" t="s">
        <v>30</v>
      </c>
      <c r="K354" s="1" t="s">
        <v>318</v>
      </c>
      <c r="L354" s="1" t="s">
        <v>424</v>
      </c>
      <c r="M354" s="1" t="s">
        <v>311</v>
      </c>
      <c r="N354" s="28">
        <v>3</v>
      </c>
    </row>
    <row r="355" spans="1:14" x14ac:dyDescent="0.25">
      <c r="A355" s="29">
        <v>2020</v>
      </c>
      <c r="B355" s="29">
        <v>10</v>
      </c>
      <c r="C355">
        <v>62</v>
      </c>
      <c r="D355" s="1" t="s">
        <v>8</v>
      </c>
      <c r="E355" s="72">
        <v>8752137000104</v>
      </c>
      <c r="F355" s="1" t="s">
        <v>125</v>
      </c>
      <c r="G355" s="1" t="s">
        <v>119</v>
      </c>
      <c r="H355" s="1" t="s">
        <v>120</v>
      </c>
      <c r="I355" s="1" t="s">
        <v>92</v>
      </c>
      <c r="J355" s="1" t="s">
        <v>121</v>
      </c>
      <c r="K355" s="1" t="s">
        <v>357</v>
      </c>
      <c r="L355" s="1" t="s">
        <v>426</v>
      </c>
      <c r="M355" s="1" t="s">
        <v>313</v>
      </c>
      <c r="N355" s="28">
        <v>3</v>
      </c>
    </row>
    <row r="356" spans="1:14" x14ac:dyDescent="0.25">
      <c r="A356" s="29">
        <v>2020</v>
      </c>
      <c r="B356" s="29">
        <v>10</v>
      </c>
      <c r="C356">
        <v>62</v>
      </c>
      <c r="D356" s="1" t="s">
        <v>8</v>
      </c>
      <c r="E356" s="72">
        <v>8752137000104</v>
      </c>
      <c r="F356" s="1" t="s">
        <v>125</v>
      </c>
      <c r="G356" s="1" t="s">
        <v>119</v>
      </c>
      <c r="H356" s="1" t="s">
        <v>120</v>
      </c>
      <c r="I356" s="1" t="s">
        <v>92</v>
      </c>
      <c r="J356" s="1" t="s">
        <v>22</v>
      </c>
      <c r="K356" s="1" t="s">
        <v>365</v>
      </c>
      <c r="L356" s="1" t="s">
        <v>425</v>
      </c>
      <c r="M356" s="1" t="s">
        <v>306</v>
      </c>
      <c r="N356" s="28">
        <v>3</v>
      </c>
    </row>
    <row r="357" spans="1:14" x14ac:dyDescent="0.25">
      <c r="A357" s="29">
        <v>2020</v>
      </c>
      <c r="B357" s="29">
        <v>10</v>
      </c>
      <c r="C357">
        <v>62</v>
      </c>
      <c r="D357" s="1" t="s">
        <v>8</v>
      </c>
      <c r="E357" s="72">
        <v>8100676002102</v>
      </c>
      <c r="F357" s="1" t="s">
        <v>124</v>
      </c>
      <c r="G357" s="1" t="s">
        <v>119</v>
      </c>
      <c r="H357" s="1" t="s">
        <v>120</v>
      </c>
      <c r="I357" s="1" t="s">
        <v>92</v>
      </c>
      <c r="J357" s="1" t="s">
        <v>30</v>
      </c>
      <c r="K357" s="1" t="s">
        <v>318</v>
      </c>
      <c r="L357" s="1" t="s">
        <v>424</v>
      </c>
      <c r="M357" s="1" t="s">
        <v>311</v>
      </c>
      <c r="N357" s="28">
        <v>15</v>
      </c>
    </row>
    <row r="358" spans="1:14" x14ac:dyDescent="0.25">
      <c r="A358" s="29">
        <v>2020</v>
      </c>
      <c r="B358" s="29">
        <v>10</v>
      </c>
      <c r="C358">
        <v>62</v>
      </c>
      <c r="D358" s="1" t="s">
        <v>8</v>
      </c>
      <c r="E358" s="72">
        <v>8100676002102</v>
      </c>
      <c r="F358" s="1" t="s">
        <v>124</v>
      </c>
      <c r="G358" s="1" t="s">
        <v>119</v>
      </c>
      <c r="H358" s="1" t="s">
        <v>120</v>
      </c>
      <c r="I358" s="1" t="s">
        <v>92</v>
      </c>
      <c r="J358" s="1" t="s">
        <v>121</v>
      </c>
      <c r="K358" s="1" t="s">
        <v>357</v>
      </c>
      <c r="L358" s="1" t="s">
        <v>426</v>
      </c>
      <c r="M358" s="1" t="s">
        <v>313</v>
      </c>
      <c r="N358" s="28">
        <v>15</v>
      </c>
    </row>
    <row r="359" spans="1:14" x14ac:dyDescent="0.25">
      <c r="A359" s="29">
        <v>2020</v>
      </c>
      <c r="B359" s="29">
        <v>10</v>
      </c>
      <c r="C359">
        <v>62</v>
      </c>
      <c r="D359" s="1" t="s">
        <v>8</v>
      </c>
      <c r="E359" s="72">
        <v>8100676002102</v>
      </c>
      <c r="F359" s="1" t="s">
        <v>124</v>
      </c>
      <c r="G359" s="1" t="s">
        <v>119</v>
      </c>
      <c r="H359" s="1" t="s">
        <v>120</v>
      </c>
      <c r="I359" s="1" t="s">
        <v>92</v>
      </c>
      <c r="J359" s="1" t="s">
        <v>22</v>
      </c>
      <c r="K359" s="1" t="s">
        <v>365</v>
      </c>
      <c r="L359" s="1" t="s">
        <v>425</v>
      </c>
      <c r="M359" s="1" t="s">
        <v>306</v>
      </c>
      <c r="N359" s="28">
        <v>15</v>
      </c>
    </row>
    <row r="360" spans="1:14" x14ac:dyDescent="0.25">
      <c r="A360" s="29">
        <v>2020</v>
      </c>
      <c r="B360" s="29">
        <v>10</v>
      </c>
      <c r="C360">
        <v>62</v>
      </c>
      <c r="D360" s="1" t="s">
        <v>8</v>
      </c>
      <c r="E360" s="72">
        <v>60884855001630</v>
      </c>
      <c r="F360" s="1" t="s">
        <v>180</v>
      </c>
      <c r="G360" s="1" t="s">
        <v>119</v>
      </c>
      <c r="H360" s="1" t="s">
        <v>120</v>
      </c>
      <c r="I360" s="1" t="s">
        <v>92</v>
      </c>
      <c r="J360" s="1" t="s">
        <v>30</v>
      </c>
      <c r="K360" s="1" t="s">
        <v>318</v>
      </c>
      <c r="L360" s="1" t="s">
        <v>424</v>
      </c>
      <c r="M360" s="1" t="s">
        <v>311</v>
      </c>
      <c r="N360" s="28">
        <v>23</v>
      </c>
    </row>
    <row r="361" spans="1:14" x14ac:dyDescent="0.25">
      <c r="A361" s="29">
        <v>2020</v>
      </c>
      <c r="B361" s="29">
        <v>10</v>
      </c>
      <c r="C361">
        <v>62</v>
      </c>
      <c r="D361" s="1" t="s">
        <v>8</v>
      </c>
      <c r="E361" s="72">
        <v>60884855001630</v>
      </c>
      <c r="F361" s="1" t="s">
        <v>180</v>
      </c>
      <c r="G361" s="1" t="s">
        <v>119</v>
      </c>
      <c r="H361" s="1" t="s">
        <v>120</v>
      </c>
      <c r="I361" s="1" t="s">
        <v>92</v>
      </c>
      <c r="J361" s="1" t="s">
        <v>21</v>
      </c>
      <c r="K361" s="1" t="s">
        <v>329</v>
      </c>
      <c r="L361" s="1" t="s">
        <v>425</v>
      </c>
      <c r="M361" s="1" t="s">
        <v>306</v>
      </c>
      <c r="N361" s="28">
        <v>23</v>
      </c>
    </row>
    <row r="362" spans="1:14" x14ac:dyDescent="0.25">
      <c r="A362" s="29">
        <v>2020</v>
      </c>
      <c r="B362" s="29">
        <v>10</v>
      </c>
      <c r="C362">
        <v>62</v>
      </c>
      <c r="D362" s="1" t="s">
        <v>8</v>
      </c>
      <c r="E362" s="72">
        <v>60884855001630</v>
      </c>
      <c r="F362" s="1" t="s">
        <v>180</v>
      </c>
      <c r="G362" s="1" t="s">
        <v>119</v>
      </c>
      <c r="H362" s="1" t="s">
        <v>120</v>
      </c>
      <c r="I362" s="1" t="s">
        <v>92</v>
      </c>
      <c r="J362" s="1" t="s">
        <v>121</v>
      </c>
      <c r="K362" s="1" t="s">
        <v>357</v>
      </c>
      <c r="L362" s="1" t="s">
        <v>426</v>
      </c>
      <c r="M362" s="1" t="s">
        <v>313</v>
      </c>
      <c r="N362" s="28">
        <v>23</v>
      </c>
    </row>
    <row r="363" spans="1:14" x14ac:dyDescent="0.25">
      <c r="A363" s="29">
        <v>2020</v>
      </c>
      <c r="B363" s="29">
        <v>10</v>
      </c>
      <c r="C363">
        <v>62</v>
      </c>
      <c r="D363" s="1" t="s">
        <v>8</v>
      </c>
      <c r="E363" s="72">
        <v>33419482000259</v>
      </c>
      <c r="F363" s="1" t="s">
        <v>163</v>
      </c>
      <c r="G363" s="1" t="s">
        <v>119</v>
      </c>
      <c r="H363" s="1" t="s">
        <v>120</v>
      </c>
      <c r="I363" s="1" t="s">
        <v>92</v>
      </c>
      <c r="J363" s="1" t="s">
        <v>30</v>
      </c>
      <c r="K363" s="1" t="s">
        <v>318</v>
      </c>
      <c r="L363" s="1" t="s">
        <v>424</v>
      </c>
      <c r="M363" s="1" t="s">
        <v>311</v>
      </c>
      <c r="N363" s="28">
        <v>3</v>
      </c>
    </row>
    <row r="364" spans="1:14" x14ac:dyDescent="0.25">
      <c r="A364" s="29">
        <v>2020</v>
      </c>
      <c r="B364" s="29">
        <v>10</v>
      </c>
      <c r="C364">
        <v>62</v>
      </c>
      <c r="D364" s="1" t="s">
        <v>8</v>
      </c>
      <c r="E364" s="72">
        <v>33419482000259</v>
      </c>
      <c r="F364" s="1" t="s">
        <v>163</v>
      </c>
      <c r="G364" s="1" t="s">
        <v>119</v>
      </c>
      <c r="H364" s="1" t="s">
        <v>120</v>
      </c>
      <c r="I364" s="1" t="s">
        <v>92</v>
      </c>
      <c r="J364" s="1" t="s">
        <v>121</v>
      </c>
      <c r="K364" s="1" t="s">
        <v>357</v>
      </c>
      <c r="L364" s="1" t="s">
        <v>426</v>
      </c>
      <c r="M364" s="1" t="s">
        <v>313</v>
      </c>
      <c r="N364" s="28">
        <v>3</v>
      </c>
    </row>
    <row r="365" spans="1:14" x14ac:dyDescent="0.25">
      <c r="A365" s="29">
        <v>2020</v>
      </c>
      <c r="B365" s="29">
        <v>10</v>
      </c>
      <c r="C365">
        <v>62</v>
      </c>
      <c r="D365" s="1" t="s">
        <v>8</v>
      </c>
      <c r="E365" s="72">
        <v>33419482000259</v>
      </c>
      <c r="F365" s="1" t="s">
        <v>163</v>
      </c>
      <c r="G365" s="1" t="s">
        <v>119</v>
      </c>
      <c r="H365" s="1" t="s">
        <v>120</v>
      </c>
      <c r="I365" s="1" t="s">
        <v>92</v>
      </c>
      <c r="J365" s="1" t="s">
        <v>22</v>
      </c>
      <c r="K365" s="1" t="s">
        <v>365</v>
      </c>
      <c r="L365" s="1" t="s">
        <v>425</v>
      </c>
      <c r="M365" s="1" t="s">
        <v>306</v>
      </c>
      <c r="N365" s="28">
        <v>3</v>
      </c>
    </row>
    <row r="366" spans="1:14" x14ac:dyDescent="0.25">
      <c r="A366" s="29">
        <v>2020</v>
      </c>
      <c r="B366" s="29">
        <v>10</v>
      </c>
      <c r="C366">
        <v>62</v>
      </c>
      <c r="D366" s="1" t="s">
        <v>8</v>
      </c>
      <c r="E366" s="72">
        <v>9219138000584</v>
      </c>
      <c r="F366" s="1" t="s">
        <v>126</v>
      </c>
      <c r="G366" s="1" t="s">
        <v>119</v>
      </c>
      <c r="H366" s="1" t="s">
        <v>120</v>
      </c>
      <c r="I366" s="1" t="s">
        <v>92</v>
      </c>
      <c r="J366" s="1" t="s">
        <v>30</v>
      </c>
      <c r="K366" s="1" t="s">
        <v>318</v>
      </c>
      <c r="L366" s="1" t="s">
        <v>424</v>
      </c>
      <c r="M366" s="1" t="s">
        <v>311</v>
      </c>
      <c r="N366" s="28">
        <v>13</v>
      </c>
    </row>
    <row r="367" spans="1:14" x14ac:dyDescent="0.25">
      <c r="A367" s="29">
        <v>2020</v>
      </c>
      <c r="B367" s="29">
        <v>10</v>
      </c>
      <c r="C367">
        <v>62</v>
      </c>
      <c r="D367" s="1" t="s">
        <v>8</v>
      </c>
      <c r="E367" s="72">
        <v>9219138000584</v>
      </c>
      <c r="F367" s="1" t="s">
        <v>126</v>
      </c>
      <c r="G367" s="1" t="s">
        <v>119</v>
      </c>
      <c r="H367" s="1" t="s">
        <v>120</v>
      </c>
      <c r="I367" s="1" t="s">
        <v>92</v>
      </c>
      <c r="J367" s="1" t="s">
        <v>21</v>
      </c>
      <c r="K367" s="1" t="s">
        <v>329</v>
      </c>
      <c r="L367" s="1" t="s">
        <v>425</v>
      </c>
      <c r="M367" s="1" t="s">
        <v>306</v>
      </c>
      <c r="N367" s="28">
        <v>13</v>
      </c>
    </row>
    <row r="368" spans="1:14" x14ac:dyDescent="0.25">
      <c r="A368" s="29">
        <v>2020</v>
      </c>
      <c r="B368" s="29">
        <v>10</v>
      </c>
      <c r="C368">
        <v>62</v>
      </c>
      <c r="D368" s="1" t="s">
        <v>8</v>
      </c>
      <c r="E368" s="72">
        <v>9219138000584</v>
      </c>
      <c r="F368" s="1" t="s">
        <v>126</v>
      </c>
      <c r="G368" s="1" t="s">
        <v>119</v>
      </c>
      <c r="H368" s="1" t="s">
        <v>120</v>
      </c>
      <c r="I368" s="1" t="s">
        <v>92</v>
      </c>
      <c r="J368" s="1" t="s">
        <v>121</v>
      </c>
      <c r="K368" s="1" t="s">
        <v>357</v>
      </c>
      <c r="L368" s="1" t="s">
        <v>426</v>
      </c>
      <c r="M368" s="1" t="s">
        <v>313</v>
      </c>
      <c r="N368" s="28">
        <v>13</v>
      </c>
    </row>
    <row r="369" spans="1:14" x14ac:dyDescent="0.25">
      <c r="A369" s="29">
        <v>2020</v>
      </c>
      <c r="B369" s="29">
        <v>10</v>
      </c>
      <c r="C369">
        <v>62</v>
      </c>
      <c r="D369" s="1" t="s">
        <v>8</v>
      </c>
      <c r="E369" s="72">
        <v>29435005009851</v>
      </c>
      <c r="F369" s="1" t="s">
        <v>157</v>
      </c>
      <c r="G369" s="1" t="s">
        <v>158</v>
      </c>
      <c r="H369" s="1" t="s">
        <v>159</v>
      </c>
      <c r="I369" s="1" t="s">
        <v>92</v>
      </c>
      <c r="J369" s="1" t="s">
        <v>20</v>
      </c>
      <c r="K369" s="1" t="s">
        <v>326</v>
      </c>
      <c r="L369" s="1" t="s">
        <v>425</v>
      </c>
      <c r="M369" s="1" t="s">
        <v>306</v>
      </c>
      <c r="N369" s="28">
        <v>13</v>
      </c>
    </row>
    <row r="370" spans="1:14" x14ac:dyDescent="0.25">
      <c r="A370" s="29">
        <v>2020</v>
      </c>
      <c r="B370" s="29">
        <v>10</v>
      </c>
      <c r="C370">
        <v>62</v>
      </c>
      <c r="D370" s="1" t="s">
        <v>8</v>
      </c>
      <c r="E370" s="72">
        <v>29435005009851</v>
      </c>
      <c r="F370" s="1" t="s">
        <v>157</v>
      </c>
      <c r="G370" s="1" t="s">
        <v>158</v>
      </c>
      <c r="H370" s="1" t="s">
        <v>159</v>
      </c>
      <c r="I370" s="1" t="s">
        <v>92</v>
      </c>
      <c r="J370" s="1" t="s">
        <v>99</v>
      </c>
      <c r="K370" s="1" t="s">
        <v>355</v>
      </c>
      <c r="L370" s="1" t="s">
        <v>426</v>
      </c>
      <c r="M370" s="1" t="s">
        <v>313</v>
      </c>
      <c r="N370" s="28">
        <v>13</v>
      </c>
    </row>
    <row r="371" spans="1:14" x14ac:dyDescent="0.25">
      <c r="A371" s="29">
        <v>2020</v>
      </c>
      <c r="B371" s="29">
        <v>10</v>
      </c>
      <c r="C371">
        <v>62</v>
      </c>
      <c r="D371" s="1" t="s">
        <v>8</v>
      </c>
      <c r="E371" s="72">
        <v>29435005009851</v>
      </c>
      <c r="F371" s="1" t="s">
        <v>157</v>
      </c>
      <c r="G371" s="1" t="s">
        <v>158</v>
      </c>
      <c r="H371" s="1" t="s">
        <v>159</v>
      </c>
      <c r="I371" s="1" t="s">
        <v>92</v>
      </c>
      <c r="J371" s="1" t="s">
        <v>33</v>
      </c>
      <c r="K371" s="1" t="s">
        <v>405</v>
      </c>
      <c r="L371" s="1" t="s">
        <v>424</v>
      </c>
      <c r="M371" s="1" t="s">
        <v>311</v>
      </c>
      <c r="N371" s="28">
        <v>13</v>
      </c>
    </row>
    <row r="372" spans="1:14" x14ac:dyDescent="0.25">
      <c r="A372" s="29">
        <v>2020</v>
      </c>
      <c r="B372" s="29">
        <v>10</v>
      </c>
      <c r="C372">
        <v>62</v>
      </c>
      <c r="D372" s="1" t="s">
        <v>8</v>
      </c>
      <c r="E372" s="72">
        <v>92685833000151</v>
      </c>
      <c r="F372" s="1" t="s">
        <v>199</v>
      </c>
      <c r="G372" s="1" t="s">
        <v>200</v>
      </c>
      <c r="H372" s="1" t="s">
        <v>201</v>
      </c>
      <c r="I372" s="1" t="s">
        <v>92</v>
      </c>
      <c r="J372" s="1" t="s">
        <v>9</v>
      </c>
      <c r="K372" s="1" t="s">
        <v>304</v>
      </c>
      <c r="L372" s="1" t="s">
        <v>425</v>
      </c>
      <c r="M372" s="1" t="s">
        <v>306</v>
      </c>
      <c r="N372" s="28">
        <v>24</v>
      </c>
    </row>
    <row r="373" spans="1:14" x14ac:dyDescent="0.25">
      <c r="A373" s="29">
        <v>2020</v>
      </c>
      <c r="B373" s="29">
        <v>10</v>
      </c>
      <c r="C373">
        <v>62</v>
      </c>
      <c r="D373" s="1" t="s">
        <v>8</v>
      </c>
      <c r="E373" s="72">
        <v>92685833000151</v>
      </c>
      <c r="F373" s="1" t="s">
        <v>199</v>
      </c>
      <c r="G373" s="1" t="s">
        <v>200</v>
      </c>
      <c r="H373" s="1" t="s">
        <v>201</v>
      </c>
      <c r="I373" s="1" t="s">
        <v>92</v>
      </c>
      <c r="J373" s="1" t="s">
        <v>32</v>
      </c>
      <c r="K373" s="1" t="s">
        <v>330</v>
      </c>
      <c r="L373" s="1" t="s">
        <v>424</v>
      </c>
      <c r="M373" s="1" t="s">
        <v>311</v>
      </c>
      <c r="N373" s="28">
        <v>24</v>
      </c>
    </row>
    <row r="374" spans="1:14" x14ac:dyDescent="0.25">
      <c r="A374" s="29">
        <v>2020</v>
      </c>
      <c r="B374" s="29">
        <v>10</v>
      </c>
      <c r="C374">
        <v>62</v>
      </c>
      <c r="D374" s="1" t="s">
        <v>8</v>
      </c>
      <c r="E374" s="72">
        <v>92685833000151</v>
      </c>
      <c r="F374" s="1" t="s">
        <v>199</v>
      </c>
      <c r="G374" s="1" t="s">
        <v>200</v>
      </c>
      <c r="H374" s="1" t="s">
        <v>201</v>
      </c>
      <c r="I374" s="1" t="s">
        <v>92</v>
      </c>
      <c r="J374" s="1" t="s">
        <v>121</v>
      </c>
      <c r="K374" s="1" t="s">
        <v>357</v>
      </c>
      <c r="L374" s="1" t="s">
        <v>426</v>
      </c>
      <c r="M374" s="1" t="s">
        <v>313</v>
      </c>
      <c r="N374" s="28">
        <v>24</v>
      </c>
    </row>
    <row r="375" spans="1:14" x14ac:dyDescent="0.25">
      <c r="A375" s="29">
        <v>2020</v>
      </c>
      <c r="B375" s="29">
        <v>10</v>
      </c>
      <c r="C375">
        <v>62</v>
      </c>
      <c r="D375" s="1" t="s">
        <v>8</v>
      </c>
      <c r="E375" s="72">
        <v>92898550000198</v>
      </c>
      <c r="F375" s="1" t="s">
        <v>204</v>
      </c>
      <c r="G375" s="1" t="s">
        <v>200</v>
      </c>
      <c r="H375" s="1" t="s">
        <v>201</v>
      </c>
      <c r="I375" s="1" t="s">
        <v>92</v>
      </c>
      <c r="J375" s="1" t="s">
        <v>9</v>
      </c>
      <c r="K375" s="1" t="s">
        <v>304</v>
      </c>
      <c r="L375" s="1" t="s">
        <v>425</v>
      </c>
      <c r="M375" s="1" t="s">
        <v>306</v>
      </c>
      <c r="N375" s="28">
        <v>2</v>
      </c>
    </row>
    <row r="376" spans="1:14" x14ac:dyDescent="0.25">
      <c r="A376" s="29">
        <v>2020</v>
      </c>
      <c r="B376" s="29">
        <v>10</v>
      </c>
      <c r="C376">
        <v>62</v>
      </c>
      <c r="D376" s="1" t="s">
        <v>8</v>
      </c>
      <c r="E376" s="72">
        <v>92898550000198</v>
      </c>
      <c r="F376" s="1" t="s">
        <v>204</v>
      </c>
      <c r="G376" s="1" t="s">
        <v>200</v>
      </c>
      <c r="H376" s="1" t="s">
        <v>201</v>
      </c>
      <c r="I376" s="1" t="s">
        <v>92</v>
      </c>
      <c r="J376" s="1" t="s">
        <v>32</v>
      </c>
      <c r="K376" s="1" t="s">
        <v>330</v>
      </c>
      <c r="L376" s="1" t="s">
        <v>424</v>
      </c>
      <c r="M376" s="1" t="s">
        <v>311</v>
      </c>
      <c r="N376" s="28">
        <v>2</v>
      </c>
    </row>
    <row r="377" spans="1:14" x14ac:dyDescent="0.25">
      <c r="A377" s="29">
        <v>2020</v>
      </c>
      <c r="B377" s="29">
        <v>10</v>
      </c>
      <c r="C377">
        <v>62</v>
      </c>
      <c r="D377" s="1" t="s">
        <v>8</v>
      </c>
      <c r="E377" s="72">
        <v>92898550000198</v>
      </c>
      <c r="F377" s="1" t="s">
        <v>204</v>
      </c>
      <c r="G377" s="1" t="s">
        <v>200</v>
      </c>
      <c r="H377" s="1" t="s">
        <v>201</v>
      </c>
      <c r="I377" s="1" t="s">
        <v>92</v>
      </c>
      <c r="J377" s="1" t="s">
        <v>121</v>
      </c>
      <c r="K377" s="1" t="s">
        <v>357</v>
      </c>
      <c r="L377" s="1" t="s">
        <v>426</v>
      </c>
      <c r="M377" s="1" t="s">
        <v>313</v>
      </c>
      <c r="N377" s="28">
        <v>2</v>
      </c>
    </row>
    <row r="378" spans="1:14" x14ac:dyDescent="0.25">
      <c r="A378" s="29">
        <v>2020</v>
      </c>
      <c r="B378" s="29">
        <v>10</v>
      </c>
      <c r="C378">
        <v>62</v>
      </c>
      <c r="D378" s="1" t="s">
        <v>8</v>
      </c>
      <c r="E378" s="72">
        <v>87020517000120</v>
      </c>
      <c r="F378" s="1" t="s">
        <v>258</v>
      </c>
      <c r="G378" s="1" t="s">
        <v>200</v>
      </c>
      <c r="H378" s="1" t="s">
        <v>201</v>
      </c>
      <c r="I378" s="1" t="s">
        <v>251</v>
      </c>
      <c r="J378" s="1" t="s">
        <v>9</v>
      </c>
      <c r="K378" s="1" t="s">
        <v>304</v>
      </c>
      <c r="L378" s="1" t="s">
        <v>425</v>
      </c>
      <c r="M378" s="1" t="s">
        <v>306</v>
      </c>
      <c r="N378" s="28">
        <v>17</v>
      </c>
    </row>
    <row r="379" spans="1:14" x14ac:dyDescent="0.25">
      <c r="A379" s="29">
        <v>2020</v>
      </c>
      <c r="B379" s="29">
        <v>10</v>
      </c>
      <c r="C379">
        <v>62</v>
      </c>
      <c r="D379" s="1" t="s">
        <v>8</v>
      </c>
      <c r="E379" s="72">
        <v>87020517000120</v>
      </c>
      <c r="F379" s="1" t="s">
        <v>258</v>
      </c>
      <c r="G379" s="1" t="s">
        <v>200</v>
      </c>
      <c r="H379" s="1" t="s">
        <v>201</v>
      </c>
      <c r="I379" s="1" t="s">
        <v>251</v>
      </c>
      <c r="J379" s="1" t="s">
        <v>32</v>
      </c>
      <c r="K379" s="1" t="s">
        <v>330</v>
      </c>
      <c r="L379" s="1" t="s">
        <v>424</v>
      </c>
      <c r="M379" s="1" t="s">
        <v>311</v>
      </c>
      <c r="N379" s="28">
        <v>17</v>
      </c>
    </row>
    <row r="380" spans="1:14" x14ac:dyDescent="0.25">
      <c r="A380" s="29">
        <v>2020</v>
      </c>
      <c r="B380" s="29">
        <v>10</v>
      </c>
      <c r="C380">
        <v>62</v>
      </c>
      <c r="D380" s="1" t="s">
        <v>8</v>
      </c>
      <c r="E380" s="72">
        <v>87020517000120</v>
      </c>
      <c r="F380" s="1" t="s">
        <v>258</v>
      </c>
      <c r="G380" s="1" t="s">
        <v>200</v>
      </c>
      <c r="H380" s="1" t="s">
        <v>201</v>
      </c>
      <c r="I380" s="1" t="s">
        <v>251</v>
      </c>
      <c r="J380" s="1" t="s">
        <v>121</v>
      </c>
      <c r="K380" s="1" t="s">
        <v>357</v>
      </c>
      <c r="L380" s="1" t="s">
        <v>426</v>
      </c>
      <c r="M380" s="1" t="s">
        <v>313</v>
      </c>
      <c r="N380" s="28">
        <v>17</v>
      </c>
    </row>
    <row r="381" spans="1:14" x14ac:dyDescent="0.25">
      <c r="A381" s="29">
        <v>2020</v>
      </c>
      <c r="B381" s="29">
        <v>10</v>
      </c>
      <c r="C381">
        <v>62</v>
      </c>
      <c r="D381" s="1" t="s">
        <v>8</v>
      </c>
      <c r="E381" s="72">
        <v>92741016000254</v>
      </c>
      <c r="F381" s="1" t="s">
        <v>202</v>
      </c>
      <c r="G381" s="1" t="s">
        <v>200</v>
      </c>
      <c r="H381" s="1" t="s">
        <v>201</v>
      </c>
      <c r="I381" s="1" t="s">
        <v>92</v>
      </c>
      <c r="J381" s="1" t="s">
        <v>9</v>
      </c>
      <c r="K381" s="1" t="s">
        <v>304</v>
      </c>
      <c r="L381" s="1" t="s">
        <v>425</v>
      </c>
      <c r="M381" s="1" t="s">
        <v>306</v>
      </c>
      <c r="N381" s="28">
        <v>9</v>
      </c>
    </row>
    <row r="382" spans="1:14" x14ac:dyDescent="0.25">
      <c r="A382" s="29">
        <v>2020</v>
      </c>
      <c r="B382" s="29">
        <v>10</v>
      </c>
      <c r="C382">
        <v>62</v>
      </c>
      <c r="D382" s="1" t="s">
        <v>8</v>
      </c>
      <c r="E382" s="72">
        <v>92741016000254</v>
      </c>
      <c r="F382" s="1" t="s">
        <v>202</v>
      </c>
      <c r="G382" s="1" t="s">
        <v>200</v>
      </c>
      <c r="H382" s="1" t="s">
        <v>201</v>
      </c>
      <c r="I382" s="1" t="s">
        <v>92</v>
      </c>
      <c r="J382" s="1" t="s">
        <v>32</v>
      </c>
      <c r="K382" s="1" t="s">
        <v>330</v>
      </c>
      <c r="L382" s="1" t="s">
        <v>424</v>
      </c>
      <c r="M382" s="1" t="s">
        <v>311</v>
      </c>
      <c r="N382" s="28">
        <v>9</v>
      </c>
    </row>
    <row r="383" spans="1:14" x14ac:dyDescent="0.25">
      <c r="A383" s="29">
        <v>2020</v>
      </c>
      <c r="B383" s="29">
        <v>10</v>
      </c>
      <c r="C383">
        <v>62</v>
      </c>
      <c r="D383" s="1" t="s">
        <v>8</v>
      </c>
      <c r="E383" s="72">
        <v>92741016000254</v>
      </c>
      <c r="F383" s="1" t="s">
        <v>202</v>
      </c>
      <c r="G383" s="1" t="s">
        <v>200</v>
      </c>
      <c r="H383" s="1" t="s">
        <v>201</v>
      </c>
      <c r="I383" s="1" t="s">
        <v>92</v>
      </c>
      <c r="J383" s="1" t="s">
        <v>121</v>
      </c>
      <c r="K383" s="1" t="s">
        <v>357</v>
      </c>
      <c r="L383" s="1" t="s">
        <v>426</v>
      </c>
      <c r="M383" s="1" t="s">
        <v>313</v>
      </c>
      <c r="N383" s="28">
        <v>9</v>
      </c>
    </row>
    <row r="384" spans="1:14" x14ac:dyDescent="0.25">
      <c r="A384" s="29">
        <v>2020</v>
      </c>
      <c r="B384" s="29">
        <v>10</v>
      </c>
      <c r="C384">
        <v>62</v>
      </c>
      <c r="D384" s="1" t="s">
        <v>8</v>
      </c>
      <c r="E384" s="72">
        <v>92815000000168</v>
      </c>
      <c r="F384" s="1" t="s">
        <v>203</v>
      </c>
      <c r="G384" s="1" t="s">
        <v>200</v>
      </c>
      <c r="H384" s="1" t="s">
        <v>201</v>
      </c>
      <c r="I384" s="1" t="s">
        <v>92</v>
      </c>
      <c r="J384" s="1" t="s">
        <v>9</v>
      </c>
      <c r="K384" s="1" t="s">
        <v>304</v>
      </c>
      <c r="L384" s="1" t="s">
        <v>425</v>
      </c>
      <c r="M384" s="1" t="s">
        <v>306</v>
      </c>
      <c r="N384" s="28">
        <v>82</v>
      </c>
    </row>
    <row r="385" spans="1:14" x14ac:dyDescent="0.25">
      <c r="A385" s="29">
        <v>2020</v>
      </c>
      <c r="B385" s="29">
        <v>10</v>
      </c>
      <c r="C385">
        <v>62</v>
      </c>
      <c r="D385" s="1" t="s">
        <v>8</v>
      </c>
      <c r="E385" s="72">
        <v>92815000000168</v>
      </c>
      <c r="F385" s="1" t="s">
        <v>203</v>
      </c>
      <c r="G385" s="1" t="s">
        <v>200</v>
      </c>
      <c r="H385" s="1" t="s">
        <v>201</v>
      </c>
      <c r="I385" s="1" t="s">
        <v>92</v>
      </c>
      <c r="J385" s="1" t="s">
        <v>32</v>
      </c>
      <c r="K385" s="1" t="s">
        <v>330</v>
      </c>
      <c r="L385" s="1" t="s">
        <v>424</v>
      </c>
      <c r="M385" s="1" t="s">
        <v>311</v>
      </c>
      <c r="N385" s="28">
        <v>82</v>
      </c>
    </row>
    <row r="386" spans="1:14" x14ac:dyDescent="0.25">
      <c r="A386" s="29">
        <v>2020</v>
      </c>
      <c r="B386" s="29">
        <v>10</v>
      </c>
      <c r="C386">
        <v>62</v>
      </c>
      <c r="D386" s="1" t="s">
        <v>8</v>
      </c>
      <c r="E386" s="72">
        <v>92815000000168</v>
      </c>
      <c r="F386" s="1" t="s">
        <v>203</v>
      </c>
      <c r="G386" s="1" t="s">
        <v>200</v>
      </c>
      <c r="H386" s="1" t="s">
        <v>201</v>
      </c>
      <c r="I386" s="1" t="s">
        <v>92</v>
      </c>
      <c r="J386" s="1" t="s">
        <v>121</v>
      </c>
      <c r="K386" s="1" t="s">
        <v>357</v>
      </c>
      <c r="L386" s="1" t="s">
        <v>426</v>
      </c>
      <c r="M386" s="1" t="s">
        <v>313</v>
      </c>
      <c r="N386" s="28">
        <v>82</v>
      </c>
    </row>
    <row r="387" spans="1:14" x14ac:dyDescent="0.25">
      <c r="A387" s="29">
        <v>2020</v>
      </c>
      <c r="B387" s="29">
        <v>10</v>
      </c>
      <c r="C387">
        <v>62</v>
      </c>
      <c r="D387" s="1" t="s">
        <v>8</v>
      </c>
      <c r="E387" s="72">
        <v>15126437001972</v>
      </c>
      <c r="F387" s="1" t="s">
        <v>255</v>
      </c>
      <c r="G387" s="1" t="s">
        <v>243</v>
      </c>
      <c r="H387" s="1" t="s">
        <v>201</v>
      </c>
      <c r="I387" s="1" t="s">
        <v>251</v>
      </c>
      <c r="J387" s="1" t="s">
        <v>9</v>
      </c>
      <c r="K387" s="1" t="s">
        <v>304</v>
      </c>
      <c r="L387" s="1" t="s">
        <v>425</v>
      </c>
      <c r="M387" s="1" t="s">
        <v>306</v>
      </c>
      <c r="N387" s="28">
        <v>20</v>
      </c>
    </row>
    <row r="388" spans="1:14" x14ac:dyDescent="0.25">
      <c r="A388" s="29">
        <v>2020</v>
      </c>
      <c r="B388" s="29">
        <v>10</v>
      </c>
      <c r="C388">
        <v>62</v>
      </c>
      <c r="D388" s="1" t="s">
        <v>8</v>
      </c>
      <c r="E388" s="72">
        <v>15126437001972</v>
      </c>
      <c r="F388" s="1" t="s">
        <v>255</v>
      </c>
      <c r="G388" s="1" t="s">
        <v>243</v>
      </c>
      <c r="H388" s="1" t="s">
        <v>201</v>
      </c>
      <c r="I388" s="1" t="s">
        <v>251</v>
      </c>
      <c r="J388" s="1" t="s">
        <v>32</v>
      </c>
      <c r="K388" s="1" t="s">
        <v>330</v>
      </c>
      <c r="L388" s="1" t="s">
        <v>424</v>
      </c>
      <c r="M388" s="1" t="s">
        <v>311</v>
      </c>
      <c r="N388" s="28">
        <v>20</v>
      </c>
    </row>
    <row r="389" spans="1:14" x14ac:dyDescent="0.25">
      <c r="A389" s="29">
        <v>2020</v>
      </c>
      <c r="B389" s="29">
        <v>10</v>
      </c>
      <c r="C389">
        <v>62</v>
      </c>
      <c r="D389" s="1" t="s">
        <v>8</v>
      </c>
      <c r="E389" s="72">
        <v>15126437001972</v>
      </c>
      <c r="F389" s="1" t="s">
        <v>255</v>
      </c>
      <c r="G389" s="1" t="s">
        <v>243</v>
      </c>
      <c r="H389" s="1" t="s">
        <v>201</v>
      </c>
      <c r="I389" s="1" t="s">
        <v>251</v>
      </c>
      <c r="J389" s="1" t="s">
        <v>121</v>
      </c>
      <c r="K389" s="1" t="s">
        <v>357</v>
      </c>
      <c r="L389" s="1" t="s">
        <v>426</v>
      </c>
      <c r="M389" s="1" t="s">
        <v>313</v>
      </c>
      <c r="N389" s="28">
        <v>20</v>
      </c>
    </row>
    <row r="390" spans="1:14" x14ac:dyDescent="0.25">
      <c r="A390" s="29">
        <v>2020</v>
      </c>
      <c r="B390" s="29">
        <v>10</v>
      </c>
      <c r="C390">
        <v>62</v>
      </c>
      <c r="D390" s="1" t="s">
        <v>8</v>
      </c>
      <c r="E390" s="72">
        <v>60922168005226</v>
      </c>
      <c r="F390" s="1" t="s">
        <v>184</v>
      </c>
      <c r="G390" s="1" t="s">
        <v>185</v>
      </c>
      <c r="H390" s="1" t="s">
        <v>186</v>
      </c>
      <c r="I390" s="1" t="s">
        <v>92</v>
      </c>
      <c r="J390" s="1" t="s">
        <v>14</v>
      </c>
      <c r="K390" s="1" t="s">
        <v>319</v>
      </c>
      <c r="L390" s="1" t="s">
        <v>425</v>
      </c>
      <c r="M390" s="1" t="s">
        <v>306</v>
      </c>
      <c r="N390" s="28">
        <v>2</v>
      </c>
    </row>
    <row r="391" spans="1:14" x14ac:dyDescent="0.25">
      <c r="A391" s="29">
        <v>2020</v>
      </c>
      <c r="B391" s="29">
        <v>10</v>
      </c>
      <c r="C391">
        <v>62</v>
      </c>
      <c r="D391" s="1" t="s">
        <v>8</v>
      </c>
      <c r="E391" s="72">
        <v>60922168005226</v>
      </c>
      <c r="F391" s="1" t="s">
        <v>184</v>
      </c>
      <c r="G391" s="1" t="s">
        <v>185</v>
      </c>
      <c r="H391" s="1" t="s">
        <v>186</v>
      </c>
      <c r="I391" s="1" t="s">
        <v>92</v>
      </c>
      <c r="J391" s="1" t="s">
        <v>32</v>
      </c>
      <c r="K391" s="1" t="s">
        <v>330</v>
      </c>
      <c r="L391" s="1" t="s">
        <v>424</v>
      </c>
      <c r="M391" s="1" t="s">
        <v>311</v>
      </c>
      <c r="N391" s="28">
        <v>2</v>
      </c>
    </row>
    <row r="392" spans="1:14" x14ac:dyDescent="0.25">
      <c r="A392" s="29">
        <v>2020</v>
      </c>
      <c r="B392" s="29">
        <v>10</v>
      </c>
      <c r="C392">
        <v>62</v>
      </c>
      <c r="D392" s="1" t="s">
        <v>8</v>
      </c>
      <c r="E392" s="72">
        <v>60922168005226</v>
      </c>
      <c r="F392" s="1" t="s">
        <v>184</v>
      </c>
      <c r="G392" s="1" t="s">
        <v>185</v>
      </c>
      <c r="H392" s="1" t="s">
        <v>186</v>
      </c>
      <c r="I392" s="1" t="s">
        <v>92</v>
      </c>
      <c r="J392" s="1" t="s">
        <v>121</v>
      </c>
      <c r="K392" s="1" t="s">
        <v>357</v>
      </c>
      <c r="L392" s="1" t="s">
        <v>426</v>
      </c>
      <c r="M392" s="1" t="s">
        <v>313</v>
      </c>
      <c r="N392" s="28">
        <v>2</v>
      </c>
    </row>
    <row r="393" spans="1:14" x14ac:dyDescent="0.25">
      <c r="A393" s="29">
        <v>2020</v>
      </c>
      <c r="B393" s="29">
        <v>10</v>
      </c>
      <c r="C393">
        <v>62</v>
      </c>
      <c r="D393" s="1" t="s">
        <v>8</v>
      </c>
      <c r="E393" s="72">
        <v>13131370000100</v>
      </c>
      <c r="F393" s="1" t="s">
        <v>130</v>
      </c>
      <c r="G393" s="1" t="s">
        <v>131</v>
      </c>
      <c r="H393" s="1" t="s">
        <v>132</v>
      </c>
      <c r="I393" s="1" t="s">
        <v>92</v>
      </c>
      <c r="J393" s="1" t="s">
        <v>19</v>
      </c>
      <c r="K393" s="1" t="s">
        <v>325</v>
      </c>
      <c r="L393" s="1" t="s">
        <v>425</v>
      </c>
      <c r="M393" s="1" t="s">
        <v>306</v>
      </c>
      <c r="N393" s="28">
        <v>8</v>
      </c>
    </row>
    <row r="394" spans="1:14" x14ac:dyDescent="0.25">
      <c r="A394" s="29">
        <v>2020</v>
      </c>
      <c r="B394" s="29">
        <v>10</v>
      </c>
      <c r="C394">
        <v>62</v>
      </c>
      <c r="D394" s="1" t="s">
        <v>8</v>
      </c>
      <c r="E394" s="72">
        <v>13131370000100</v>
      </c>
      <c r="F394" s="1" t="s">
        <v>130</v>
      </c>
      <c r="G394" s="1" t="s">
        <v>131</v>
      </c>
      <c r="H394" s="1" t="s">
        <v>132</v>
      </c>
      <c r="I394" s="1" t="s">
        <v>92</v>
      </c>
      <c r="J394" s="1" t="s">
        <v>99</v>
      </c>
      <c r="K394" s="1" t="s">
        <v>355</v>
      </c>
      <c r="L394" s="1" t="s">
        <v>426</v>
      </c>
      <c r="M394" s="1" t="s">
        <v>313</v>
      </c>
      <c r="N394" s="28">
        <v>8</v>
      </c>
    </row>
    <row r="395" spans="1:14" x14ac:dyDescent="0.25">
      <c r="A395" s="29">
        <v>2020</v>
      </c>
      <c r="B395" s="29">
        <v>10</v>
      </c>
      <c r="C395">
        <v>62</v>
      </c>
      <c r="D395" s="1" t="s">
        <v>8</v>
      </c>
      <c r="E395" s="72">
        <v>13131370000100</v>
      </c>
      <c r="F395" s="1" t="s">
        <v>130</v>
      </c>
      <c r="G395" s="1" t="s">
        <v>131</v>
      </c>
      <c r="H395" s="1" t="s">
        <v>132</v>
      </c>
      <c r="I395" s="1" t="s">
        <v>92</v>
      </c>
      <c r="J395" s="1" t="s">
        <v>33</v>
      </c>
      <c r="K395" s="1" t="s">
        <v>405</v>
      </c>
      <c r="L395" s="1" t="s">
        <v>424</v>
      </c>
      <c r="M395" s="1" t="s">
        <v>311</v>
      </c>
      <c r="N395" s="28">
        <v>8</v>
      </c>
    </row>
    <row r="396" spans="1:14" x14ac:dyDescent="0.25">
      <c r="A396" s="29">
        <v>2020</v>
      </c>
      <c r="B396" s="29">
        <v>10</v>
      </c>
      <c r="C396">
        <v>62</v>
      </c>
      <c r="D396" s="1" t="s">
        <v>8</v>
      </c>
      <c r="E396" s="72">
        <v>44456036000311</v>
      </c>
      <c r="F396" s="1" t="s">
        <v>166</v>
      </c>
      <c r="G396" s="1" t="s">
        <v>167</v>
      </c>
      <c r="H396" s="1" t="s">
        <v>116</v>
      </c>
      <c r="I396" s="1" t="s">
        <v>92</v>
      </c>
      <c r="J396" s="1" t="s">
        <v>13</v>
      </c>
      <c r="K396" s="1" t="s">
        <v>309</v>
      </c>
      <c r="L396" s="1" t="s">
        <v>425</v>
      </c>
      <c r="M396" s="1" t="s">
        <v>306</v>
      </c>
      <c r="N396" s="28">
        <v>3</v>
      </c>
    </row>
    <row r="397" spans="1:14" x14ac:dyDescent="0.25">
      <c r="A397" s="29">
        <v>2020</v>
      </c>
      <c r="B397" s="29">
        <v>10</v>
      </c>
      <c r="C397">
        <v>62</v>
      </c>
      <c r="D397" s="1" t="s">
        <v>8</v>
      </c>
      <c r="E397" s="72">
        <v>44456036000311</v>
      </c>
      <c r="F397" s="1" t="s">
        <v>166</v>
      </c>
      <c r="G397" s="1" t="s">
        <v>167</v>
      </c>
      <c r="H397" s="1" t="s">
        <v>116</v>
      </c>
      <c r="I397" s="1" t="s">
        <v>92</v>
      </c>
      <c r="J397" s="1" t="s">
        <v>28</v>
      </c>
      <c r="K397" s="1" t="s">
        <v>310</v>
      </c>
      <c r="L397" s="1" t="s">
        <v>424</v>
      </c>
      <c r="M397" s="1" t="s">
        <v>311</v>
      </c>
      <c r="N397" s="28">
        <v>3</v>
      </c>
    </row>
    <row r="398" spans="1:14" x14ac:dyDescent="0.25">
      <c r="A398" s="29">
        <v>2020</v>
      </c>
      <c r="B398" s="29">
        <v>10</v>
      </c>
      <c r="C398">
        <v>62</v>
      </c>
      <c r="D398" s="1" t="s">
        <v>8</v>
      </c>
      <c r="E398" s="72">
        <v>44456036000311</v>
      </c>
      <c r="F398" s="1" t="s">
        <v>166</v>
      </c>
      <c r="G398" s="1" t="s">
        <v>167</v>
      </c>
      <c r="H398" s="1" t="s">
        <v>116</v>
      </c>
      <c r="I398" s="1" t="s">
        <v>92</v>
      </c>
      <c r="J398" s="1" t="s">
        <v>117</v>
      </c>
      <c r="K398" s="1" t="s">
        <v>356</v>
      </c>
      <c r="L398" s="1" t="s">
        <v>426</v>
      </c>
      <c r="M398" s="1" t="s">
        <v>313</v>
      </c>
      <c r="N398" s="28">
        <v>3</v>
      </c>
    </row>
    <row r="399" spans="1:14" x14ac:dyDescent="0.25">
      <c r="A399" s="29">
        <v>2020</v>
      </c>
      <c r="B399" s="29">
        <v>10</v>
      </c>
      <c r="C399">
        <v>62</v>
      </c>
      <c r="D399" s="1" t="s">
        <v>8</v>
      </c>
      <c r="E399" s="72">
        <v>12474705000120</v>
      </c>
      <c r="F399" s="1" t="s">
        <v>252</v>
      </c>
      <c r="G399" s="1" t="s">
        <v>253</v>
      </c>
      <c r="H399" s="1" t="s">
        <v>116</v>
      </c>
      <c r="I399" s="1" t="s">
        <v>251</v>
      </c>
      <c r="J399" s="1" t="s">
        <v>13</v>
      </c>
      <c r="K399" s="1" t="s">
        <v>309</v>
      </c>
      <c r="L399" s="1" t="s">
        <v>425</v>
      </c>
      <c r="M399" s="1" t="s">
        <v>306</v>
      </c>
      <c r="N399" s="28">
        <v>4</v>
      </c>
    </row>
    <row r="400" spans="1:14" x14ac:dyDescent="0.25">
      <c r="A400" s="29">
        <v>2020</v>
      </c>
      <c r="B400" s="29">
        <v>10</v>
      </c>
      <c r="C400">
        <v>62</v>
      </c>
      <c r="D400" s="1" t="s">
        <v>8</v>
      </c>
      <c r="E400" s="72">
        <v>12474705000120</v>
      </c>
      <c r="F400" s="1" t="s">
        <v>252</v>
      </c>
      <c r="G400" s="1" t="s">
        <v>253</v>
      </c>
      <c r="H400" s="1" t="s">
        <v>116</v>
      </c>
      <c r="I400" s="1" t="s">
        <v>251</v>
      </c>
      <c r="J400" s="1" t="s">
        <v>28</v>
      </c>
      <c r="K400" s="1" t="s">
        <v>310</v>
      </c>
      <c r="L400" s="1" t="s">
        <v>424</v>
      </c>
      <c r="M400" s="1" t="s">
        <v>311</v>
      </c>
      <c r="N400" s="28">
        <v>4</v>
      </c>
    </row>
    <row r="401" spans="1:14" x14ac:dyDescent="0.25">
      <c r="A401" s="29">
        <v>2020</v>
      </c>
      <c r="B401" s="29">
        <v>10</v>
      </c>
      <c r="C401">
        <v>62</v>
      </c>
      <c r="D401" s="1" t="s">
        <v>8</v>
      </c>
      <c r="E401" s="72">
        <v>12474705000120</v>
      </c>
      <c r="F401" s="1" t="s">
        <v>252</v>
      </c>
      <c r="G401" s="1" t="s">
        <v>253</v>
      </c>
      <c r="H401" s="1" t="s">
        <v>116</v>
      </c>
      <c r="I401" s="1" t="s">
        <v>251</v>
      </c>
      <c r="J401" s="1" t="s">
        <v>117</v>
      </c>
      <c r="K401" s="1" t="s">
        <v>356</v>
      </c>
      <c r="L401" s="1" t="s">
        <v>426</v>
      </c>
      <c r="M401" s="1" t="s">
        <v>313</v>
      </c>
      <c r="N401" s="28">
        <v>4</v>
      </c>
    </row>
    <row r="402" spans="1:14" x14ac:dyDescent="0.25">
      <c r="A402" s="29">
        <v>2020</v>
      </c>
      <c r="B402" s="29">
        <v>10</v>
      </c>
      <c r="C402">
        <v>62</v>
      </c>
      <c r="D402" s="1" t="s">
        <v>8</v>
      </c>
      <c r="E402" s="72">
        <v>57571275001760</v>
      </c>
      <c r="F402" s="1" t="s">
        <v>168</v>
      </c>
      <c r="G402" s="1" t="s">
        <v>169</v>
      </c>
      <c r="H402" s="1" t="s">
        <v>116</v>
      </c>
      <c r="I402" s="1" t="s">
        <v>92</v>
      </c>
      <c r="J402" s="1" t="s">
        <v>11</v>
      </c>
      <c r="K402" s="1" t="s">
        <v>307</v>
      </c>
      <c r="L402" s="1" t="s">
        <v>425</v>
      </c>
      <c r="M402" s="1" t="s">
        <v>306</v>
      </c>
      <c r="N402" s="28">
        <v>15</v>
      </c>
    </row>
    <row r="403" spans="1:14" x14ac:dyDescent="0.25">
      <c r="A403" s="29">
        <v>2020</v>
      </c>
      <c r="B403" s="29">
        <v>10</v>
      </c>
      <c r="C403">
        <v>62</v>
      </c>
      <c r="D403" s="1" t="s">
        <v>8</v>
      </c>
      <c r="E403" s="72">
        <v>57571275001760</v>
      </c>
      <c r="F403" s="1" t="s">
        <v>168</v>
      </c>
      <c r="G403" s="1" t="s">
        <v>169</v>
      </c>
      <c r="H403" s="1" t="s">
        <v>116</v>
      </c>
      <c r="I403" s="1" t="s">
        <v>92</v>
      </c>
      <c r="J403" s="1" t="s">
        <v>161</v>
      </c>
      <c r="K403" s="1" t="s">
        <v>359</v>
      </c>
      <c r="L403" s="1" t="s">
        <v>424</v>
      </c>
      <c r="M403" s="1" t="s">
        <v>311</v>
      </c>
      <c r="N403" s="28">
        <v>15</v>
      </c>
    </row>
    <row r="404" spans="1:14" x14ac:dyDescent="0.25">
      <c r="A404" s="29">
        <v>2020</v>
      </c>
      <c r="B404" s="29">
        <v>10</v>
      </c>
      <c r="C404">
        <v>62</v>
      </c>
      <c r="D404" s="1" t="s">
        <v>8</v>
      </c>
      <c r="E404" s="72">
        <v>60003761000129</v>
      </c>
      <c r="F404" s="1" t="s">
        <v>170</v>
      </c>
      <c r="G404" s="1" t="s">
        <v>171</v>
      </c>
      <c r="H404" s="1" t="s">
        <v>116</v>
      </c>
      <c r="I404" s="1" t="s">
        <v>92</v>
      </c>
      <c r="J404" s="1" t="s">
        <v>13</v>
      </c>
      <c r="K404" s="1" t="s">
        <v>309</v>
      </c>
      <c r="L404" s="1" t="s">
        <v>425</v>
      </c>
      <c r="M404" s="1" t="s">
        <v>306</v>
      </c>
      <c r="N404" s="28">
        <v>13</v>
      </c>
    </row>
    <row r="405" spans="1:14" x14ac:dyDescent="0.25">
      <c r="A405" s="29">
        <v>2020</v>
      </c>
      <c r="B405" s="29">
        <v>10</v>
      </c>
      <c r="C405">
        <v>62</v>
      </c>
      <c r="D405" s="1" t="s">
        <v>8</v>
      </c>
      <c r="E405" s="72">
        <v>60003761000129</v>
      </c>
      <c r="F405" s="1" t="s">
        <v>170</v>
      </c>
      <c r="G405" s="1" t="s">
        <v>171</v>
      </c>
      <c r="H405" s="1" t="s">
        <v>116</v>
      </c>
      <c r="I405" s="1" t="s">
        <v>92</v>
      </c>
      <c r="J405" s="1" t="s">
        <v>28</v>
      </c>
      <c r="K405" s="1" t="s">
        <v>310</v>
      </c>
      <c r="L405" s="1" t="s">
        <v>424</v>
      </c>
      <c r="M405" s="1" t="s">
        <v>311</v>
      </c>
      <c r="N405" s="28">
        <v>13</v>
      </c>
    </row>
    <row r="406" spans="1:14" x14ac:dyDescent="0.25">
      <c r="A406" s="29">
        <v>2020</v>
      </c>
      <c r="B406" s="29">
        <v>10</v>
      </c>
      <c r="C406">
        <v>62</v>
      </c>
      <c r="D406" s="1" t="s">
        <v>8</v>
      </c>
      <c r="E406" s="72">
        <v>60003761000129</v>
      </c>
      <c r="F406" s="1" t="s">
        <v>170</v>
      </c>
      <c r="G406" s="1" t="s">
        <v>171</v>
      </c>
      <c r="H406" s="1" t="s">
        <v>116</v>
      </c>
      <c r="I406" s="1" t="s">
        <v>92</v>
      </c>
      <c r="J406" s="1" t="s">
        <v>117</v>
      </c>
      <c r="K406" s="1" t="s">
        <v>356</v>
      </c>
      <c r="L406" s="1" t="s">
        <v>426</v>
      </c>
      <c r="M406" s="1" t="s">
        <v>313</v>
      </c>
      <c r="N406" s="28">
        <v>13</v>
      </c>
    </row>
    <row r="407" spans="1:14" x14ac:dyDescent="0.25">
      <c r="A407" s="29">
        <v>2020</v>
      </c>
      <c r="B407" s="29">
        <v>10</v>
      </c>
      <c r="C407">
        <v>62</v>
      </c>
      <c r="D407" s="1" t="s">
        <v>8</v>
      </c>
      <c r="E407" s="72">
        <v>60961968000106</v>
      </c>
      <c r="F407" s="1" t="s">
        <v>188</v>
      </c>
      <c r="G407" s="1" t="s">
        <v>115</v>
      </c>
      <c r="H407" s="1" t="s">
        <v>116</v>
      </c>
      <c r="I407" s="1" t="s">
        <v>92</v>
      </c>
      <c r="J407" s="1" t="s">
        <v>29</v>
      </c>
      <c r="K407" s="1" t="s">
        <v>312</v>
      </c>
      <c r="L407" s="1" t="s">
        <v>426</v>
      </c>
      <c r="M407" s="1" t="s">
        <v>313</v>
      </c>
      <c r="N407" s="28">
        <v>10</v>
      </c>
    </row>
    <row r="408" spans="1:14" x14ac:dyDescent="0.25">
      <c r="A408" s="29">
        <v>2020</v>
      </c>
      <c r="B408" s="29">
        <v>10</v>
      </c>
      <c r="C408">
        <v>62</v>
      </c>
      <c r="D408" s="1" t="s">
        <v>8</v>
      </c>
      <c r="E408" s="72">
        <v>60961968000106</v>
      </c>
      <c r="F408" s="1" t="s">
        <v>188</v>
      </c>
      <c r="G408" s="1" t="s">
        <v>115</v>
      </c>
      <c r="H408" s="1" t="s">
        <v>116</v>
      </c>
      <c r="I408" s="1" t="s">
        <v>92</v>
      </c>
      <c r="J408" s="1" t="s">
        <v>161</v>
      </c>
      <c r="K408" s="1" t="s">
        <v>359</v>
      </c>
      <c r="L408" s="1" t="s">
        <v>424</v>
      </c>
      <c r="M408" s="1" t="s">
        <v>311</v>
      </c>
      <c r="N408" s="28">
        <v>10</v>
      </c>
    </row>
    <row r="409" spans="1:14" x14ac:dyDescent="0.25">
      <c r="A409" s="29">
        <v>2020</v>
      </c>
      <c r="B409" s="29">
        <v>10</v>
      </c>
      <c r="C409">
        <v>62</v>
      </c>
      <c r="D409" s="1" t="s">
        <v>8</v>
      </c>
      <c r="E409" s="72">
        <v>60961968000106</v>
      </c>
      <c r="F409" s="1" t="s">
        <v>188</v>
      </c>
      <c r="G409" s="1" t="s">
        <v>115</v>
      </c>
      <c r="H409" s="1" t="s">
        <v>116</v>
      </c>
      <c r="I409" s="1" t="s">
        <v>92</v>
      </c>
      <c r="J409" s="1" t="s">
        <v>24</v>
      </c>
      <c r="K409" s="1" t="s">
        <v>402</v>
      </c>
      <c r="L409" s="1" t="s">
        <v>425</v>
      </c>
      <c r="M409" s="1" t="s">
        <v>306</v>
      </c>
      <c r="N409" s="28">
        <v>10</v>
      </c>
    </row>
    <row r="410" spans="1:14" x14ac:dyDescent="0.25">
      <c r="A410" s="29">
        <v>2020</v>
      </c>
      <c r="B410" s="29">
        <v>10</v>
      </c>
      <c r="C410">
        <v>62</v>
      </c>
      <c r="D410" s="1" t="s">
        <v>8</v>
      </c>
      <c r="E410" s="72">
        <v>60992427000650</v>
      </c>
      <c r="F410" s="1" t="s">
        <v>190</v>
      </c>
      <c r="G410" s="1" t="s">
        <v>115</v>
      </c>
      <c r="H410" s="1" t="s">
        <v>116</v>
      </c>
      <c r="I410" s="1" t="s">
        <v>92</v>
      </c>
      <c r="J410" s="1" t="s">
        <v>161</v>
      </c>
      <c r="K410" s="1" t="s">
        <v>359</v>
      </c>
      <c r="L410" s="1" t="s">
        <v>424</v>
      </c>
      <c r="M410" s="1" t="s">
        <v>311</v>
      </c>
      <c r="N410" s="28">
        <v>11</v>
      </c>
    </row>
    <row r="411" spans="1:14" x14ac:dyDescent="0.25">
      <c r="A411" s="29">
        <v>2020</v>
      </c>
      <c r="B411" s="29">
        <v>10</v>
      </c>
      <c r="C411">
        <v>62</v>
      </c>
      <c r="D411" s="1" t="s">
        <v>8</v>
      </c>
      <c r="E411" s="72">
        <v>60992427000650</v>
      </c>
      <c r="F411" s="1" t="s">
        <v>190</v>
      </c>
      <c r="G411" s="1" t="s">
        <v>115</v>
      </c>
      <c r="H411" s="1" t="s">
        <v>116</v>
      </c>
      <c r="I411" s="1" t="s">
        <v>92</v>
      </c>
      <c r="J411" s="1" t="s">
        <v>23</v>
      </c>
      <c r="K411" s="1" t="s">
        <v>369</v>
      </c>
      <c r="L411" s="1" t="s">
        <v>425</v>
      </c>
      <c r="M411" s="1" t="s">
        <v>306</v>
      </c>
      <c r="N411" s="28">
        <v>11</v>
      </c>
    </row>
    <row r="412" spans="1:14" x14ac:dyDescent="0.25">
      <c r="A412" s="29">
        <v>2020</v>
      </c>
      <c r="B412" s="29">
        <v>10</v>
      </c>
      <c r="C412">
        <v>62</v>
      </c>
      <c r="D412" s="1" t="s">
        <v>8</v>
      </c>
      <c r="E412" s="72">
        <v>29435005009932</v>
      </c>
      <c r="F412" s="1" t="s">
        <v>160</v>
      </c>
      <c r="G412" s="1" t="s">
        <v>115</v>
      </c>
      <c r="H412" s="1" t="s">
        <v>116</v>
      </c>
      <c r="I412" s="1" t="s">
        <v>92</v>
      </c>
      <c r="J412" s="1" t="s">
        <v>11</v>
      </c>
      <c r="K412" s="1" t="s">
        <v>307</v>
      </c>
      <c r="L412" s="1" t="s">
        <v>425</v>
      </c>
      <c r="M412" s="1" t="s">
        <v>306</v>
      </c>
      <c r="N412" s="28">
        <v>14</v>
      </c>
    </row>
    <row r="413" spans="1:14" x14ac:dyDescent="0.25">
      <c r="A413" s="29">
        <v>2020</v>
      </c>
      <c r="B413" s="29">
        <v>10</v>
      </c>
      <c r="C413">
        <v>62</v>
      </c>
      <c r="D413" s="1" t="s">
        <v>8</v>
      </c>
      <c r="E413" s="72">
        <v>29435005009932</v>
      </c>
      <c r="F413" s="1" t="s">
        <v>160</v>
      </c>
      <c r="G413" s="1" t="s">
        <v>115</v>
      </c>
      <c r="H413" s="1" t="s">
        <v>116</v>
      </c>
      <c r="I413" s="1" t="s">
        <v>92</v>
      </c>
      <c r="J413" s="1" t="s">
        <v>161</v>
      </c>
      <c r="K413" s="1" t="s">
        <v>359</v>
      </c>
      <c r="L413" s="1" t="s">
        <v>424</v>
      </c>
      <c r="M413" s="1" t="s">
        <v>311</v>
      </c>
      <c r="N413" s="28">
        <v>14</v>
      </c>
    </row>
    <row r="414" spans="1:14" x14ac:dyDescent="0.25">
      <c r="A414" s="29">
        <v>2020</v>
      </c>
      <c r="B414" s="29">
        <v>10</v>
      </c>
      <c r="C414">
        <v>62</v>
      </c>
      <c r="D414" s="1" t="s">
        <v>8</v>
      </c>
      <c r="E414" s="72">
        <v>60884855000316</v>
      </c>
      <c r="F414" s="1" t="s">
        <v>177</v>
      </c>
      <c r="G414" s="1" t="s">
        <v>115</v>
      </c>
      <c r="H414" s="1" t="s">
        <v>116</v>
      </c>
      <c r="I414" s="1" t="s">
        <v>92</v>
      </c>
      <c r="J414" s="1" t="s">
        <v>161</v>
      </c>
      <c r="K414" s="1" t="s">
        <v>359</v>
      </c>
      <c r="L414" s="1" t="s">
        <v>424</v>
      </c>
      <c r="M414" s="1" t="s">
        <v>311</v>
      </c>
      <c r="N414" s="28">
        <v>20</v>
      </c>
    </row>
    <row r="415" spans="1:14" x14ac:dyDescent="0.25">
      <c r="A415" s="29">
        <v>2020</v>
      </c>
      <c r="B415" s="29">
        <v>10</v>
      </c>
      <c r="C415">
        <v>62</v>
      </c>
      <c r="D415" s="1" t="s">
        <v>8</v>
      </c>
      <c r="E415" s="72">
        <v>60884855000316</v>
      </c>
      <c r="F415" s="1" t="s">
        <v>177</v>
      </c>
      <c r="G415" s="1" t="s">
        <v>115</v>
      </c>
      <c r="H415" s="1" t="s">
        <v>116</v>
      </c>
      <c r="I415" s="1" t="s">
        <v>92</v>
      </c>
      <c r="J415" s="1" t="s">
        <v>23</v>
      </c>
      <c r="K415" s="1" t="s">
        <v>369</v>
      </c>
      <c r="L415" s="1" t="s">
        <v>425</v>
      </c>
      <c r="M415" s="1" t="s">
        <v>306</v>
      </c>
      <c r="N415" s="28">
        <v>20</v>
      </c>
    </row>
    <row r="416" spans="1:14" x14ac:dyDescent="0.25">
      <c r="A416" s="29">
        <v>2020</v>
      </c>
      <c r="B416" s="29">
        <v>10</v>
      </c>
      <c r="C416">
        <v>62</v>
      </c>
      <c r="D416" s="1" t="s">
        <v>8</v>
      </c>
      <c r="E416" s="72">
        <v>60726502000126</v>
      </c>
      <c r="F416" s="1" t="s">
        <v>174</v>
      </c>
      <c r="G416" s="1" t="s">
        <v>115</v>
      </c>
      <c r="H416" s="1" t="s">
        <v>116</v>
      </c>
      <c r="I416" s="1" t="s">
        <v>92</v>
      </c>
      <c r="J416" s="1" t="s">
        <v>161</v>
      </c>
      <c r="K416" s="1" t="s">
        <v>359</v>
      </c>
      <c r="L416" s="1" t="s">
        <v>424</v>
      </c>
      <c r="M416" s="1" t="s">
        <v>311</v>
      </c>
      <c r="N416" s="28">
        <v>10</v>
      </c>
    </row>
    <row r="417" spans="1:14" x14ac:dyDescent="0.25">
      <c r="A417" s="29">
        <v>2020</v>
      </c>
      <c r="B417" s="29">
        <v>10</v>
      </c>
      <c r="C417">
        <v>62</v>
      </c>
      <c r="D417" s="1" t="s">
        <v>8</v>
      </c>
      <c r="E417" s="72">
        <v>60726502000126</v>
      </c>
      <c r="F417" s="1" t="s">
        <v>174</v>
      </c>
      <c r="G417" s="1" t="s">
        <v>115</v>
      </c>
      <c r="H417" s="1" t="s">
        <v>116</v>
      </c>
      <c r="I417" s="1" t="s">
        <v>92</v>
      </c>
      <c r="J417" s="1" t="s">
        <v>23</v>
      </c>
      <c r="K417" s="1" t="s">
        <v>369</v>
      </c>
      <c r="L417" s="1" t="s">
        <v>425</v>
      </c>
      <c r="M417" s="1" t="s">
        <v>306</v>
      </c>
      <c r="N417" s="28">
        <v>10</v>
      </c>
    </row>
    <row r="418" spans="1:14" x14ac:dyDescent="0.25">
      <c r="A418" s="29">
        <v>2020</v>
      </c>
      <c r="B418" s="29">
        <v>10</v>
      </c>
      <c r="C418">
        <v>62</v>
      </c>
      <c r="D418" s="1" t="s">
        <v>8</v>
      </c>
      <c r="E418" s="72">
        <v>60726502000711</v>
      </c>
      <c r="F418" s="1" t="s">
        <v>175</v>
      </c>
      <c r="G418" s="1" t="s">
        <v>115</v>
      </c>
      <c r="H418" s="1" t="s">
        <v>116</v>
      </c>
      <c r="I418" s="1" t="s">
        <v>92</v>
      </c>
      <c r="J418" s="1" t="s">
        <v>161</v>
      </c>
      <c r="K418" s="1" t="s">
        <v>359</v>
      </c>
      <c r="L418" s="1" t="s">
        <v>424</v>
      </c>
      <c r="M418" s="1" t="s">
        <v>311</v>
      </c>
      <c r="N418" s="28">
        <v>10</v>
      </c>
    </row>
    <row r="419" spans="1:14" x14ac:dyDescent="0.25">
      <c r="A419" s="29">
        <v>2020</v>
      </c>
      <c r="B419" s="29">
        <v>10</v>
      </c>
      <c r="C419">
        <v>62</v>
      </c>
      <c r="D419" s="1" t="s">
        <v>8</v>
      </c>
      <c r="E419" s="72">
        <v>60726502000711</v>
      </c>
      <c r="F419" s="1" t="s">
        <v>175</v>
      </c>
      <c r="G419" s="1" t="s">
        <v>115</v>
      </c>
      <c r="H419" s="1" t="s">
        <v>116</v>
      </c>
      <c r="I419" s="1" t="s">
        <v>92</v>
      </c>
      <c r="J419" s="1" t="s">
        <v>23</v>
      </c>
      <c r="K419" s="1" t="s">
        <v>369</v>
      </c>
      <c r="L419" s="1" t="s">
        <v>425</v>
      </c>
      <c r="M419" s="1" t="s">
        <v>306</v>
      </c>
      <c r="N419" s="28">
        <v>10</v>
      </c>
    </row>
    <row r="420" spans="1:14" x14ac:dyDescent="0.25">
      <c r="A420" s="29">
        <v>2020</v>
      </c>
      <c r="B420" s="29">
        <v>10</v>
      </c>
      <c r="C420">
        <v>62</v>
      </c>
      <c r="D420" s="1" t="s">
        <v>8</v>
      </c>
      <c r="E420" s="72">
        <v>21371777000132</v>
      </c>
      <c r="F420" s="1" t="s">
        <v>148</v>
      </c>
      <c r="G420" s="1" t="s">
        <v>115</v>
      </c>
      <c r="H420" s="1" t="s">
        <v>116</v>
      </c>
      <c r="I420" s="1" t="s">
        <v>92</v>
      </c>
      <c r="J420" s="1" t="s">
        <v>31</v>
      </c>
      <c r="K420" s="1" t="s">
        <v>321</v>
      </c>
      <c r="L420" s="1" t="s">
        <v>424</v>
      </c>
      <c r="M420" s="1" t="s">
        <v>311</v>
      </c>
      <c r="N420" s="28">
        <v>4</v>
      </c>
    </row>
    <row r="421" spans="1:14" x14ac:dyDescent="0.25">
      <c r="A421" s="29">
        <v>2020</v>
      </c>
      <c r="B421" s="29">
        <v>10</v>
      </c>
      <c r="C421">
        <v>62</v>
      </c>
      <c r="D421" s="1" t="s">
        <v>8</v>
      </c>
      <c r="E421" s="72">
        <v>21371777000132</v>
      </c>
      <c r="F421" s="1" t="s">
        <v>148</v>
      </c>
      <c r="G421" s="1" t="s">
        <v>115</v>
      </c>
      <c r="H421" s="1" t="s">
        <v>116</v>
      </c>
      <c r="I421" s="1" t="s">
        <v>92</v>
      </c>
      <c r="J421" s="1" t="s">
        <v>117</v>
      </c>
      <c r="K421" s="1" t="s">
        <v>356</v>
      </c>
      <c r="L421" s="1" t="s">
        <v>426</v>
      </c>
      <c r="M421" s="1" t="s">
        <v>313</v>
      </c>
      <c r="N421" s="28">
        <v>4</v>
      </c>
    </row>
    <row r="422" spans="1:14" x14ac:dyDescent="0.25">
      <c r="A422" s="29">
        <v>2020</v>
      </c>
      <c r="B422" s="29">
        <v>10</v>
      </c>
      <c r="C422">
        <v>62</v>
      </c>
      <c r="D422" s="1" t="s">
        <v>8</v>
      </c>
      <c r="E422" s="72">
        <v>21371777000132</v>
      </c>
      <c r="F422" s="1" t="s">
        <v>148</v>
      </c>
      <c r="G422" s="1" t="s">
        <v>115</v>
      </c>
      <c r="H422" s="1" t="s">
        <v>116</v>
      </c>
      <c r="I422" s="1" t="s">
        <v>92</v>
      </c>
      <c r="J422" s="1" t="s">
        <v>23</v>
      </c>
      <c r="K422" s="1" t="s">
        <v>369</v>
      </c>
      <c r="L422" s="1" t="s">
        <v>425</v>
      </c>
      <c r="M422" s="1" t="s">
        <v>306</v>
      </c>
      <c r="N422" s="28">
        <v>4</v>
      </c>
    </row>
    <row r="423" spans="1:14" x14ac:dyDescent="0.25">
      <c r="A423" s="29">
        <v>2020</v>
      </c>
      <c r="B423" s="29">
        <v>10</v>
      </c>
      <c r="C423">
        <v>62</v>
      </c>
      <c r="D423" s="1" t="s">
        <v>8</v>
      </c>
      <c r="E423" s="72">
        <v>60453024000390</v>
      </c>
      <c r="F423" s="1" t="s">
        <v>172</v>
      </c>
      <c r="G423" s="1" t="s">
        <v>115</v>
      </c>
      <c r="H423" s="1" t="s">
        <v>116</v>
      </c>
      <c r="I423" s="1" t="s">
        <v>92</v>
      </c>
      <c r="J423" s="1" t="s">
        <v>161</v>
      </c>
      <c r="K423" s="1" t="s">
        <v>359</v>
      </c>
      <c r="L423" s="1" t="s">
        <v>424</v>
      </c>
      <c r="M423" s="1" t="s">
        <v>311</v>
      </c>
      <c r="N423" s="28">
        <v>70</v>
      </c>
    </row>
    <row r="424" spans="1:14" x14ac:dyDescent="0.25">
      <c r="A424" s="29">
        <v>2020</v>
      </c>
      <c r="B424" s="29">
        <v>10</v>
      </c>
      <c r="C424">
        <v>62</v>
      </c>
      <c r="D424" s="1" t="s">
        <v>8</v>
      </c>
      <c r="E424" s="72">
        <v>60453024000390</v>
      </c>
      <c r="F424" s="1" t="s">
        <v>172</v>
      </c>
      <c r="G424" s="1" t="s">
        <v>115</v>
      </c>
      <c r="H424" s="1" t="s">
        <v>116</v>
      </c>
      <c r="I424" s="1" t="s">
        <v>92</v>
      </c>
      <c r="J424" s="1" t="s">
        <v>23</v>
      </c>
      <c r="K424" s="1" t="s">
        <v>369</v>
      </c>
      <c r="L424" s="1" t="s">
        <v>425</v>
      </c>
      <c r="M424" s="1" t="s">
        <v>306</v>
      </c>
      <c r="N424" s="28">
        <v>70</v>
      </c>
    </row>
    <row r="425" spans="1:14" x14ac:dyDescent="0.25">
      <c r="A425" s="29">
        <v>2020</v>
      </c>
      <c r="B425" s="29">
        <v>10</v>
      </c>
      <c r="C425">
        <v>62</v>
      </c>
      <c r="D425" s="1" t="s">
        <v>8</v>
      </c>
      <c r="E425" s="72">
        <v>60678604000113</v>
      </c>
      <c r="F425" s="1" t="s">
        <v>173</v>
      </c>
      <c r="G425" s="1" t="s">
        <v>115</v>
      </c>
      <c r="H425" s="1" t="s">
        <v>116</v>
      </c>
      <c r="I425" s="1" t="s">
        <v>92</v>
      </c>
      <c r="J425" s="1" t="s">
        <v>11</v>
      </c>
      <c r="K425" s="1" t="s">
        <v>307</v>
      </c>
      <c r="L425" s="1" t="s">
        <v>425</v>
      </c>
      <c r="M425" s="1" t="s">
        <v>306</v>
      </c>
      <c r="N425" s="28">
        <v>11</v>
      </c>
    </row>
    <row r="426" spans="1:14" x14ac:dyDescent="0.25">
      <c r="A426" s="29">
        <v>2020</v>
      </c>
      <c r="B426" s="29">
        <v>10</v>
      </c>
      <c r="C426">
        <v>62</v>
      </c>
      <c r="D426" s="1" t="s">
        <v>8</v>
      </c>
      <c r="E426" s="72">
        <v>60678604000113</v>
      </c>
      <c r="F426" s="1" t="s">
        <v>173</v>
      </c>
      <c r="G426" s="1" t="s">
        <v>115</v>
      </c>
      <c r="H426" s="1" t="s">
        <v>116</v>
      </c>
      <c r="I426" s="1" t="s">
        <v>92</v>
      </c>
      <c r="J426" s="1" t="s">
        <v>31</v>
      </c>
      <c r="K426" s="1" t="s">
        <v>321</v>
      </c>
      <c r="L426" s="1" t="s">
        <v>424</v>
      </c>
      <c r="M426" s="1" t="s">
        <v>311</v>
      </c>
      <c r="N426" s="28">
        <v>11</v>
      </c>
    </row>
    <row r="427" spans="1:14" x14ac:dyDescent="0.25">
      <c r="A427" s="29">
        <v>2020</v>
      </c>
      <c r="B427" s="29">
        <v>10</v>
      </c>
      <c r="C427">
        <v>62</v>
      </c>
      <c r="D427" s="1" t="s">
        <v>8</v>
      </c>
      <c r="E427" s="72">
        <v>60678604000113</v>
      </c>
      <c r="F427" s="1" t="s">
        <v>173</v>
      </c>
      <c r="G427" s="1" t="s">
        <v>115</v>
      </c>
      <c r="H427" s="1" t="s">
        <v>116</v>
      </c>
      <c r="I427" s="1" t="s">
        <v>92</v>
      </c>
      <c r="J427" s="1" t="s">
        <v>117</v>
      </c>
      <c r="K427" s="1" t="s">
        <v>356</v>
      </c>
      <c r="L427" s="1" t="s">
        <v>426</v>
      </c>
      <c r="M427" s="1" t="s">
        <v>313</v>
      </c>
      <c r="N427" s="28">
        <v>11</v>
      </c>
    </row>
    <row r="428" spans="1:14" x14ac:dyDescent="0.25">
      <c r="A428" s="29">
        <v>2020</v>
      </c>
      <c r="B428" s="29">
        <v>10</v>
      </c>
      <c r="C428">
        <v>62</v>
      </c>
      <c r="D428" s="1" t="s">
        <v>8</v>
      </c>
      <c r="E428" s="72">
        <v>61213674000240</v>
      </c>
      <c r="F428" s="1" t="s">
        <v>191</v>
      </c>
      <c r="G428" s="1" t="s">
        <v>115</v>
      </c>
      <c r="H428" s="1" t="s">
        <v>116</v>
      </c>
      <c r="I428" s="1" t="s">
        <v>92</v>
      </c>
      <c r="J428" s="1" t="s">
        <v>11</v>
      </c>
      <c r="K428" s="1" t="s">
        <v>307</v>
      </c>
      <c r="L428" s="1" t="s">
        <v>425</v>
      </c>
      <c r="M428" s="1" t="s">
        <v>306</v>
      </c>
      <c r="N428" s="28">
        <v>8</v>
      </c>
    </row>
    <row r="429" spans="1:14" x14ac:dyDescent="0.25">
      <c r="A429" s="29">
        <v>2020</v>
      </c>
      <c r="B429" s="29">
        <v>10</v>
      </c>
      <c r="C429">
        <v>62</v>
      </c>
      <c r="D429" s="1" t="s">
        <v>8</v>
      </c>
      <c r="E429" s="72">
        <v>61213674000240</v>
      </c>
      <c r="F429" s="1" t="s">
        <v>191</v>
      </c>
      <c r="G429" s="1" t="s">
        <v>115</v>
      </c>
      <c r="H429" s="1" t="s">
        <v>116</v>
      </c>
      <c r="I429" s="1" t="s">
        <v>92</v>
      </c>
      <c r="J429" s="1" t="s">
        <v>161</v>
      </c>
      <c r="K429" s="1" t="s">
        <v>359</v>
      </c>
      <c r="L429" s="1" t="s">
        <v>424</v>
      </c>
      <c r="M429" s="1" t="s">
        <v>311</v>
      </c>
      <c r="N429" s="28">
        <v>8</v>
      </c>
    </row>
    <row r="430" spans="1:14" x14ac:dyDescent="0.25">
      <c r="A430" s="29">
        <v>2020</v>
      </c>
      <c r="B430" s="29">
        <v>10</v>
      </c>
      <c r="C430">
        <v>62</v>
      </c>
      <c r="D430" s="1" t="s">
        <v>8</v>
      </c>
      <c r="E430" s="72">
        <v>60765823000130</v>
      </c>
      <c r="F430" s="1" t="s">
        <v>176</v>
      </c>
      <c r="G430" s="1" t="s">
        <v>115</v>
      </c>
      <c r="H430" s="1" t="s">
        <v>116</v>
      </c>
      <c r="I430" s="1" t="s">
        <v>92</v>
      </c>
      <c r="J430" s="1" t="s">
        <v>11</v>
      </c>
      <c r="K430" s="1" t="s">
        <v>307</v>
      </c>
      <c r="L430" s="1" t="s">
        <v>425</v>
      </c>
      <c r="M430" s="1" t="s">
        <v>306</v>
      </c>
      <c r="N430" s="28">
        <v>120</v>
      </c>
    </row>
    <row r="431" spans="1:14" x14ac:dyDescent="0.25">
      <c r="A431" s="29">
        <v>2020</v>
      </c>
      <c r="B431" s="29">
        <v>10</v>
      </c>
      <c r="C431">
        <v>62</v>
      </c>
      <c r="D431" s="1" t="s">
        <v>8</v>
      </c>
      <c r="E431" s="72">
        <v>60765823000130</v>
      </c>
      <c r="F431" s="1" t="s">
        <v>176</v>
      </c>
      <c r="G431" s="1" t="s">
        <v>115</v>
      </c>
      <c r="H431" s="1" t="s">
        <v>116</v>
      </c>
      <c r="I431" s="1" t="s">
        <v>92</v>
      </c>
      <c r="J431" s="1" t="s">
        <v>161</v>
      </c>
      <c r="K431" s="1" t="s">
        <v>359</v>
      </c>
      <c r="L431" s="1" t="s">
        <v>424</v>
      </c>
      <c r="M431" s="1" t="s">
        <v>311</v>
      </c>
      <c r="N431" s="28">
        <v>120</v>
      </c>
    </row>
    <row r="432" spans="1:14" x14ac:dyDescent="0.25">
      <c r="A432" s="29">
        <v>2020</v>
      </c>
      <c r="B432" s="29">
        <v>10</v>
      </c>
      <c r="C432">
        <v>62</v>
      </c>
      <c r="D432" s="1" t="s">
        <v>8</v>
      </c>
      <c r="E432" s="72">
        <v>19056055000141</v>
      </c>
      <c r="F432" s="1" t="s">
        <v>147</v>
      </c>
      <c r="G432" s="1" t="s">
        <v>115</v>
      </c>
      <c r="H432" s="1" t="s">
        <v>116</v>
      </c>
      <c r="I432" s="1" t="s">
        <v>92</v>
      </c>
      <c r="J432" s="1" t="s">
        <v>29</v>
      </c>
      <c r="K432" s="1" t="s">
        <v>312</v>
      </c>
      <c r="L432" s="1" t="s">
        <v>426</v>
      </c>
      <c r="M432" s="1" t="s">
        <v>313</v>
      </c>
      <c r="N432" s="28">
        <v>3</v>
      </c>
    </row>
    <row r="433" spans="1:14" x14ac:dyDescent="0.25">
      <c r="A433" s="29">
        <v>2020</v>
      </c>
      <c r="B433" s="29">
        <v>10</v>
      </c>
      <c r="C433">
        <v>62</v>
      </c>
      <c r="D433" s="1" t="s">
        <v>8</v>
      </c>
      <c r="E433" s="72">
        <v>19056055000141</v>
      </c>
      <c r="F433" s="1" t="s">
        <v>147</v>
      </c>
      <c r="G433" s="1" t="s">
        <v>115</v>
      </c>
      <c r="H433" s="1" t="s">
        <v>116</v>
      </c>
      <c r="I433" s="1" t="s">
        <v>92</v>
      </c>
      <c r="J433" s="1" t="s">
        <v>31</v>
      </c>
      <c r="K433" s="1" t="s">
        <v>321</v>
      </c>
      <c r="L433" s="1" t="s">
        <v>424</v>
      </c>
      <c r="M433" s="1" t="s">
        <v>311</v>
      </c>
      <c r="N433" s="28">
        <v>3</v>
      </c>
    </row>
    <row r="434" spans="1:14" x14ac:dyDescent="0.25">
      <c r="A434" s="29">
        <v>2020</v>
      </c>
      <c r="B434" s="29">
        <v>10</v>
      </c>
      <c r="C434">
        <v>62</v>
      </c>
      <c r="D434" s="1" t="s">
        <v>8</v>
      </c>
      <c r="E434" s="72">
        <v>19056055000141</v>
      </c>
      <c r="F434" s="1" t="s">
        <v>147</v>
      </c>
      <c r="G434" s="1" t="s">
        <v>115</v>
      </c>
      <c r="H434" s="1" t="s">
        <v>116</v>
      </c>
      <c r="I434" s="1" t="s">
        <v>92</v>
      </c>
      <c r="J434" s="1" t="s">
        <v>24</v>
      </c>
      <c r="K434" s="1" t="s">
        <v>402</v>
      </c>
      <c r="L434" s="1" t="s">
        <v>425</v>
      </c>
      <c r="M434" s="1" t="s">
        <v>306</v>
      </c>
      <c r="N434" s="28">
        <v>3</v>
      </c>
    </row>
    <row r="435" spans="1:14" x14ac:dyDescent="0.25">
      <c r="A435" s="29">
        <v>2020</v>
      </c>
      <c r="B435" s="29">
        <v>10</v>
      </c>
      <c r="C435">
        <v>62</v>
      </c>
      <c r="D435" s="1" t="s">
        <v>8</v>
      </c>
      <c r="E435" s="72">
        <v>60922168000771</v>
      </c>
      <c r="F435" s="1" t="s">
        <v>183</v>
      </c>
      <c r="G435" s="1" t="s">
        <v>115</v>
      </c>
      <c r="H435" s="1" t="s">
        <v>116</v>
      </c>
      <c r="I435" s="1" t="s">
        <v>92</v>
      </c>
      <c r="J435" s="1" t="s">
        <v>161</v>
      </c>
      <c r="K435" s="1" t="s">
        <v>359</v>
      </c>
      <c r="L435" s="1" t="s">
        <v>424</v>
      </c>
      <c r="M435" s="1" t="s">
        <v>311</v>
      </c>
      <c r="N435" s="28">
        <v>5</v>
      </c>
    </row>
    <row r="436" spans="1:14" x14ac:dyDescent="0.25">
      <c r="A436" s="29">
        <v>2020</v>
      </c>
      <c r="B436" s="29">
        <v>10</v>
      </c>
      <c r="C436">
        <v>62</v>
      </c>
      <c r="D436" s="1" t="s">
        <v>8</v>
      </c>
      <c r="E436" s="72">
        <v>60922168000771</v>
      </c>
      <c r="F436" s="1" t="s">
        <v>183</v>
      </c>
      <c r="G436" s="1" t="s">
        <v>115</v>
      </c>
      <c r="H436" s="1" t="s">
        <v>116</v>
      </c>
      <c r="I436" s="1" t="s">
        <v>92</v>
      </c>
      <c r="J436" s="1" t="s">
        <v>23</v>
      </c>
      <c r="K436" s="1" t="s">
        <v>369</v>
      </c>
      <c r="L436" s="1" t="s">
        <v>425</v>
      </c>
      <c r="M436" s="1" t="s">
        <v>306</v>
      </c>
      <c r="N436" s="28">
        <v>5</v>
      </c>
    </row>
    <row r="437" spans="1:14" x14ac:dyDescent="0.25">
      <c r="A437" s="29">
        <v>2020</v>
      </c>
      <c r="B437" s="29">
        <v>10</v>
      </c>
      <c r="C437">
        <v>62</v>
      </c>
      <c r="D437" s="1" t="s">
        <v>8</v>
      </c>
      <c r="E437" s="72">
        <v>60975737001204</v>
      </c>
      <c r="F437" s="1" t="s">
        <v>189</v>
      </c>
      <c r="G437" s="1" t="s">
        <v>115</v>
      </c>
      <c r="H437" s="1" t="s">
        <v>116</v>
      </c>
      <c r="I437" s="1" t="s">
        <v>92</v>
      </c>
      <c r="J437" s="1" t="s">
        <v>29</v>
      </c>
      <c r="K437" s="1" t="s">
        <v>312</v>
      </c>
      <c r="L437" s="1" t="s">
        <v>426</v>
      </c>
      <c r="M437" s="1" t="s">
        <v>313</v>
      </c>
      <c r="N437" s="28">
        <v>6</v>
      </c>
    </row>
    <row r="438" spans="1:14" x14ac:dyDescent="0.25">
      <c r="A438" s="29">
        <v>2020</v>
      </c>
      <c r="B438" s="29">
        <v>10</v>
      </c>
      <c r="C438">
        <v>62</v>
      </c>
      <c r="D438" s="1" t="s">
        <v>8</v>
      </c>
      <c r="E438" s="72">
        <v>60975737001204</v>
      </c>
      <c r="F438" s="1" t="s">
        <v>189</v>
      </c>
      <c r="G438" s="1" t="s">
        <v>115</v>
      </c>
      <c r="H438" s="1" t="s">
        <v>116</v>
      </c>
      <c r="I438" s="1" t="s">
        <v>92</v>
      </c>
      <c r="J438" s="1" t="s">
        <v>31</v>
      </c>
      <c r="K438" s="1" t="s">
        <v>321</v>
      </c>
      <c r="L438" s="1" t="s">
        <v>424</v>
      </c>
      <c r="M438" s="1" t="s">
        <v>311</v>
      </c>
      <c r="N438" s="28">
        <v>6</v>
      </c>
    </row>
    <row r="439" spans="1:14" x14ac:dyDescent="0.25">
      <c r="A439" s="29">
        <v>2020</v>
      </c>
      <c r="B439" s="29">
        <v>10</v>
      </c>
      <c r="C439">
        <v>62</v>
      </c>
      <c r="D439" s="1" t="s">
        <v>8</v>
      </c>
      <c r="E439" s="72">
        <v>60975737001204</v>
      </c>
      <c r="F439" s="1" t="s">
        <v>189</v>
      </c>
      <c r="G439" s="1" t="s">
        <v>115</v>
      </c>
      <c r="H439" s="1" t="s">
        <v>116</v>
      </c>
      <c r="I439" s="1" t="s">
        <v>92</v>
      </c>
      <c r="J439" s="1" t="s">
        <v>24</v>
      </c>
      <c r="K439" s="1" t="s">
        <v>402</v>
      </c>
      <c r="L439" s="1" t="s">
        <v>425</v>
      </c>
      <c r="M439" s="1" t="s">
        <v>306</v>
      </c>
      <c r="N439" s="28">
        <v>6</v>
      </c>
    </row>
    <row r="440" spans="1:14" x14ac:dyDescent="0.25">
      <c r="A440" s="29">
        <v>2020</v>
      </c>
      <c r="B440" s="29">
        <v>10</v>
      </c>
      <c r="C440">
        <v>62</v>
      </c>
      <c r="D440" s="1" t="s">
        <v>8</v>
      </c>
      <c r="E440" s="72">
        <v>6047087000210</v>
      </c>
      <c r="F440" s="1" t="s">
        <v>114</v>
      </c>
      <c r="G440" s="1" t="s">
        <v>115</v>
      </c>
      <c r="H440" s="1" t="s">
        <v>116</v>
      </c>
      <c r="I440" s="1" t="s">
        <v>92</v>
      </c>
      <c r="J440" s="1" t="s">
        <v>11</v>
      </c>
      <c r="K440" s="1" t="s">
        <v>307</v>
      </c>
      <c r="L440" s="1" t="s">
        <v>425</v>
      </c>
      <c r="M440" s="1" t="s">
        <v>306</v>
      </c>
      <c r="N440" s="28">
        <v>35</v>
      </c>
    </row>
    <row r="441" spans="1:14" x14ac:dyDescent="0.25">
      <c r="A441" s="29">
        <v>2020</v>
      </c>
      <c r="B441" s="29">
        <v>10</v>
      </c>
      <c r="C441">
        <v>62</v>
      </c>
      <c r="D441" s="1" t="s">
        <v>8</v>
      </c>
      <c r="E441" s="72">
        <v>6047087000210</v>
      </c>
      <c r="F441" s="1" t="s">
        <v>114</v>
      </c>
      <c r="G441" s="1" t="s">
        <v>115</v>
      </c>
      <c r="H441" s="1" t="s">
        <v>116</v>
      </c>
      <c r="I441" s="1" t="s">
        <v>92</v>
      </c>
      <c r="J441" s="1" t="s">
        <v>31</v>
      </c>
      <c r="K441" s="1" t="s">
        <v>321</v>
      </c>
      <c r="L441" s="1" t="s">
        <v>424</v>
      </c>
      <c r="M441" s="1" t="s">
        <v>311</v>
      </c>
      <c r="N441" s="28">
        <v>35</v>
      </c>
    </row>
    <row r="442" spans="1:14" x14ac:dyDescent="0.25">
      <c r="A442" s="29">
        <v>2020</v>
      </c>
      <c r="B442" s="29">
        <v>10</v>
      </c>
      <c r="C442">
        <v>62</v>
      </c>
      <c r="D442" s="1" t="s">
        <v>8</v>
      </c>
      <c r="E442" s="72">
        <v>6047087000210</v>
      </c>
      <c r="F442" s="1" t="s">
        <v>114</v>
      </c>
      <c r="G442" s="1" t="s">
        <v>115</v>
      </c>
      <c r="H442" s="1" t="s">
        <v>116</v>
      </c>
      <c r="I442" s="1" t="s">
        <v>92</v>
      </c>
      <c r="J442" s="1" t="s">
        <v>117</v>
      </c>
      <c r="K442" s="1" t="s">
        <v>356</v>
      </c>
      <c r="L442" s="1" t="s">
        <v>426</v>
      </c>
      <c r="M442" s="1" t="s">
        <v>313</v>
      </c>
      <c r="N442" s="28">
        <v>35</v>
      </c>
    </row>
    <row r="443" spans="1:14" x14ac:dyDescent="0.25">
      <c r="A443" s="29">
        <v>2020</v>
      </c>
      <c r="B443" s="29">
        <v>10</v>
      </c>
      <c r="C443">
        <v>62</v>
      </c>
      <c r="D443" s="1" t="s">
        <v>8</v>
      </c>
      <c r="E443" s="72">
        <v>28290788000137</v>
      </c>
      <c r="F443" s="1" t="s">
        <v>153</v>
      </c>
      <c r="G443" s="1" t="s">
        <v>115</v>
      </c>
      <c r="H443" s="1" t="s">
        <v>116</v>
      </c>
      <c r="I443" s="1" t="s">
        <v>92</v>
      </c>
      <c r="J443" s="1" t="s">
        <v>11</v>
      </c>
      <c r="K443" s="1" t="s">
        <v>307</v>
      </c>
      <c r="L443" s="1" t="s">
        <v>425</v>
      </c>
      <c r="M443" s="1" t="s">
        <v>306</v>
      </c>
      <c r="N443" s="28">
        <v>66</v>
      </c>
    </row>
    <row r="444" spans="1:14" x14ac:dyDescent="0.25">
      <c r="A444" s="29">
        <v>2020</v>
      </c>
      <c r="B444" s="29">
        <v>10</v>
      </c>
      <c r="C444">
        <v>62</v>
      </c>
      <c r="D444" s="1" t="s">
        <v>8</v>
      </c>
      <c r="E444" s="72">
        <v>28290788000137</v>
      </c>
      <c r="F444" s="1" t="s">
        <v>153</v>
      </c>
      <c r="G444" s="1" t="s">
        <v>115</v>
      </c>
      <c r="H444" s="1" t="s">
        <v>116</v>
      </c>
      <c r="I444" s="1" t="s">
        <v>92</v>
      </c>
      <c r="J444" s="1" t="s">
        <v>31</v>
      </c>
      <c r="K444" s="1" t="s">
        <v>321</v>
      </c>
      <c r="L444" s="1" t="s">
        <v>424</v>
      </c>
      <c r="M444" s="1" t="s">
        <v>311</v>
      </c>
      <c r="N444" s="28">
        <v>66</v>
      </c>
    </row>
    <row r="445" spans="1:14" x14ac:dyDescent="0.25">
      <c r="A445" s="29">
        <v>2020</v>
      </c>
      <c r="B445" s="29">
        <v>10</v>
      </c>
      <c r="C445">
        <v>62</v>
      </c>
      <c r="D445" s="1" t="s">
        <v>8</v>
      </c>
      <c r="E445" s="72">
        <v>28290788000137</v>
      </c>
      <c r="F445" s="1" t="s">
        <v>153</v>
      </c>
      <c r="G445" s="1" t="s">
        <v>115</v>
      </c>
      <c r="H445" s="1" t="s">
        <v>116</v>
      </c>
      <c r="I445" s="1" t="s">
        <v>92</v>
      </c>
      <c r="J445" s="1" t="s">
        <v>117</v>
      </c>
      <c r="K445" s="1" t="s">
        <v>356</v>
      </c>
      <c r="L445" s="1" t="s">
        <v>426</v>
      </c>
      <c r="M445" s="1" t="s">
        <v>313</v>
      </c>
      <c r="N445" s="28">
        <v>66</v>
      </c>
    </row>
    <row r="446" spans="1:14" x14ac:dyDescent="0.25">
      <c r="A446" s="29">
        <v>2020</v>
      </c>
      <c r="B446" s="29">
        <v>10</v>
      </c>
      <c r="C446">
        <v>62</v>
      </c>
      <c r="D446" s="1" t="s">
        <v>8</v>
      </c>
      <c r="E446" s="72">
        <v>61599908000158</v>
      </c>
      <c r="F446" s="1" t="s">
        <v>193</v>
      </c>
      <c r="G446" s="1" t="s">
        <v>115</v>
      </c>
      <c r="H446" s="1" t="s">
        <v>116</v>
      </c>
      <c r="I446" s="1" t="s">
        <v>92</v>
      </c>
      <c r="J446" s="1" t="s">
        <v>161</v>
      </c>
      <c r="K446" s="1" t="s">
        <v>359</v>
      </c>
      <c r="L446" s="1" t="s">
        <v>424</v>
      </c>
      <c r="M446" s="1" t="s">
        <v>311</v>
      </c>
      <c r="N446" s="28">
        <v>137</v>
      </c>
    </row>
    <row r="447" spans="1:14" x14ac:dyDescent="0.25">
      <c r="A447" s="29">
        <v>2020</v>
      </c>
      <c r="B447" s="29">
        <v>10</v>
      </c>
      <c r="C447">
        <v>62</v>
      </c>
      <c r="D447" s="1" t="s">
        <v>8</v>
      </c>
      <c r="E447" s="72">
        <v>61599908000158</v>
      </c>
      <c r="F447" s="1" t="s">
        <v>193</v>
      </c>
      <c r="G447" s="1" t="s">
        <v>115</v>
      </c>
      <c r="H447" s="1" t="s">
        <v>116</v>
      </c>
      <c r="I447" s="1" t="s">
        <v>92</v>
      </c>
      <c r="J447" s="1" t="s">
        <v>23</v>
      </c>
      <c r="K447" s="1" t="s">
        <v>369</v>
      </c>
      <c r="L447" s="1" t="s">
        <v>425</v>
      </c>
      <c r="M447" s="1" t="s">
        <v>306</v>
      </c>
      <c r="N447" s="28">
        <v>137</v>
      </c>
    </row>
    <row r="448" spans="1:14" x14ac:dyDescent="0.25">
      <c r="A448" s="29">
        <v>2020</v>
      </c>
      <c r="B448" s="29">
        <v>10</v>
      </c>
      <c r="C448">
        <v>62</v>
      </c>
      <c r="D448" s="1" t="s">
        <v>8</v>
      </c>
      <c r="E448" s="72">
        <v>60961422000155</v>
      </c>
      <c r="F448" s="1" t="s">
        <v>187</v>
      </c>
      <c r="G448" s="1" t="s">
        <v>115</v>
      </c>
      <c r="H448" s="1" t="s">
        <v>116</v>
      </c>
      <c r="I448" s="1" t="s">
        <v>92</v>
      </c>
      <c r="J448" s="1" t="s">
        <v>11</v>
      </c>
      <c r="K448" s="1" t="s">
        <v>307</v>
      </c>
      <c r="L448" s="1" t="s">
        <v>425</v>
      </c>
      <c r="M448" s="1" t="s">
        <v>306</v>
      </c>
      <c r="N448" s="28">
        <v>2</v>
      </c>
    </row>
    <row r="449" spans="1:14" x14ac:dyDescent="0.25">
      <c r="A449" s="29">
        <v>2020</v>
      </c>
      <c r="B449" s="29">
        <v>10</v>
      </c>
      <c r="C449">
        <v>62</v>
      </c>
      <c r="D449" s="1" t="s">
        <v>8</v>
      </c>
      <c r="E449" s="72">
        <v>60961422000155</v>
      </c>
      <c r="F449" s="1" t="s">
        <v>187</v>
      </c>
      <c r="G449" s="1" t="s">
        <v>115</v>
      </c>
      <c r="H449" s="1" t="s">
        <v>116</v>
      </c>
      <c r="I449" s="1" t="s">
        <v>92</v>
      </c>
      <c r="J449" s="1" t="s">
        <v>31</v>
      </c>
      <c r="K449" s="1" t="s">
        <v>321</v>
      </c>
      <c r="L449" s="1" t="s">
        <v>424</v>
      </c>
      <c r="M449" s="1" t="s">
        <v>311</v>
      </c>
      <c r="N449" s="28">
        <v>2</v>
      </c>
    </row>
    <row r="450" spans="1:14" x14ac:dyDescent="0.25">
      <c r="A450" s="29">
        <v>2020</v>
      </c>
      <c r="B450" s="29">
        <v>10</v>
      </c>
      <c r="C450">
        <v>62</v>
      </c>
      <c r="D450" s="1" t="s">
        <v>8</v>
      </c>
      <c r="E450" s="72">
        <v>60961422000155</v>
      </c>
      <c r="F450" s="1" t="s">
        <v>187</v>
      </c>
      <c r="G450" s="1" t="s">
        <v>115</v>
      </c>
      <c r="H450" s="1" t="s">
        <v>116</v>
      </c>
      <c r="I450" s="1" t="s">
        <v>92</v>
      </c>
      <c r="J450" s="1" t="s">
        <v>117</v>
      </c>
      <c r="K450" s="1" t="s">
        <v>356</v>
      </c>
      <c r="L450" s="1" t="s">
        <v>426</v>
      </c>
      <c r="M450" s="1" t="s">
        <v>313</v>
      </c>
      <c r="N450" s="28">
        <v>2</v>
      </c>
    </row>
    <row r="451" spans="1:14" x14ac:dyDescent="0.25">
      <c r="A451" s="29">
        <v>2020</v>
      </c>
      <c r="B451" s="29">
        <v>10</v>
      </c>
      <c r="C451">
        <v>62</v>
      </c>
      <c r="D451" s="1" t="s">
        <v>8</v>
      </c>
      <c r="E451" s="72">
        <v>61590410000124</v>
      </c>
      <c r="F451" s="1" t="s">
        <v>192</v>
      </c>
      <c r="G451" s="1" t="s">
        <v>115</v>
      </c>
      <c r="H451" s="1" t="s">
        <v>116</v>
      </c>
      <c r="I451" s="1" t="s">
        <v>92</v>
      </c>
      <c r="J451" s="1" t="s">
        <v>29</v>
      </c>
      <c r="K451" s="1" t="s">
        <v>312</v>
      </c>
      <c r="L451" s="1" t="s">
        <v>426</v>
      </c>
      <c r="M451" s="1" t="s">
        <v>313</v>
      </c>
      <c r="N451" s="28">
        <v>30</v>
      </c>
    </row>
    <row r="452" spans="1:14" x14ac:dyDescent="0.25">
      <c r="A452" s="29">
        <v>2020</v>
      </c>
      <c r="B452" s="29">
        <v>10</v>
      </c>
      <c r="C452">
        <v>62</v>
      </c>
      <c r="D452" s="1" t="s">
        <v>8</v>
      </c>
      <c r="E452" s="72">
        <v>61590410000124</v>
      </c>
      <c r="F452" s="1" t="s">
        <v>192</v>
      </c>
      <c r="G452" s="1" t="s">
        <v>115</v>
      </c>
      <c r="H452" s="1" t="s">
        <v>116</v>
      </c>
      <c r="I452" s="1" t="s">
        <v>92</v>
      </c>
      <c r="J452" s="1" t="s">
        <v>161</v>
      </c>
      <c r="K452" s="1" t="s">
        <v>359</v>
      </c>
      <c r="L452" s="1" t="s">
        <v>424</v>
      </c>
      <c r="M452" s="1" t="s">
        <v>311</v>
      </c>
      <c r="N452" s="28">
        <v>30</v>
      </c>
    </row>
    <row r="453" spans="1:14" x14ac:dyDescent="0.25">
      <c r="A453" s="29">
        <v>2020</v>
      </c>
      <c r="B453" s="29">
        <v>10</v>
      </c>
      <c r="C453">
        <v>62</v>
      </c>
      <c r="D453" s="1" t="s">
        <v>8</v>
      </c>
      <c r="E453" s="72">
        <v>61590410000124</v>
      </c>
      <c r="F453" s="1" t="s">
        <v>192</v>
      </c>
      <c r="G453" s="1" t="s">
        <v>115</v>
      </c>
      <c r="H453" s="1" t="s">
        <v>116</v>
      </c>
      <c r="I453" s="1" t="s">
        <v>92</v>
      </c>
      <c r="J453" s="1" t="s">
        <v>24</v>
      </c>
      <c r="K453" s="1" t="s">
        <v>402</v>
      </c>
      <c r="L453" s="1" t="s">
        <v>425</v>
      </c>
      <c r="M453" s="1" t="s">
        <v>306</v>
      </c>
      <c r="N453" s="28">
        <v>30</v>
      </c>
    </row>
    <row r="454" spans="1:14" x14ac:dyDescent="0.25">
      <c r="A454" s="29">
        <v>2020</v>
      </c>
      <c r="B454" s="29">
        <v>11</v>
      </c>
      <c r="C454">
        <v>66</v>
      </c>
      <c r="D454" s="1" t="s">
        <v>27</v>
      </c>
      <c r="E454" s="72">
        <v>15126437003673</v>
      </c>
      <c r="F454" s="1" t="s">
        <v>576</v>
      </c>
      <c r="G454" s="1" t="s">
        <v>179</v>
      </c>
      <c r="H454" s="1" t="s">
        <v>120</v>
      </c>
      <c r="I454" s="1" t="s">
        <v>251</v>
      </c>
      <c r="J454" s="1" t="s">
        <v>30</v>
      </c>
      <c r="K454" s="1" t="s">
        <v>318</v>
      </c>
      <c r="L454" s="1" t="s">
        <v>424</v>
      </c>
      <c r="M454" s="1" t="s">
        <v>311</v>
      </c>
      <c r="N454" s="28">
        <v>3</v>
      </c>
    </row>
    <row r="455" spans="1:14" x14ac:dyDescent="0.25">
      <c r="A455" s="29">
        <v>2020</v>
      </c>
      <c r="B455" s="29">
        <v>11</v>
      </c>
      <c r="C455">
        <v>66</v>
      </c>
      <c r="D455" s="1" t="s">
        <v>27</v>
      </c>
      <c r="E455" s="72">
        <v>15126437003673</v>
      </c>
      <c r="F455" s="1" t="s">
        <v>576</v>
      </c>
      <c r="G455" s="1" t="s">
        <v>179</v>
      </c>
      <c r="H455" s="1" t="s">
        <v>120</v>
      </c>
      <c r="I455" s="1" t="s">
        <v>251</v>
      </c>
      <c r="J455" s="1" t="s">
        <v>121</v>
      </c>
      <c r="K455" s="1" t="s">
        <v>357</v>
      </c>
      <c r="L455" s="1" t="s">
        <v>426</v>
      </c>
      <c r="M455" s="1" t="s">
        <v>313</v>
      </c>
      <c r="N455" s="28">
        <v>3</v>
      </c>
    </row>
    <row r="456" spans="1:14" x14ac:dyDescent="0.25">
      <c r="A456" s="29">
        <v>2020</v>
      </c>
      <c r="B456" s="29">
        <v>11</v>
      </c>
      <c r="C456">
        <v>66</v>
      </c>
      <c r="D456" s="1" t="s">
        <v>27</v>
      </c>
      <c r="E456" s="72">
        <v>15126437003673</v>
      </c>
      <c r="F456" s="1" t="s">
        <v>576</v>
      </c>
      <c r="G456" s="1" t="s">
        <v>179</v>
      </c>
      <c r="H456" s="1" t="s">
        <v>120</v>
      </c>
      <c r="I456" s="1" t="s">
        <v>251</v>
      </c>
      <c r="J456" s="1" t="s">
        <v>22</v>
      </c>
      <c r="K456" s="1" t="s">
        <v>365</v>
      </c>
      <c r="L456" s="1" t="s">
        <v>425</v>
      </c>
      <c r="M456" s="1" t="s">
        <v>306</v>
      </c>
      <c r="N456" s="28">
        <v>3</v>
      </c>
    </row>
    <row r="457" spans="1:14" x14ac:dyDescent="0.25">
      <c r="A457" s="29">
        <v>2020</v>
      </c>
      <c r="B457" s="29">
        <v>11</v>
      </c>
      <c r="C457">
        <v>66</v>
      </c>
      <c r="D457" s="1" t="s">
        <v>27</v>
      </c>
      <c r="E457" s="72">
        <v>4326445041</v>
      </c>
      <c r="F457" s="1" t="s">
        <v>577</v>
      </c>
      <c r="G457" s="1" t="s">
        <v>200</v>
      </c>
      <c r="H457" s="1" t="s">
        <v>201</v>
      </c>
      <c r="I457" s="1" t="s">
        <v>265</v>
      </c>
      <c r="J457" s="1" t="s">
        <v>9</v>
      </c>
      <c r="K457" s="1" t="s">
        <v>304</v>
      </c>
      <c r="L457" s="1" t="s">
        <v>425</v>
      </c>
      <c r="M457" s="1" t="s">
        <v>306</v>
      </c>
      <c r="N457" s="28">
        <v>40</v>
      </c>
    </row>
    <row r="458" spans="1:14" x14ac:dyDescent="0.25">
      <c r="A458" s="29">
        <v>2020</v>
      </c>
      <c r="B458" s="29">
        <v>11</v>
      </c>
      <c r="C458">
        <v>66</v>
      </c>
      <c r="D458" s="1" t="s">
        <v>27</v>
      </c>
      <c r="E458" s="72">
        <v>4326445041</v>
      </c>
      <c r="F458" s="1" t="s">
        <v>577</v>
      </c>
      <c r="G458" s="1" t="s">
        <v>200</v>
      </c>
      <c r="H458" s="1" t="s">
        <v>201</v>
      </c>
      <c r="I458" s="1" t="s">
        <v>265</v>
      </c>
      <c r="J458" s="1" t="s">
        <v>32</v>
      </c>
      <c r="K458" s="1" t="s">
        <v>330</v>
      </c>
      <c r="L458" s="1" t="s">
        <v>424</v>
      </c>
      <c r="M458" s="1" t="s">
        <v>311</v>
      </c>
      <c r="N458" s="28">
        <v>40</v>
      </c>
    </row>
    <row r="459" spans="1:14" x14ac:dyDescent="0.25">
      <c r="A459" s="29">
        <v>2020</v>
      </c>
      <c r="B459" s="29">
        <v>11</v>
      </c>
      <c r="C459">
        <v>66</v>
      </c>
      <c r="D459" s="1" t="s">
        <v>27</v>
      </c>
      <c r="E459" s="72">
        <v>4326445041</v>
      </c>
      <c r="F459" s="1" t="s">
        <v>577</v>
      </c>
      <c r="G459" s="1" t="s">
        <v>200</v>
      </c>
      <c r="H459" s="1" t="s">
        <v>201</v>
      </c>
      <c r="I459" s="1" t="s">
        <v>265</v>
      </c>
      <c r="J459" s="1" t="s">
        <v>121</v>
      </c>
      <c r="K459" s="1" t="s">
        <v>357</v>
      </c>
      <c r="L459" s="1" t="s">
        <v>426</v>
      </c>
      <c r="M459" s="1" t="s">
        <v>313</v>
      </c>
      <c r="N459" s="28">
        <v>40</v>
      </c>
    </row>
    <row r="460" spans="1:14" x14ac:dyDescent="0.25">
      <c r="A460" s="29">
        <v>2020</v>
      </c>
      <c r="B460" s="29">
        <v>11</v>
      </c>
      <c r="C460">
        <v>66</v>
      </c>
      <c r="D460" s="1" t="s">
        <v>27</v>
      </c>
      <c r="E460" s="72">
        <v>85241339000809</v>
      </c>
      <c r="F460" s="1" t="s">
        <v>246</v>
      </c>
      <c r="G460" s="1" t="s">
        <v>247</v>
      </c>
      <c r="H460" s="1" t="s">
        <v>186</v>
      </c>
      <c r="I460" s="1" t="s">
        <v>92</v>
      </c>
      <c r="J460" s="1" t="s">
        <v>14</v>
      </c>
      <c r="K460" s="1" t="s">
        <v>319</v>
      </c>
      <c r="L460" s="1" t="s">
        <v>425</v>
      </c>
      <c r="M460" s="1" t="s">
        <v>306</v>
      </c>
      <c r="N460" s="28">
        <v>8</v>
      </c>
    </row>
    <row r="461" spans="1:14" x14ac:dyDescent="0.25">
      <c r="A461" s="29">
        <v>2020</v>
      </c>
      <c r="B461" s="29">
        <v>11</v>
      </c>
      <c r="C461">
        <v>66</v>
      </c>
      <c r="D461" s="1" t="s">
        <v>27</v>
      </c>
      <c r="E461" s="72">
        <v>85241339000809</v>
      </c>
      <c r="F461" s="1" t="s">
        <v>246</v>
      </c>
      <c r="G461" s="1" t="s">
        <v>247</v>
      </c>
      <c r="H461" s="1" t="s">
        <v>186</v>
      </c>
      <c r="I461" s="1" t="s">
        <v>92</v>
      </c>
      <c r="J461" s="1" t="s">
        <v>32</v>
      </c>
      <c r="K461" s="1" t="s">
        <v>330</v>
      </c>
      <c r="L461" s="1" t="s">
        <v>424</v>
      </c>
      <c r="M461" s="1" t="s">
        <v>311</v>
      </c>
      <c r="N461" s="28">
        <v>8</v>
      </c>
    </row>
    <row r="462" spans="1:14" x14ac:dyDescent="0.25">
      <c r="A462" s="29">
        <v>2020</v>
      </c>
      <c r="B462" s="29">
        <v>11</v>
      </c>
      <c r="C462">
        <v>66</v>
      </c>
      <c r="D462" s="1" t="s">
        <v>27</v>
      </c>
      <c r="E462" s="72">
        <v>85241339000809</v>
      </c>
      <c r="F462" s="1" t="s">
        <v>246</v>
      </c>
      <c r="G462" s="1" t="s">
        <v>247</v>
      </c>
      <c r="H462" s="1" t="s">
        <v>186</v>
      </c>
      <c r="I462" s="1" t="s">
        <v>92</v>
      </c>
      <c r="J462" s="1" t="s">
        <v>121</v>
      </c>
      <c r="K462" s="1" t="s">
        <v>357</v>
      </c>
      <c r="L462" s="1" t="s">
        <v>426</v>
      </c>
      <c r="M462" s="1" t="s">
        <v>313</v>
      </c>
      <c r="N462" s="28">
        <v>8</v>
      </c>
    </row>
    <row r="463" spans="1:14" x14ac:dyDescent="0.25">
      <c r="A463" s="29">
        <v>2020</v>
      </c>
      <c r="B463" s="29">
        <v>11</v>
      </c>
      <c r="C463">
        <v>66</v>
      </c>
      <c r="D463" s="1" t="s">
        <v>27</v>
      </c>
      <c r="E463" s="72">
        <v>6047087003073</v>
      </c>
      <c r="F463" s="1" t="s">
        <v>539</v>
      </c>
      <c r="G463" s="1" t="s">
        <v>540</v>
      </c>
      <c r="H463" s="1" t="s">
        <v>116</v>
      </c>
      <c r="I463" s="1" t="s">
        <v>92</v>
      </c>
      <c r="J463" s="1" t="s">
        <v>31</v>
      </c>
      <c r="K463" s="1" t="s">
        <v>321</v>
      </c>
      <c r="L463" s="1" t="s">
        <v>424</v>
      </c>
      <c r="M463" s="1" t="s">
        <v>311</v>
      </c>
      <c r="N463" s="28">
        <v>16</v>
      </c>
    </row>
    <row r="464" spans="1:14" x14ac:dyDescent="0.25">
      <c r="A464" s="29">
        <v>2020</v>
      </c>
      <c r="B464" s="29">
        <v>11</v>
      </c>
      <c r="C464">
        <v>66</v>
      </c>
      <c r="D464" s="1" t="s">
        <v>27</v>
      </c>
      <c r="E464" s="72">
        <v>6047087003073</v>
      </c>
      <c r="F464" s="1" t="s">
        <v>539</v>
      </c>
      <c r="G464" s="1" t="s">
        <v>540</v>
      </c>
      <c r="H464" s="1" t="s">
        <v>116</v>
      </c>
      <c r="I464" s="1" t="s">
        <v>92</v>
      </c>
      <c r="J464" s="1" t="s">
        <v>117</v>
      </c>
      <c r="K464" s="1" t="s">
        <v>356</v>
      </c>
      <c r="L464" s="1" t="s">
        <v>426</v>
      </c>
      <c r="M464" s="1" t="s">
        <v>313</v>
      </c>
      <c r="N464" s="28">
        <v>16</v>
      </c>
    </row>
    <row r="465" spans="1:14" x14ac:dyDescent="0.25">
      <c r="A465" s="29">
        <v>2020</v>
      </c>
      <c r="B465" s="29">
        <v>11</v>
      </c>
      <c r="C465">
        <v>66</v>
      </c>
      <c r="D465" s="1" t="s">
        <v>27</v>
      </c>
      <c r="E465" s="72">
        <v>6047087003073</v>
      </c>
      <c r="F465" s="1" t="s">
        <v>539</v>
      </c>
      <c r="G465" s="1" t="s">
        <v>540</v>
      </c>
      <c r="H465" s="1" t="s">
        <v>116</v>
      </c>
      <c r="I465" s="1" t="s">
        <v>92</v>
      </c>
      <c r="J465" s="1" t="s">
        <v>23</v>
      </c>
      <c r="K465" s="1" t="s">
        <v>369</v>
      </c>
      <c r="L465" s="1" t="s">
        <v>425</v>
      </c>
      <c r="M465" s="1" t="s">
        <v>306</v>
      </c>
      <c r="N465" s="28">
        <v>16</v>
      </c>
    </row>
    <row r="466" spans="1:14" x14ac:dyDescent="0.25">
      <c r="A466" s="29">
        <v>2020</v>
      </c>
      <c r="B466" s="29">
        <v>11</v>
      </c>
      <c r="C466">
        <v>66</v>
      </c>
      <c r="D466" s="1" t="s">
        <v>27</v>
      </c>
      <c r="E466" s="72">
        <v>27378871869</v>
      </c>
      <c r="F466" s="1" t="s">
        <v>578</v>
      </c>
      <c r="G466" s="1" t="s">
        <v>115</v>
      </c>
      <c r="H466" s="1" t="s">
        <v>116</v>
      </c>
      <c r="I466" s="1" t="s">
        <v>265</v>
      </c>
      <c r="J466" s="1" t="s">
        <v>11</v>
      </c>
      <c r="K466" s="1" t="s">
        <v>307</v>
      </c>
      <c r="L466" s="1" t="s">
        <v>425</v>
      </c>
      <c r="M466" s="1" t="s">
        <v>306</v>
      </c>
      <c r="N466" s="28">
        <v>8</v>
      </c>
    </row>
    <row r="467" spans="1:14" x14ac:dyDescent="0.25">
      <c r="A467" s="29">
        <v>2020</v>
      </c>
      <c r="B467" s="29">
        <v>11</v>
      </c>
      <c r="C467">
        <v>66</v>
      </c>
      <c r="D467" s="1" t="s">
        <v>27</v>
      </c>
      <c r="E467" s="72">
        <v>27378871869</v>
      </c>
      <c r="F467" s="1" t="s">
        <v>578</v>
      </c>
      <c r="G467" s="1" t="s">
        <v>115</v>
      </c>
      <c r="H467" s="1" t="s">
        <v>116</v>
      </c>
      <c r="I467" s="1" t="s">
        <v>265</v>
      </c>
      <c r="J467" s="1" t="s">
        <v>31</v>
      </c>
      <c r="K467" s="1" t="s">
        <v>321</v>
      </c>
      <c r="L467" s="1" t="s">
        <v>424</v>
      </c>
      <c r="M467" s="1" t="s">
        <v>311</v>
      </c>
      <c r="N467" s="28">
        <v>8</v>
      </c>
    </row>
    <row r="468" spans="1:14" x14ac:dyDescent="0.25">
      <c r="A468" s="29">
        <v>2020</v>
      </c>
      <c r="B468" s="29">
        <v>11</v>
      </c>
      <c r="C468">
        <v>66</v>
      </c>
      <c r="D468" s="1" t="s">
        <v>27</v>
      </c>
      <c r="E468" s="72">
        <v>27378871869</v>
      </c>
      <c r="F468" s="1" t="s">
        <v>578</v>
      </c>
      <c r="G468" s="1" t="s">
        <v>115</v>
      </c>
      <c r="H468" s="1" t="s">
        <v>116</v>
      </c>
      <c r="I468" s="1" t="s">
        <v>265</v>
      </c>
      <c r="J468" s="1" t="s">
        <v>117</v>
      </c>
      <c r="K468" s="1" t="s">
        <v>356</v>
      </c>
      <c r="L468" s="1" t="s">
        <v>426</v>
      </c>
      <c r="M468" s="1" t="s">
        <v>313</v>
      </c>
      <c r="N468" s="28">
        <v>8</v>
      </c>
    </row>
    <row r="469" spans="1:14" x14ac:dyDescent="0.25">
      <c r="A469" s="29">
        <v>2020</v>
      </c>
      <c r="B469" s="29">
        <v>11</v>
      </c>
      <c r="C469">
        <v>64</v>
      </c>
      <c r="D469" s="1" t="s">
        <v>26</v>
      </c>
      <c r="E469" s="72">
        <v>84537141000138</v>
      </c>
      <c r="F469" s="1" t="s">
        <v>195</v>
      </c>
      <c r="G469" s="1" t="s">
        <v>196</v>
      </c>
      <c r="H469" s="1" t="s">
        <v>197</v>
      </c>
      <c r="I469" s="1" t="s">
        <v>92</v>
      </c>
      <c r="J469" s="1" t="s">
        <v>93</v>
      </c>
      <c r="K469" s="1" t="s">
        <v>358</v>
      </c>
      <c r="L469" s="1" t="s">
        <v>424</v>
      </c>
      <c r="M469" s="1" t="s">
        <v>311</v>
      </c>
      <c r="N469" s="28">
        <v>6</v>
      </c>
    </row>
    <row r="470" spans="1:14" x14ac:dyDescent="0.25">
      <c r="A470" s="29">
        <v>2020</v>
      </c>
      <c r="B470" s="29">
        <v>11</v>
      </c>
      <c r="C470">
        <v>64</v>
      </c>
      <c r="D470" s="1" t="s">
        <v>26</v>
      </c>
      <c r="E470" s="72">
        <v>84537141000138</v>
      </c>
      <c r="F470" s="1" t="s">
        <v>195</v>
      </c>
      <c r="G470" s="1" t="s">
        <v>196</v>
      </c>
      <c r="H470" s="1" t="s">
        <v>197</v>
      </c>
      <c r="I470" s="1" t="s">
        <v>92</v>
      </c>
      <c r="J470" s="1" t="s">
        <v>198</v>
      </c>
      <c r="K470" s="1" t="s">
        <v>361</v>
      </c>
      <c r="L470" s="1" t="s">
        <v>425</v>
      </c>
      <c r="M470" s="1" t="s">
        <v>306</v>
      </c>
      <c r="N470" s="28">
        <v>6</v>
      </c>
    </row>
    <row r="471" spans="1:14" x14ac:dyDescent="0.25">
      <c r="A471" s="29">
        <v>2020</v>
      </c>
      <c r="B471" s="29">
        <v>11</v>
      </c>
      <c r="C471">
        <v>64</v>
      </c>
      <c r="D471" s="1" t="s">
        <v>26</v>
      </c>
      <c r="E471" s="72">
        <v>84537141000138</v>
      </c>
      <c r="F471" s="1" t="s">
        <v>195</v>
      </c>
      <c r="G471" s="1" t="s">
        <v>196</v>
      </c>
      <c r="H471" s="1" t="s">
        <v>197</v>
      </c>
      <c r="I471" s="1" t="s">
        <v>92</v>
      </c>
      <c r="J471" s="1" t="s">
        <v>25</v>
      </c>
      <c r="K471" s="1" t="s">
        <v>406</v>
      </c>
      <c r="L471" s="1" t="s">
        <v>426</v>
      </c>
      <c r="M471" s="1" t="s">
        <v>313</v>
      </c>
      <c r="N471" s="28">
        <v>6</v>
      </c>
    </row>
    <row r="472" spans="1:14" x14ac:dyDescent="0.25">
      <c r="A472" s="29">
        <v>2020</v>
      </c>
      <c r="B472" s="29">
        <v>11</v>
      </c>
      <c r="C472">
        <v>64</v>
      </c>
      <c r="D472" s="1" t="s">
        <v>26</v>
      </c>
      <c r="E472" s="72">
        <v>4602792000125</v>
      </c>
      <c r="F472" s="1" t="s">
        <v>571</v>
      </c>
      <c r="G472" s="1" t="s">
        <v>572</v>
      </c>
      <c r="H472" s="1" t="s">
        <v>108</v>
      </c>
      <c r="I472" s="1" t="s">
        <v>92</v>
      </c>
      <c r="J472" s="1" t="s">
        <v>19</v>
      </c>
      <c r="K472" s="1" t="s">
        <v>325</v>
      </c>
      <c r="L472" s="1" t="s">
        <v>425</v>
      </c>
      <c r="M472" s="1" t="s">
        <v>306</v>
      </c>
      <c r="N472" s="28">
        <v>10</v>
      </c>
    </row>
    <row r="473" spans="1:14" x14ac:dyDescent="0.25">
      <c r="A473" s="29">
        <v>2020</v>
      </c>
      <c r="B473" s="29">
        <v>11</v>
      </c>
      <c r="C473">
        <v>64</v>
      </c>
      <c r="D473" s="1" t="s">
        <v>26</v>
      </c>
      <c r="E473" s="72">
        <v>4602792000125</v>
      </c>
      <c r="F473" s="1" t="s">
        <v>571</v>
      </c>
      <c r="G473" s="1" t="s">
        <v>572</v>
      </c>
      <c r="H473" s="1" t="s">
        <v>108</v>
      </c>
      <c r="I473" s="1" t="s">
        <v>92</v>
      </c>
      <c r="J473" s="1" t="s">
        <v>99</v>
      </c>
      <c r="K473" s="1" t="s">
        <v>355</v>
      </c>
      <c r="L473" s="1" t="s">
        <v>426</v>
      </c>
      <c r="M473" s="1" t="s">
        <v>313</v>
      </c>
      <c r="N473" s="28">
        <v>10</v>
      </c>
    </row>
    <row r="474" spans="1:14" x14ac:dyDescent="0.25">
      <c r="A474" s="29">
        <v>2020</v>
      </c>
      <c r="B474" s="29">
        <v>11</v>
      </c>
      <c r="C474">
        <v>64</v>
      </c>
      <c r="D474" s="1" t="s">
        <v>26</v>
      </c>
      <c r="E474" s="72">
        <v>4602792000125</v>
      </c>
      <c r="F474" s="1" t="s">
        <v>571</v>
      </c>
      <c r="G474" s="1" t="s">
        <v>572</v>
      </c>
      <c r="H474" s="1" t="s">
        <v>108</v>
      </c>
      <c r="I474" s="1" t="s">
        <v>92</v>
      </c>
      <c r="J474" s="1" t="s">
        <v>33</v>
      </c>
      <c r="K474" s="1" t="s">
        <v>405</v>
      </c>
      <c r="L474" s="1" t="s">
        <v>424</v>
      </c>
      <c r="M474" s="1" t="s">
        <v>311</v>
      </c>
      <c r="N474" s="28">
        <v>10</v>
      </c>
    </row>
    <row r="475" spans="1:14" x14ac:dyDescent="0.25">
      <c r="A475" s="29">
        <v>2020</v>
      </c>
      <c r="B475" s="29">
        <v>11</v>
      </c>
      <c r="C475">
        <v>64</v>
      </c>
      <c r="D475" s="1" t="s">
        <v>26</v>
      </c>
      <c r="E475" s="72">
        <v>15194004000125</v>
      </c>
      <c r="F475" s="1" t="s">
        <v>573</v>
      </c>
      <c r="G475" s="1" t="s">
        <v>107</v>
      </c>
      <c r="H475" s="1" t="s">
        <v>108</v>
      </c>
      <c r="I475" s="1" t="s">
        <v>92</v>
      </c>
      <c r="J475" s="1" t="s">
        <v>19</v>
      </c>
      <c r="K475" s="1" t="s">
        <v>325</v>
      </c>
      <c r="L475" s="1" t="s">
        <v>425</v>
      </c>
      <c r="M475" s="1" t="s">
        <v>306</v>
      </c>
      <c r="N475" s="28">
        <v>3</v>
      </c>
    </row>
    <row r="476" spans="1:14" x14ac:dyDescent="0.25">
      <c r="A476" s="29">
        <v>2020</v>
      </c>
      <c r="B476" s="29">
        <v>11</v>
      </c>
      <c r="C476">
        <v>64</v>
      </c>
      <c r="D476" s="1" t="s">
        <v>26</v>
      </c>
      <c r="E476" s="72">
        <v>15194004000125</v>
      </c>
      <c r="F476" s="1" t="s">
        <v>573</v>
      </c>
      <c r="G476" s="1" t="s">
        <v>107</v>
      </c>
      <c r="H476" s="1" t="s">
        <v>108</v>
      </c>
      <c r="I476" s="1" t="s">
        <v>92</v>
      </c>
      <c r="J476" s="1" t="s">
        <v>99</v>
      </c>
      <c r="K476" s="1" t="s">
        <v>355</v>
      </c>
      <c r="L476" s="1" t="s">
        <v>426</v>
      </c>
      <c r="M476" s="1" t="s">
        <v>313</v>
      </c>
      <c r="N476" s="28">
        <v>3</v>
      </c>
    </row>
    <row r="477" spans="1:14" x14ac:dyDescent="0.25">
      <c r="A477" s="29">
        <v>2020</v>
      </c>
      <c r="B477" s="29">
        <v>11</v>
      </c>
      <c r="C477">
        <v>64</v>
      </c>
      <c r="D477" s="1" t="s">
        <v>26</v>
      </c>
      <c r="E477" s="72">
        <v>15194004000125</v>
      </c>
      <c r="F477" s="1" t="s">
        <v>573</v>
      </c>
      <c r="G477" s="1" t="s">
        <v>107</v>
      </c>
      <c r="H477" s="1" t="s">
        <v>108</v>
      </c>
      <c r="I477" s="1" t="s">
        <v>92</v>
      </c>
      <c r="J477" s="1" t="s">
        <v>33</v>
      </c>
      <c r="K477" s="1" t="s">
        <v>405</v>
      </c>
      <c r="L477" s="1" t="s">
        <v>424</v>
      </c>
      <c r="M477" s="1" t="s">
        <v>311</v>
      </c>
      <c r="N477" s="28">
        <v>3</v>
      </c>
    </row>
    <row r="478" spans="1:14" x14ac:dyDescent="0.25">
      <c r="A478" s="29">
        <v>2020</v>
      </c>
      <c r="B478" s="29">
        <v>11</v>
      </c>
      <c r="C478">
        <v>64</v>
      </c>
      <c r="D478" s="1" t="s">
        <v>26</v>
      </c>
      <c r="E478" s="72">
        <v>13016092000140</v>
      </c>
      <c r="F478" s="1" t="s">
        <v>222</v>
      </c>
      <c r="G478" s="1" t="s">
        <v>107</v>
      </c>
      <c r="H478" s="1" t="s">
        <v>108</v>
      </c>
      <c r="I478" s="1" t="s">
        <v>92</v>
      </c>
      <c r="J478" s="1" t="s">
        <v>19</v>
      </c>
      <c r="K478" s="1" t="s">
        <v>325</v>
      </c>
      <c r="L478" s="1" t="s">
        <v>425</v>
      </c>
      <c r="M478" s="1" t="s">
        <v>306</v>
      </c>
      <c r="N478" s="28">
        <v>3</v>
      </c>
    </row>
    <row r="479" spans="1:14" x14ac:dyDescent="0.25">
      <c r="A479" s="29">
        <v>2020</v>
      </c>
      <c r="B479" s="29">
        <v>11</v>
      </c>
      <c r="C479">
        <v>64</v>
      </c>
      <c r="D479" s="1" t="s">
        <v>26</v>
      </c>
      <c r="E479" s="72">
        <v>13016092000140</v>
      </c>
      <c r="F479" s="1" t="s">
        <v>222</v>
      </c>
      <c r="G479" s="1" t="s">
        <v>107</v>
      </c>
      <c r="H479" s="1" t="s">
        <v>108</v>
      </c>
      <c r="I479" s="1" t="s">
        <v>92</v>
      </c>
      <c r="J479" s="1" t="s">
        <v>99</v>
      </c>
      <c r="K479" s="1" t="s">
        <v>355</v>
      </c>
      <c r="L479" s="1" t="s">
        <v>426</v>
      </c>
      <c r="M479" s="1" t="s">
        <v>313</v>
      </c>
      <c r="N479" s="28">
        <v>3</v>
      </c>
    </row>
    <row r="480" spans="1:14" x14ac:dyDescent="0.25">
      <c r="A480" s="29">
        <v>2020</v>
      </c>
      <c r="B480" s="29">
        <v>11</v>
      </c>
      <c r="C480">
        <v>64</v>
      </c>
      <c r="D480" s="1" t="s">
        <v>26</v>
      </c>
      <c r="E480" s="72">
        <v>13016092000140</v>
      </c>
      <c r="F480" s="1" t="s">
        <v>222</v>
      </c>
      <c r="G480" s="1" t="s">
        <v>107</v>
      </c>
      <c r="H480" s="1" t="s">
        <v>108</v>
      </c>
      <c r="I480" s="1" t="s">
        <v>92</v>
      </c>
      <c r="J480" s="1" t="s">
        <v>33</v>
      </c>
      <c r="K480" s="1" t="s">
        <v>405</v>
      </c>
      <c r="L480" s="1" t="s">
        <v>424</v>
      </c>
      <c r="M480" s="1" t="s">
        <v>311</v>
      </c>
      <c r="N480" s="28">
        <v>3</v>
      </c>
    </row>
    <row r="481" spans="1:14" x14ac:dyDescent="0.25">
      <c r="A481" s="29">
        <v>2020</v>
      </c>
      <c r="B481" s="29">
        <v>11</v>
      </c>
      <c r="C481">
        <v>64</v>
      </c>
      <c r="D481" s="1" t="s">
        <v>26</v>
      </c>
      <c r="E481" s="72">
        <v>15166416000151</v>
      </c>
      <c r="F481" s="1" t="s">
        <v>137</v>
      </c>
      <c r="G481" s="1" t="s">
        <v>107</v>
      </c>
      <c r="H481" s="1" t="s">
        <v>108</v>
      </c>
      <c r="I481" s="1" t="s">
        <v>92</v>
      </c>
      <c r="J481" s="1" t="s">
        <v>19</v>
      </c>
      <c r="K481" s="1" t="s">
        <v>325</v>
      </c>
      <c r="L481" s="1" t="s">
        <v>425</v>
      </c>
      <c r="M481" s="1" t="s">
        <v>306</v>
      </c>
      <c r="N481" s="28">
        <v>6</v>
      </c>
    </row>
    <row r="482" spans="1:14" x14ac:dyDescent="0.25">
      <c r="A482" s="29">
        <v>2020</v>
      </c>
      <c r="B482" s="29">
        <v>11</v>
      </c>
      <c r="C482">
        <v>64</v>
      </c>
      <c r="D482" s="1" t="s">
        <v>26</v>
      </c>
      <c r="E482" s="72">
        <v>15166416000151</v>
      </c>
      <c r="F482" s="1" t="s">
        <v>137</v>
      </c>
      <c r="G482" s="1" t="s">
        <v>107</v>
      </c>
      <c r="H482" s="1" t="s">
        <v>108</v>
      </c>
      <c r="I482" s="1" t="s">
        <v>92</v>
      </c>
      <c r="J482" s="1" t="s">
        <v>99</v>
      </c>
      <c r="K482" s="1" t="s">
        <v>355</v>
      </c>
      <c r="L482" s="1" t="s">
        <v>426</v>
      </c>
      <c r="M482" s="1" t="s">
        <v>313</v>
      </c>
      <c r="N482" s="28">
        <v>6</v>
      </c>
    </row>
    <row r="483" spans="1:14" x14ac:dyDescent="0.25">
      <c r="A483" s="29">
        <v>2020</v>
      </c>
      <c r="B483" s="29">
        <v>11</v>
      </c>
      <c r="C483">
        <v>64</v>
      </c>
      <c r="D483" s="1" t="s">
        <v>26</v>
      </c>
      <c r="E483" s="72">
        <v>15166416000151</v>
      </c>
      <c r="F483" s="1" t="s">
        <v>137</v>
      </c>
      <c r="G483" s="1" t="s">
        <v>107</v>
      </c>
      <c r="H483" s="1" t="s">
        <v>108</v>
      </c>
      <c r="I483" s="1" t="s">
        <v>92</v>
      </c>
      <c r="J483" s="1" t="s">
        <v>33</v>
      </c>
      <c r="K483" s="1" t="s">
        <v>405</v>
      </c>
      <c r="L483" s="1" t="s">
        <v>424</v>
      </c>
      <c r="M483" s="1" t="s">
        <v>311</v>
      </c>
      <c r="N483" s="28">
        <v>6</v>
      </c>
    </row>
    <row r="484" spans="1:14" x14ac:dyDescent="0.25">
      <c r="A484" s="29">
        <v>2020</v>
      </c>
      <c r="B484" s="29">
        <v>11</v>
      </c>
      <c r="C484">
        <v>64</v>
      </c>
      <c r="D484" s="1" t="s">
        <v>26</v>
      </c>
      <c r="E484" s="72">
        <v>11858570000133</v>
      </c>
      <c r="F484" s="1" t="s">
        <v>221</v>
      </c>
      <c r="G484" s="1" t="s">
        <v>107</v>
      </c>
      <c r="H484" s="1" t="s">
        <v>108</v>
      </c>
      <c r="I484" s="1" t="s">
        <v>92</v>
      </c>
      <c r="J484" s="1" t="s">
        <v>19</v>
      </c>
      <c r="K484" s="1" t="s">
        <v>325</v>
      </c>
      <c r="L484" s="1" t="s">
        <v>425</v>
      </c>
      <c r="M484" s="1" t="s">
        <v>306</v>
      </c>
      <c r="N484" s="28">
        <v>4</v>
      </c>
    </row>
    <row r="485" spans="1:14" x14ac:dyDescent="0.25">
      <c r="A485" s="29">
        <v>2020</v>
      </c>
      <c r="B485" s="29">
        <v>11</v>
      </c>
      <c r="C485">
        <v>64</v>
      </c>
      <c r="D485" s="1" t="s">
        <v>26</v>
      </c>
      <c r="E485" s="72">
        <v>11858570000133</v>
      </c>
      <c r="F485" s="1" t="s">
        <v>221</v>
      </c>
      <c r="G485" s="1" t="s">
        <v>107</v>
      </c>
      <c r="H485" s="1" t="s">
        <v>108</v>
      </c>
      <c r="I485" s="1" t="s">
        <v>92</v>
      </c>
      <c r="J485" s="1" t="s">
        <v>99</v>
      </c>
      <c r="K485" s="1" t="s">
        <v>355</v>
      </c>
      <c r="L485" s="1" t="s">
        <v>426</v>
      </c>
      <c r="M485" s="1" t="s">
        <v>313</v>
      </c>
      <c r="N485" s="28">
        <v>4</v>
      </c>
    </row>
    <row r="486" spans="1:14" x14ac:dyDescent="0.25">
      <c r="A486" s="29">
        <v>2020</v>
      </c>
      <c r="B486" s="29">
        <v>11</v>
      </c>
      <c r="C486">
        <v>64</v>
      </c>
      <c r="D486" s="1" t="s">
        <v>26</v>
      </c>
      <c r="E486" s="72">
        <v>11858570000133</v>
      </c>
      <c r="F486" s="1" t="s">
        <v>221</v>
      </c>
      <c r="G486" s="1" t="s">
        <v>107</v>
      </c>
      <c r="H486" s="1" t="s">
        <v>108</v>
      </c>
      <c r="I486" s="1" t="s">
        <v>92</v>
      </c>
      <c r="J486" s="1" t="s">
        <v>33</v>
      </c>
      <c r="K486" s="1" t="s">
        <v>405</v>
      </c>
      <c r="L486" s="1" t="s">
        <v>424</v>
      </c>
      <c r="M486" s="1" t="s">
        <v>311</v>
      </c>
      <c r="N486" s="28">
        <v>4</v>
      </c>
    </row>
    <row r="487" spans="1:14" x14ac:dyDescent="0.25">
      <c r="A487" s="29">
        <v>2020</v>
      </c>
      <c r="B487" s="29">
        <v>11</v>
      </c>
      <c r="C487">
        <v>64</v>
      </c>
      <c r="D487" s="1" t="s">
        <v>26</v>
      </c>
      <c r="E487" s="72">
        <v>7245269000187</v>
      </c>
      <c r="F487" s="1" t="s">
        <v>214</v>
      </c>
      <c r="G487" s="1" t="s">
        <v>112</v>
      </c>
      <c r="H487" s="1" t="s">
        <v>113</v>
      </c>
      <c r="I487" s="1" t="s">
        <v>92</v>
      </c>
      <c r="J487" s="1" t="s">
        <v>18</v>
      </c>
      <c r="K487" s="1" t="s">
        <v>324</v>
      </c>
      <c r="L487" s="1" t="s">
        <v>425</v>
      </c>
      <c r="M487" s="1" t="s">
        <v>306</v>
      </c>
      <c r="N487" s="28">
        <v>3</v>
      </c>
    </row>
    <row r="488" spans="1:14" x14ac:dyDescent="0.25">
      <c r="A488" s="29">
        <v>2020</v>
      </c>
      <c r="B488" s="29">
        <v>11</v>
      </c>
      <c r="C488">
        <v>64</v>
      </c>
      <c r="D488" s="1" t="s">
        <v>26</v>
      </c>
      <c r="E488" s="72">
        <v>7245269000187</v>
      </c>
      <c r="F488" s="1" t="s">
        <v>214</v>
      </c>
      <c r="G488" s="1" t="s">
        <v>112</v>
      </c>
      <c r="H488" s="1" t="s">
        <v>113</v>
      </c>
      <c r="I488" s="1" t="s">
        <v>92</v>
      </c>
      <c r="J488" s="1" t="s">
        <v>99</v>
      </c>
      <c r="K488" s="1" t="s">
        <v>355</v>
      </c>
      <c r="L488" s="1" t="s">
        <v>426</v>
      </c>
      <c r="M488" s="1" t="s">
        <v>313</v>
      </c>
      <c r="N488" s="28">
        <v>3</v>
      </c>
    </row>
    <row r="489" spans="1:14" x14ac:dyDescent="0.25">
      <c r="A489" s="29">
        <v>2020</v>
      </c>
      <c r="B489" s="29">
        <v>11</v>
      </c>
      <c r="C489">
        <v>64</v>
      </c>
      <c r="D489" s="1" t="s">
        <v>26</v>
      </c>
      <c r="E489" s="72">
        <v>7245269000187</v>
      </c>
      <c r="F489" s="1" t="s">
        <v>214</v>
      </c>
      <c r="G489" s="1" t="s">
        <v>112</v>
      </c>
      <c r="H489" s="1" t="s">
        <v>113</v>
      </c>
      <c r="I489" s="1" t="s">
        <v>92</v>
      </c>
      <c r="J489" s="1" t="s">
        <v>33</v>
      </c>
      <c r="K489" s="1" t="s">
        <v>405</v>
      </c>
      <c r="L489" s="1" t="s">
        <v>424</v>
      </c>
      <c r="M489" s="1" t="s">
        <v>311</v>
      </c>
      <c r="N489" s="28">
        <v>3</v>
      </c>
    </row>
    <row r="490" spans="1:14" x14ac:dyDescent="0.25">
      <c r="A490" s="29">
        <v>2020</v>
      </c>
      <c r="B490" s="29">
        <v>11</v>
      </c>
      <c r="C490">
        <v>64</v>
      </c>
      <c r="D490" s="1" t="s">
        <v>26</v>
      </c>
      <c r="E490" s="72">
        <v>23443518000103</v>
      </c>
      <c r="F490" s="1" t="s">
        <v>149</v>
      </c>
      <c r="G490" s="1" t="s">
        <v>112</v>
      </c>
      <c r="H490" s="1" t="s">
        <v>113</v>
      </c>
      <c r="I490" s="1" t="s">
        <v>92</v>
      </c>
      <c r="J490" s="1" t="s">
        <v>18</v>
      </c>
      <c r="K490" s="1" t="s">
        <v>324</v>
      </c>
      <c r="L490" s="1" t="s">
        <v>425</v>
      </c>
      <c r="M490" s="1" t="s">
        <v>306</v>
      </c>
      <c r="N490" s="28">
        <v>4</v>
      </c>
    </row>
    <row r="491" spans="1:14" x14ac:dyDescent="0.25">
      <c r="A491" s="29">
        <v>2020</v>
      </c>
      <c r="B491" s="29">
        <v>11</v>
      </c>
      <c r="C491">
        <v>64</v>
      </c>
      <c r="D491" s="1" t="s">
        <v>26</v>
      </c>
      <c r="E491" s="72">
        <v>23443518000103</v>
      </c>
      <c r="F491" s="1" t="s">
        <v>149</v>
      </c>
      <c r="G491" s="1" t="s">
        <v>112</v>
      </c>
      <c r="H491" s="1" t="s">
        <v>113</v>
      </c>
      <c r="I491" s="1" t="s">
        <v>92</v>
      </c>
      <c r="J491" s="1" t="s">
        <v>99</v>
      </c>
      <c r="K491" s="1" t="s">
        <v>355</v>
      </c>
      <c r="L491" s="1" t="s">
        <v>426</v>
      </c>
      <c r="M491" s="1" t="s">
        <v>313</v>
      </c>
      <c r="N491" s="28">
        <v>4</v>
      </c>
    </row>
    <row r="492" spans="1:14" x14ac:dyDescent="0.25">
      <c r="A492" s="29">
        <v>2020</v>
      </c>
      <c r="B492" s="29">
        <v>11</v>
      </c>
      <c r="C492">
        <v>64</v>
      </c>
      <c r="D492" s="1" t="s">
        <v>26</v>
      </c>
      <c r="E492" s="72">
        <v>23443518000103</v>
      </c>
      <c r="F492" s="1" t="s">
        <v>149</v>
      </c>
      <c r="G492" s="1" t="s">
        <v>112</v>
      </c>
      <c r="H492" s="1" t="s">
        <v>113</v>
      </c>
      <c r="I492" s="1" t="s">
        <v>92</v>
      </c>
      <c r="J492" s="1" t="s">
        <v>33</v>
      </c>
      <c r="K492" s="1" t="s">
        <v>405</v>
      </c>
      <c r="L492" s="1" t="s">
        <v>424</v>
      </c>
      <c r="M492" s="1" t="s">
        <v>311</v>
      </c>
      <c r="N492" s="28">
        <v>4</v>
      </c>
    </row>
    <row r="493" spans="1:14" x14ac:dyDescent="0.25">
      <c r="A493" s="29">
        <v>2020</v>
      </c>
      <c r="B493" s="29">
        <v>11</v>
      </c>
      <c r="C493">
        <v>64</v>
      </c>
      <c r="D493" s="1" t="s">
        <v>26</v>
      </c>
      <c r="E493" s="72">
        <v>5868278000280</v>
      </c>
      <c r="F493" s="1" t="s">
        <v>111</v>
      </c>
      <c r="G493" s="1" t="s">
        <v>112</v>
      </c>
      <c r="H493" s="1" t="s">
        <v>113</v>
      </c>
      <c r="I493" s="1" t="s">
        <v>92</v>
      </c>
      <c r="J493" s="1" t="s">
        <v>18</v>
      </c>
      <c r="K493" s="1" t="s">
        <v>324</v>
      </c>
      <c r="L493" s="1" t="s">
        <v>425</v>
      </c>
      <c r="M493" s="1" t="s">
        <v>306</v>
      </c>
      <c r="N493" s="28">
        <v>19</v>
      </c>
    </row>
    <row r="494" spans="1:14" x14ac:dyDescent="0.25">
      <c r="A494" s="29">
        <v>2020</v>
      </c>
      <c r="B494" s="29">
        <v>11</v>
      </c>
      <c r="C494">
        <v>64</v>
      </c>
      <c r="D494" s="1" t="s">
        <v>26</v>
      </c>
      <c r="E494" s="72">
        <v>5868278000280</v>
      </c>
      <c r="F494" s="1" t="s">
        <v>111</v>
      </c>
      <c r="G494" s="1" t="s">
        <v>112</v>
      </c>
      <c r="H494" s="1" t="s">
        <v>113</v>
      </c>
      <c r="I494" s="1" t="s">
        <v>92</v>
      </c>
      <c r="J494" s="1" t="s">
        <v>99</v>
      </c>
      <c r="K494" s="1" t="s">
        <v>355</v>
      </c>
      <c r="L494" s="1" t="s">
        <v>426</v>
      </c>
      <c r="M494" s="1" t="s">
        <v>313</v>
      </c>
      <c r="N494" s="28">
        <v>19</v>
      </c>
    </row>
    <row r="495" spans="1:14" x14ac:dyDescent="0.25">
      <c r="A495" s="29">
        <v>2020</v>
      </c>
      <c r="B495" s="29">
        <v>11</v>
      </c>
      <c r="C495">
        <v>64</v>
      </c>
      <c r="D495" s="1" t="s">
        <v>26</v>
      </c>
      <c r="E495" s="72">
        <v>5868278000280</v>
      </c>
      <c r="F495" s="1" t="s">
        <v>111</v>
      </c>
      <c r="G495" s="1" t="s">
        <v>112</v>
      </c>
      <c r="H495" s="1" t="s">
        <v>113</v>
      </c>
      <c r="I495" s="1" t="s">
        <v>92</v>
      </c>
      <c r="J495" s="1" t="s">
        <v>33</v>
      </c>
      <c r="K495" s="1" t="s">
        <v>405</v>
      </c>
      <c r="L495" s="1" t="s">
        <v>424</v>
      </c>
      <c r="M495" s="1" t="s">
        <v>311</v>
      </c>
      <c r="N495" s="28">
        <v>19</v>
      </c>
    </row>
    <row r="496" spans="1:14" x14ac:dyDescent="0.25">
      <c r="A496" s="29">
        <v>2020</v>
      </c>
      <c r="B496" s="29">
        <v>11</v>
      </c>
      <c r="C496">
        <v>64</v>
      </c>
      <c r="D496" s="1" t="s">
        <v>26</v>
      </c>
      <c r="E496" s="72">
        <v>11794674000121</v>
      </c>
      <c r="F496" s="1" t="s">
        <v>220</v>
      </c>
      <c r="G496" s="1" t="s">
        <v>112</v>
      </c>
      <c r="H496" s="1" t="s">
        <v>113</v>
      </c>
      <c r="I496" s="1" t="s">
        <v>92</v>
      </c>
      <c r="J496" s="1" t="s">
        <v>18</v>
      </c>
      <c r="K496" s="1" t="s">
        <v>324</v>
      </c>
      <c r="L496" s="1" t="s">
        <v>425</v>
      </c>
      <c r="M496" s="1" t="s">
        <v>306</v>
      </c>
      <c r="N496" s="28">
        <v>4</v>
      </c>
    </row>
    <row r="497" spans="1:14" x14ac:dyDescent="0.25">
      <c r="A497" s="29">
        <v>2020</v>
      </c>
      <c r="B497" s="29">
        <v>11</v>
      </c>
      <c r="C497">
        <v>64</v>
      </c>
      <c r="D497" s="1" t="s">
        <v>26</v>
      </c>
      <c r="E497" s="72">
        <v>11794674000121</v>
      </c>
      <c r="F497" s="1" t="s">
        <v>220</v>
      </c>
      <c r="G497" s="1" t="s">
        <v>112</v>
      </c>
      <c r="H497" s="1" t="s">
        <v>113</v>
      </c>
      <c r="I497" s="1" t="s">
        <v>92</v>
      </c>
      <c r="J497" s="1" t="s">
        <v>99</v>
      </c>
      <c r="K497" s="1" t="s">
        <v>355</v>
      </c>
      <c r="L497" s="1" t="s">
        <v>426</v>
      </c>
      <c r="M497" s="1" t="s">
        <v>313</v>
      </c>
      <c r="N497" s="28">
        <v>4</v>
      </c>
    </row>
    <row r="498" spans="1:14" x14ac:dyDescent="0.25">
      <c r="A498" s="29">
        <v>2020</v>
      </c>
      <c r="B498" s="29">
        <v>11</v>
      </c>
      <c r="C498">
        <v>64</v>
      </c>
      <c r="D498" s="1" t="s">
        <v>26</v>
      </c>
      <c r="E498" s="72">
        <v>11794674000121</v>
      </c>
      <c r="F498" s="1" t="s">
        <v>220</v>
      </c>
      <c r="G498" s="1" t="s">
        <v>112</v>
      </c>
      <c r="H498" s="1" t="s">
        <v>113</v>
      </c>
      <c r="I498" s="1" t="s">
        <v>92</v>
      </c>
      <c r="J498" s="1" t="s">
        <v>33</v>
      </c>
      <c r="K498" s="1" t="s">
        <v>405</v>
      </c>
      <c r="L498" s="1" t="s">
        <v>424</v>
      </c>
      <c r="M498" s="1" t="s">
        <v>311</v>
      </c>
      <c r="N498" s="28">
        <v>4</v>
      </c>
    </row>
    <row r="499" spans="1:14" x14ac:dyDescent="0.25">
      <c r="A499" s="29">
        <v>2020</v>
      </c>
      <c r="B499" s="29">
        <v>11</v>
      </c>
      <c r="C499">
        <v>64</v>
      </c>
      <c r="D499" s="1" t="s">
        <v>26</v>
      </c>
      <c r="E499" s="72">
        <v>60884855002289</v>
      </c>
      <c r="F499" s="1" t="s">
        <v>181</v>
      </c>
      <c r="G499" s="1" t="s">
        <v>90</v>
      </c>
      <c r="H499" s="1" t="s">
        <v>91</v>
      </c>
      <c r="I499" s="1" t="s">
        <v>92</v>
      </c>
      <c r="J499" s="1" t="s">
        <v>16</v>
      </c>
      <c r="K499" s="1" t="s">
        <v>322</v>
      </c>
      <c r="L499" s="1" t="s">
        <v>425</v>
      </c>
      <c r="M499" s="1" t="s">
        <v>306</v>
      </c>
      <c r="N499" s="28">
        <v>20</v>
      </c>
    </row>
    <row r="500" spans="1:14" x14ac:dyDescent="0.25">
      <c r="A500" s="29">
        <v>2020</v>
      </c>
      <c r="B500" s="29">
        <v>11</v>
      </c>
      <c r="C500">
        <v>64</v>
      </c>
      <c r="D500" s="1" t="s">
        <v>26</v>
      </c>
      <c r="E500" s="72">
        <v>60884855002289</v>
      </c>
      <c r="F500" s="1" t="s">
        <v>181</v>
      </c>
      <c r="G500" s="1" t="s">
        <v>90</v>
      </c>
      <c r="H500" s="1" t="s">
        <v>91</v>
      </c>
      <c r="I500" s="1" t="s">
        <v>92</v>
      </c>
      <c r="J500" s="1" t="s">
        <v>93</v>
      </c>
      <c r="K500" s="1" t="s">
        <v>358</v>
      </c>
      <c r="L500" s="1" t="s">
        <v>424</v>
      </c>
      <c r="M500" s="1" t="s">
        <v>311</v>
      </c>
      <c r="N500" s="28">
        <v>20</v>
      </c>
    </row>
    <row r="501" spans="1:14" x14ac:dyDescent="0.25">
      <c r="A501" s="29">
        <v>2020</v>
      </c>
      <c r="B501" s="29">
        <v>11</v>
      </c>
      <c r="C501">
        <v>64</v>
      </c>
      <c r="D501" s="1" t="s">
        <v>26</v>
      </c>
      <c r="E501" s="72">
        <v>382069000127</v>
      </c>
      <c r="F501" s="1" t="s">
        <v>544</v>
      </c>
      <c r="G501" s="1" t="s">
        <v>90</v>
      </c>
      <c r="H501" s="1" t="s">
        <v>91</v>
      </c>
      <c r="I501" s="1" t="s">
        <v>92</v>
      </c>
      <c r="J501" s="1" t="s">
        <v>16</v>
      </c>
      <c r="K501" s="1" t="s">
        <v>322</v>
      </c>
      <c r="L501" s="1" t="s">
        <v>425</v>
      </c>
      <c r="M501" s="1" t="s">
        <v>306</v>
      </c>
      <c r="N501" s="28">
        <v>2</v>
      </c>
    </row>
    <row r="502" spans="1:14" x14ac:dyDescent="0.25">
      <c r="A502" s="29">
        <v>2020</v>
      </c>
      <c r="B502" s="29">
        <v>11</v>
      </c>
      <c r="C502">
        <v>64</v>
      </c>
      <c r="D502" s="1" t="s">
        <v>26</v>
      </c>
      <c r="E502" s="72">
        <v>382069000127</v>
      </c>
      <c r="F502" s="1" t="s">
        <v>544</v>
      </c>
      <c r="G502" s="1" t="s">
        <v>90</v>
      </c>
      <c r="H502" s="1" t="s">
        <v>91</v>
      </c>
      <c r="I502" s="1" t="s">
        <v>92</v>
      </c>
      <c r="J502" s="1" t="s">
        <v>93</v>
      </c>
      <c r="K502" s="1" t="s">
        <v>358</v>
      </c>
      <c r="L502" s="1" t="s">
        <v>424</v>
      </c>
      <c r="M502" s="1" t="s">
        <v>311</v>
      </c>
      <c r="N502" s="28">
        <v>2</v>
      </c>
    </row>
    <row r="503" spans="1:14" x14ac:dyDescent="0.25">
      <c r="A503" s="29">
        <v>2020</v>
      </c>
      <c r="B503" s="29">
        <v>11</v>
      </c>
      <c r="C503">
        <v>64</v>
      </c>
      <c r="D503" s="1" t="s">
        <v>26</v>
      </c>
      <c r="E503" s="72">
        <v>6047087004207</v>
      </c>
      <c r="F503" s="1" t="s">
        <v>123</v>
      </c>
      <c r="G503" s="1" t="s">
        <v>90</v>
      </c>
      <c r="H503" s="1" t="s">
        <v>91</v>
      </c>
      <c r="I503" s="1" t="s">
        <v>92</v>
      </c>
      <c r="J503" s="1" t="s">
        <v>16</v>
      </c>
      <c r="K503" s="1" t="s">
        <v>322</v>
      </c>
      <c r="L503" s="1" t="s">
        <v>425</v>
      </c>
      <c r="M503" s="1" t="s">
        <v>306</v>
      </c>
      <c r="N503" s="28">
        <v>10</v>
      </c>
    </row>
    <row r="504" spans="1:14" x14ac:dyDescent="0.25">
      <c r="A504" s="29">
        <v>2020</v>
      </c>
      <c r="B504" s="29">
        <v>11</v>
      </c>
      <c r="C504">
        <v>64</v>
      </c>
      <c r="D504" s="1" t="s">
        <v>26</v>
      </c>
      <c r="E504" s="72">
        <v>6047087004207</v>
      </c>
      <c r="F504" s="1" t="s">
        <v>123</v>
      </c>
      <c r="G504" s="1" t="s">
        <v>90</v>
      </c>
      <c r="H504" s="1" t="s">
        <v>91</v>
      </c>
      <c r="I504" s="1" t="s">
        <v>92</v>
      </c>
      <c r="J504" s="1" t="s">
        <v>93</v>
      </c>
      <c r="K504" s="1" t="s">
        <v>358</v>
      </c>
      <c r="L504" s="1" t="s">
        <v>424</v>
      </c>
      <c r="M504" s="1" t="s">
        <v>311</v>
      </c>
      <c r="N504" s="28">
        <v>10</v>
      </c>
    </row>
    <row r="505" spans="1:14" x14ac:dyDescent="0.25">
      <c r="A505" s="29">
        <v>2020</v>
      </c>
      <c r="B505" s="29">
        <v>11</v>
      </c>
      <c r="C505">
        <v>64</v>
      </c>
      <c r="D505" s="1" t="s">
        <v>26</v>
      </c>
      <c r="E505" s="72">
        <v>49791000144</v>
      </c>
      <c r="F505" s="1" t="s">
        <v>94</v>
      </c>
      <c r="G505" s="1" t="s">
        <v>90</v>
      </c>
      <c r="H505" s="1" t="s">
        <v>91</v>
      </c>
      <c r="I505" s="1" t="s">
        <v>92</v>
      </c>
      <c r="J505" s="1" t="s">
        <v>16</v>
      </c>
      <c r="K505" s="1" t="s">
        <v>322</v>
      </c>
      <c r="L505" s="1" t="s">
        <v>425</v>
      </c>
      <c r="M505" s="1" t="s">
        <v>306</v>
      </c>
      <c r="N505" s="28">
        <v>10</v>
      </c>
    </row>
    <row r="506" spans="1:14" x14ac:dyDescent="0.25">
      <c r="A506" s="29">
        <v>2020</v>
      </c>
      <c r="B506" s="29">
        <v>11</v>
      </c>
      <c r="C506">
        <v>64</v>
      </c>
      <c r="D506" s="1" t="s">
        <v>26</v>
      </c>
      <c r="E506" s="72">
        <v>49791000144</v>
      </c>
      <c r="F506" s="1" t="s">
        <v>94</v>
      </c>
      <c r="G506" s="1" t="s">
        <v>90</v>
      </c>
      <c r="H506" s="1" t="s">
        <v>91</v>
      </c>
      <c r="I506" s="1" t="s">
        <v>92</v>
      </c>
      <c r="J506" s="1" t="s">
        <v>93</v>
      </c>
      <c r="K506" s="1" t="s">
        <v>358</v>
      </c>
      <c r="L506" s="1" t="s">
        <v>424</v>
      </c>
      <c r="M506" s="1" t="s">
        <v>311</v>
      </c>
      <c r="N506" s="28">
        <v>10</v>
      </c>
    </row>
    <row r="507" spans="1:14" x14ac:dyDescent="0.25">
      <c r="A507" s="29">
        <v>2020</v>
      </c>
      <c r="B507" s="29">
        <v>11</v>
      </c>
      <c r="C507">
        <v>64</v>
      </c>
      <c r="D507" s="1" t="s">
        <v>26</v>
      </c>
      <c r="E507" s="72">
        <v>6047087004126</v>
      </c>
      <c r="F507" s="1" t="s">
        <v>213</v>
      </c>
      <c r="G507" s="1" t="s">
        <v>90</v>
      </c>
      <c r="H507" s="1" t="s">
        <v>91</v>
      </c>
      <c r="I507" s="1" t="s">
        <v>92</v>
      </c>
      <c r="J507" s="1" t="s">
        <v>16</v>
      </c>
      <c r="K507" s="1" t="s">
        <v>322</v>
      </c>
      <c r="L507" s="1" t="s">
        <v>425</v>
      </c>
      <c r="M507" s="1" t="s">
        <v>306</v>
      </c>
      <c r="N507" s="28">
        <v>15</v>
      </c>
    </row>
    <row r="508" spans="1:14" x14ac:dyDescent="0.25">
      <c r="A508" s="29">
        <v>2020</v>
      </c>
      <c r="B508" s="29">
        <v>11</v>
      </c>
      <c r="C508">
        <v>64</v>
      </c>
      <c r="D508" s="1" t="s">
        <v>26</v>
      </c>
      <c r="E508" s="72">
        <v>6047087004126</v>
      </c>
      <c r="F508" s="1" t="s">
        <v>213</v>
      </c>
      <c r="G508" s="1" t="s">
        <v>90</v>
      </c>
      <c r="H508" s="1" t="s">
        <v>91</v>
      </c>
      <c r="I508" s="1" t="s">
        <v>92</v>
      </c>
      <c r="J508" s="1" t="s">
        <v>93</v>
      </c>
      <c r="K508" s="1" t="s">
        <v>358</v>
      </c>
      <c r="L508" s="1" t="s">
        <v>424</v>
      </c>
      <c r="M508" s="1" t="s">
        <v>311</v>
      </c>
      <c r="N508" s="28">
        <v>15</v>
      </c>
    </row>
    <row r="509" spans="1:14" x14ac:dyDescent="0.25">
      <c r="A509" s="29">
        <v>2020</v>
      </c>
      <c r="B509" s="29">
        <v>11</v>
      </c>
      <c r="C509">
        <v>64</v>
      </c>
      <c r="D509" s="1" t="s">
        <v>26</v>
      </c>
      <c r="E509" s="72">
        <v>610980000144</v>
      </c>
      <c r="F509" s="1" t="s">
        <v>95</v>
      </c>
      <c r="G509" s="1" t="s">
        <v>90</v>
      </c>
      <c r="H509" s="1" t="s">
        <v>91</v>
      </c>
      <c r="I509" s="1" t="s">
        <v>92</v>
      </c>
      <c r="J509" s="1" t="s">
        <v>16</v>
      </c>
      <c r="K509" s="1" t="s">
        <v>322</v>
      </c>
      <c r="L509" s="1" t="s">
        <v>425</v>
      </c>
      <c r="M509" s="1" t="s">
        <v>306</v>
      </c>
      <c r="N509" s="28">
        <v>8</v>
      </c>
    </row>
    <row r="510" spans="1:14" x14ac:dyDescent="0.25">
      <c r="A510" s="29">
        <v>2020</v>
      </c>
      <c r="B510" s="29">
        <v>11</v>
      </c>
      <c r="C510">
        <v>64</v>
      </c>
      <c r="D510" s="1" t="s">
        <v>26</v>
      </c>
      <c r="E510" s="72">
        <v>610980000144</v>
      </c>
      <c r="F510" s="1" t="s">
        <v>95</v>
      </c>
      <c r="G510" s="1" t="s">
        <v>90</v>
      </c>
      <c r="H510" s="1" t="s">
        <v>91</v>
      </c>
      <c r="I510" s="1" t="s">
        <v>92</v>
      </c>
      <c r="J510" s="1" t="s">
        <v>93</v>
      </c>
      <c r="K510" s="1" t="s">
        <v>358</v>
      </c>
      <c r="L510" s="1" t="s">
        <v>424</v>
      </c>
      <c r="M510" s="1" t="s">
        <v>311</v>
      </c>
      <c r="N510" s="28">
        <v>8</v>
      </c>
    </row>
    <row r="511" spans="1:14" x14ac:dyDescent="0.25">
      <c r="A511" s="29">
        <v>2020</v>
      </c>
      <c r="B511" s="29">
        <v>11</v>
      </c>
      <c r="C511">
        <v>64</v>
      </c>
      <c r="D511" s="1" t="s">
        <v>26</v>
      </c>
      <c r="E511" s="72">
        <v>61590410001287</v>
      </c>
      <c r="F511" s="1" t="s">
        <v>545</v>
      </c>
      <c r="G511" s="1" t="s">
        <v>90</v>
      </c>
      <c r="H511" s="1" t="s">
        <v>91</v>
      </c>
      <c r="I511" s="1" t="s">
        <v>92</v>
      </c>
      <c r="J511" s="1" t="s">
        <v>16</v>
      </c>
      <c r="K511" s="1" t="s">
        <v>322</v>
      </c>
      <c r="L511" s="1" t="s">
        <v>425</v>
      </c>
      <c r="M511" s="1" t="s">
        <v>306</v>
      </c>
      <c r="N511" s="28">
        <v>20</v>
      </c>
    </row>
    <row r="512" spans="1:14" x14ac:dyDescent="0.25">
      <c r="A512" s="29">
        <v>2020</v>
      </c>
      <c r="B512" s="29">
        <v>11</v>
      </c>
      <c r="C512">
        <v>64</v>
      </c>
      <c r="D512" s="1" t="s">
        <v>26</v>
      </c>
      <c r="E512" s="72">
        <v>61590410001287</v>
      </c>
      <c r="F512" s="1" t="s">
        <v>545</v>
      </c>
      <c r="G512" s="1" t="s">
        <v>90</v>
      </c>
      <c r="H512" s="1" t="s">
        <v>91</v>
      </c>
      <c r="I512" s="1" t="s">
        <v>92</v>
      </c>
      <c r="J512" s="1" t="s">
        <v>93</v>
      </c>
      <c r="K512" s="1" t="s">
        <v>358</v>
      </c>
      <c r="L512" s="1" t="s">
        <v>424</v>
      </c>
      <c r="M512" s="1" t="s">
        <v>311</v>
      </c>
      <c r="N512" s="28">
        <v>20</v>
      </c>
    </row>
    <row r="513" spans="1:14" x14ac:dyDescent="0.25">
      <c r="A513" s="29">
        <v>2020</v>
      </c>
      <c r="B513" s="29">
        <v>11</v>
      </c>
      <c r="C513">
        <v>64</v>
      </c>
      <c r="D513" s="1" t="s">
        <v>26</v>
      </c>
      <c r="E513" s="72">
        <v>15126437000496</v>
      </c>
      <c r="F513" s="1" t="s">
        <v>254</v>
      </c>
      <c r="G513" s="1" t="s">
        <v>102</v>
      </c>
      <c r="H513" s="1" t="s">
        <v>103</v>
      </c>
      <c r="I513" s="1" t="s">
        <v>251</v>
      </c>
      <c r="J513" s="1" t="s">
        <v>18</v>
      </c>
      <c r="K513" s="1" t="s">
        <v>324</v>
      </c>
      <c r="L513" s="1" t="s">
        <v>425</v>
      </c>
      <c r="M513" s="1" t="s">
        <v>306</v>
      </c>
      <c r="N513" s="28">
        <v>2</v>
      </c>
    </row>
    <row r="514" spans="1:14" x14ac:dyDescent="0.25">
      <c r="A514" s="29">
        <v>2020</v>
      </c>
      <c r="B514" s="29">
        <v>11</v>
      </c>
      <c r="C514">
        <v>64</v>
      </c>
      <c r="D514" s="1" t="s">
        <v>26</v>
      </c>
      <c r="E514" s="72">
        <v>15126437000496</v>
      </c>
      <c r="F514" s="1" t="s">
        <v>254</v>
      </c>
      <c r="G514" s="1" t="s">
        <v>102</v>
      </c>
      <c r="H514" s="1" t="s">
        <v>103</v>
      </c>
      <c r="I514" s="1" t="s">
        <v>251</v>
      </c>
      <c r="J514" s="1" t="s">
        <v>93</v>
      </c>
      <c r="K514" s="1" t="s">
        <v>358</v>
      </c>
      <c r="L514" s="1" t="s">
        <v>424</v>
      </c>
      <c r="M514" s="1" t="s">
        <v>311</v>
      </c>
      <c r="N514" s="28">
        <v>2</v>
      </c>
    </row>
    <row r="515" spans="1:14" x14ac:dyDescent="0.25">
      <c r="A515" s="29">
        <v>2020</v>
      </c>
      <c r="B515" s="29">
        <v>11</v>
      </c>
      <c r="C515">
        <v>64</v>
      </c>
      <c r="D515" s="1" t="s">
        <v>26</v>
      </c>
      <c r="E515" s="72">
        <v>32384285000106</v>
      </c>
      <c r="F515" s="1" t="s">
        <v>569</v>
      </c>
      <c r="G515" s="1" t="s">
        <v>146</v>
      </c>
      <c r="H515" s="1" t="s">
        <v>142</v>
      </c>
      <c r="I515" s="1" t="s">
        <v>92</v>
      </c>
      <c r="J515" s="1" t="s">
        <v>15</v>
      </c>
      <c r="K515" s="1" t="s">
        <v>320</v>
      </c>
      <c r="L515" s="1" t="s">
        <v>426</v>
      </c>
      <c r="M515" s="1" t="s">
        <v>313</v>
      </c>
      <c r="N515" s="28">
        <v>6</v>
      </c>
    </row>
    <row r="516" spans="1:14" x14ac:dyDescent="0.25">
      <c r="A516" s="29">
        <v>2020</v>
      </c>
      <c r="B516" s="29">
        <v>11</v>
      </c>
      <c r="C516">
        <v>64</v>
      </c>
      <c r="D516" s="1" t="s">
        <v>26</v>
      </c>
      <c r="E516" s="72">
        <v>32384285000106</v>
      </c>
      <c r="F516" s="1" t="s">
        <v>569</v>
      </c>
      <c r="G516" s="1" t="s">
        <v>146</v>
      </c>
      <c r="H516" s="1" t="s">
        <v>142</v>
      </c>
      <c r="I516" s="1" t="s">
        <v>92</v>
      </c>
      <c r="J516" s="1" t="s">
        <v>143</v>
      </c>
      <c r="K516" s="1" t="s">
        <v>360</v>
      </c>
      <c r="L516" s="1" t="s">
        <v>424</v>
      </c>
      <c r="M516" s="1" t="s">
        <v>311</v>
      </c>
      <c r="N516" s="28">
        <v>6</v>
      </c>
    </row>
    <row r="517" spans="1:14" x14ac:dyDescent="0.25">
      <c r="A517" s="29">
        <v>2020</v>
      </c>
      <c r="B517" s="29">
        <v>11</v>
      </c>
      <c r="C517">
        <v>64</v>
      </c>
      <c r="D517" s="1" t="s">
        <v>26</v>
      </c>
      <c r="E517" s="72">
        <v>32384285000106</v>
      </c>
      <c r="F517" s="1" t="s">
        <v>569</v>
      </c>
      <c r="G517" s="1" t="s">
        <v>146</v>
      </c>
      <c r="H517" s="1" t="s">
        <v>142</v>
      </c>
      <c r="I517" s="1" t="s">
        <v>92</v>
      </c>
      <c r="J517" s="1" t="s">
        <v>144</v>
      </c>
      <c r="K517" s="1" t="s">
        <v>364</v>
      </c>
      <c r="L517" s="1" t="s">
        <v>425</v>
      </c>
      <c r="M517" s="1" t="s">
        <v>306</v>
      </c>
      <c r="N517" s="28">
        <v>6</v>
      </c>
    </row>
    <row r="518" spans="1:14" x14ac:dyDescent="0.25">
      <c r="A518" s="29">
        <v>2020</v>
      </c>
      <c r="B518" s="29">
        <v>11</v>
      </c>
      <c r="C518">
        <v>64</v>
      </c>
      <c r="D518" s="1" t="s">
        <v>26</v>
      </c>
      <c r="E518" s="72">
        <v>3925419000142</v>
      </c>
      <c r="F518" s="1" t="s">
        <v>208</v>
      </c>
      <c r="G518" s="1" t="s">
        <v>134</v>
      </c>
      <c r="H518" s="1" t="s">
        <v>135</v>
      </c>
      <c r="I518" s="1" t="s">
        <v>92</v>
      </c>
      <c r="J518" s="1" t="s">
        <v>16</v>
      </c>
      <c r="K518" s="1" t="s">
        <v>322</v>
      </c>
      <c r="L518" s="1" t="s">
        <v>425</v>
      </c>
      <c r="M518" s="1" t="s">
        <v>306</v>
      </c>
      <c r="N518" s="28">
        <v>12</v>
      </c>
    </row>
    <row r="519" spans="1:14" x14ac:dyDescent="0.25">
      <c r="A519" s="29">
        <v>2020</v>
      </c>
      <c r="B519" s="29">
        <v>11</v>
      </c>
      <c r="C519">
        <v>64</v>
      </c>
      <c r="D519" s="1" t="s">
        <v>26</v>
      </c>
      <c r="E519" s="72">
        <v>3925419000142</v>
      </c>
      <c r="F519" s="1" t="s">
        <v>208</v>
      </c>
      <c r="G519" s="1" t="s">
        <v>134</v>
      </c>
      <c r="H519" s="1" t="s">
        <v>135</v>
      </c>
      <c r="I519" s="1" t="s">
        <v>92</v>
      </c>
      <c r="J519" s="1" t="s">
        <v>99</v>
      </c>
      <c r="K519" s="1" t="s">
        <v>355</v>
      </c>
      <c r="L519" s="1" t="s">
        <v>426</v>
      </c>
      <c r="M519" s="1" t="s">
        <v>313</v>
      </c>
      <c r="N519" s="28">
        <v>12</v>
      </c>
    </row>
    <row r="520" spans="1:14" x14ac:dyDescent="0.25">
      <c r="A520" s="29">
        <v>2020</v>
      </c>
      <c r="B520" s="29">
        <v>11</v>
      </c>
      <c r="C520">
        <v>64</v>
      </c>
      <c r="D520" s="1" t="s">
        <v>26</v>
      </c>
      <c r="E520" s="72">
        <v>3925419000142</v>
      </c>
      <c r="F520" s="1" t="s">
        <v>208</v>
      </c>
      <c r="G520" s="1" t="s">
        <v>134</v>
      </c>
      <c r="H520" s="1" t="s">
        <v>135</v>
      </c>
      <c r="I520" s="1" t="s">
        <v>92</v>
      </c>
      <c r="J520" s="1" t="s">
        <v>93</v>
      </c>
      <c r="K520" s="1" t="s">
        <v>358</v>
      </c>
      <c r="L520" s="1" t="s">
        <v>424</v>
      </c>
      <c r="M520" s="1" t="s">
        <v>311</v>
      </c>
      <c r="N520" s="28">
        <v>12</v>
      </c>
    </row>
    <row r="521" spans="1:14" x14ac:dyDescent="0.25">
      <c r="A521" s="29">
        <v>2020</v>
      </c>
      <c r="B521" s="29">
        <v>11</v>
      </c>
      <c r="C521">
        <v>64</v>
      </c>
      <c r="D521" s="1" t="s">
        <v>26</v>
      </c>
      <c r="E521" s="72">
        <v>70524145000177</v>
      </c>
      <c r="F521" s="1" t="s">
        <v>546</v>
      </c>
      <c r="G521" s="1" t="s">
        <v>134</v>
      </c>
      <c r="H521" s="1" t="s">
        <v>135</v>
      </c>
      <c r="I521" s="1" t="s">
        <v>92</v>
      </c>
      <c r="J521" s="1" t="s">
        <v>16</v>
      </c>
      <c r="K521" s="1" t="s">
        <v>322</v>
      </c>
      <c r="L521" s="1" t="s">
        <v>425</v>
      </c>
      <c r="M521" s="1" t="s">
        <v>306</v>
      </c>
      <c r="N521" s="28">
        <v>8</v>
      </c>
    </row>
    <row r="522" spans="1:14" x14ac:dyDescent="0.25">
      <c r="A522" s="29">
        <v>2020</v>
      </c>
      <c r="B522" s="29">
        <v>11</v>
      </c>
      <c r="C522">
        <v>64</v>
      </c>
      <c r="D522" s="1" t="s">
        <v>26</v>
      </c>
      <c r="E522" s="72">
        <v>70524145000177</v>
      </c>
      <c r="F522" s="1" t="s">
        <v>546</v>
      </c>
      <c r="G522" s="1" t="s">
        <v>134</v>
      </c>
      <c r="H522" s="1" t="s">
        <v>135</v>
      </c>
      <c r="I522" s="1" t="s">
        <v>92</v>
      </c>
      <c r="J522" s="1" t="s">
        <v>99</v>
      </c>
      <c r="K522" s="1" t="s">
        <v>355</v>
      </c>
      <c r="L522" s="1" t="s">
        <v>426</v>
      </c>
      <c r="M522" s="1" t="s">
        <v>313</v>
      </c>
      <c r="N522" s="28">
        <v>8</v>
      </c>
    </row>
    <row r="523" spans="1:14" x14ac:dyDescent="0.25">
      <c r="A523" s="29">
        <v>2020</v>
      </c>
      <c r="B523" s="29">
        <v>11</v>
      </c>
      <c r="C523">
        <v>64</v>
      </c>
      <c r="D523" s="1" t="s">
        <v>26</v>
      </c>
      <c r="E523" s="72">
        <v>70524145000177</v>
      </c>
      <c r="F523" s="1" t="s">
        <v>546</v>
      </c>
      <c r="G523" s="1" t="s">
        <v>134</v>
      </c>
      <c r="H523" s="1" t="s">
        <v>135</v>
      </c>
      <c r="I523" s="1" t="s">
        <v>92</v>
      </c>
      <c r="J523" s="1" t="s">
        <v>93</v>
      </c>
      <c r="K523" s="1" t="s">
        <v>358</v>
      </c>
      <c r="L523" s="1" t="s">
        <v>424</v>
      </c>
      <c r="M523" s="1" t="s">
        <v>311</v>
      </c>
      <c r="N523" s="28">
        <v>8</v>
      </c>
    </row>
    <row r="524" spans="1:14" x14ac:dyDescent="0.25">
      <c r="A524" s="29">
        <v>2020</v>
      </c>
      <c r="B524" s="29">
        <v>11</v>
      </c>
      <c r="C524">
        <v>64</v>
      </c>
      <c r="D524" s="1" t="s">
        <v>26</v>
      </c>
      <c r="E524" s="72">
        <v>10892164000124</v>
      </c>
      <c r="F524" s="1" t="s">
        <v>127</v>
      </c>
      <c r="G524" s="1" t="s">
        <v>128</v>
      </c>
      <c r="H524" s="1" t="s">
        <v>129</v>
      </c>
      <c r="I524" s="1" t="s">
        <v>92</v>
      </c>
      <c r="J524" s="1" t="s">
        <v>20</v>
      </c>
      <c r="K524" s="1" t="s">
        <v>326</v>
      </c>
      <c r="L524" s="1" t="s">
        <v>425</v>
      </c>
      <c r="M524" s="1" t="s">
        <v>306</v>
      </c>
      <c r="N524" s="28">
        <v>10</v>
      </c>
    </row>
    <row r="525" spans="1:14" x14ac:dyDescent="0.25">
      <c r="A525" s="29">
        <v>2020</v>
      </c>
      <c r="B525" s="29">
        <v>11</v>
      </c>
      <c r="C525">
        <v>64</v>
      </c>
      <c r="D525" s="1" t="s">
        <v>26</v>
      </c>
      <c r="E525" s="72">
        <v>10892164000124</v>
      </c>
      <c r="F525" s="1" t="s">
        <v>127</v>
      </c>
      <c r="G525" s="1" t="s">
        <v>128</v>
      </c>
      <c r="H525" s="1" t="s">
        <v>129</v>
      </c>
      <c r="I525" s="1" t="s">
        <v>92</v>
      </c>
      <c r="J525" s="1" t="s">
        <v>99</v>
      </c>
      <c r="K525" s="1" t="s">
        <v>355</v>
      </c>
      <c r="L525" s="1" t="s">
        <v>426</v>
      </c>
      <c r="M525" s="1" t="s">
        <v>313</v>
      </c>
      <c r="N525" s="28">
        <v>10</v>
      </c>
    </row>
    <row r="526" spans="1:14" x14ac:dyDescent="0.25">
      <c r="A526" s="29">
        <v>2020</v>
      </c>
      <c r="B526" s="29">
        <v>11</v>
      </c>
      <c r="C526">
        <v>64</v>
      </c>
      <c r="D526" s="1" t="s">
        <v>26</v>
      </c>
      <c r="E526" s="72">
        <v>10892164000124</v>
      </c>
      <c r="F526" s="1" t="s">
        <v>127</v>
      </c>
      <c r="G526" s="1" t="s">
        <v>128</v>
      </c>
      <c r="H526" s="1" t="s">
        <v>129</v>
      </c>
      <c r="I526" s="1" t="s">
        <v>92</v>
      </c>
      <c r="J526" s="1" t="s">
        <v>33</v>
      </c>
      <c r="K526" s="1" t="s">
        <v>405</v>
      </c>
      <c r="L526" s="1" t="s">
        <v>424</v>
      </c>
      <c r="M526" s="1" t="s">
        <v>311</v>
      </c>
      <c r="N526" s="28">
        <v>10</v>
      </c>
    </row>
    <row r="527" spans="1:14" x14ac:dyDescent="0.25">
      <c r="A527" s="29">
        <v>2020</v>
      </c>
      <c r="B527" s="29">
        <v>11</v>
      </c>
      <c r="C527">
        <v>64</v>
      </c>
      <c r="D527" s="1" t="s">
        <v>26</v>
      </c>
      <c r="E527" s="72">
        <v>2284062000440</v>
      </c>
      <c r="F527" s="1" t="s">
        <v>207</v>
      </c>
      <c r="G527" s="1" t="s">
        <v>128</v>
      </c>
      <c r="H527" s="1" t="s">
        <v>129</v>
      </c>
      <c r="I527" s="1" t="s">
        <v>92</v>
      </c>
      <c r="J527" s="1" t="s">
        <v>20</v>
      </c>
      <c r="K527" s="1" t="s">
        <v>326</v>
      </c>
      <c r="L527" s="1" t="s">
        <v>425</v>
      </c>
      <c r="M527" s="1" t="s">
        <v>306</v>
      </c>
      <c r="N527" s="28">
        <v>78</v>
      </c>
    </row>
    <row r="528" spans="1:14" x14ac:dyDescent="0.25">
      <c r="A528" s="29">
        <v>2020</v>
      </c>
      <c r="B528" s="29">
        <v>11</v>
      </c>
      <c r="C528">
        <v>64</v>
      </c>
      <c r="D528" s="1" t="s">
        <v>26</v>
      </c>
      <c r="E528" s="72">
        <v>2284062000440</v>
      </c>
      <c r="F528" s="1" t="s">
        <v>207</v>
      </c>
      <c r="G528" s="1" t="s">
        <v>128</v>
      </c>
      <c r="H528" s="1" t="s">
        <v>129</v>
      </c>
      <c r="I528" s="1" t="s">
        <v>92</v>
      </c>
      <c r="J528" s="1" t="s">
        <v>99</v>
      </c>
      <c r="K528" s="1" t="s">
        <v>355</v>
      </c>
      <c r="L528" s="1" t="s">
        <v>426</v>
      </c>
      <c r="M528" s="1" t="s">
        <v>313</v>
      </c>
      <c r="N528" s="28">
        <v>78</v>
      </c>
    </row>
    <row r="529" spans="1:14" x14ac:dyDescent="0.25">
      <c r="A529" s="29">
        <v>2020</v>
      </c>
      <c r="B529" s="29">
        <v>11</v>
      </c>
      <c r="C529">
        <v>64</v>
      </c>
      <c r="D529" s="1" t="s">
        <v>26</v>
      </c>
      <c r="E529" s="72">
        <v>2284062000440</v>
      </c>
      <c r="F529" s="1" t="s">
        <v>207</v>
      </c>
      <c r="G529" s="1" t="s">
        <v>128</v>
      </c>
      <c r="H529" s="1" t="s">
        <v>129</v>
      </c>
      <c r="I529" s="1" t="s">
        <v>92</v>
      </c>
      <c r="J529" s="1" t="s">
        <v>33</v>
      </c>
      <c r="K529" s="1" t="s">
        <v>405</v>
      </c>
      <c r="L529" s="1" t="s">
        <v>424</v>
      </c>
      <c r="M529" s="1" t="s">
        <v>311</v>
      </c>
      <c r="N529" s="28">
        <v>78</v>
      </c>
    </row>
    <row r="530" spans="1:14" x14ac:dyDescent="0.25">
      <c r="A530" s="29">
        <v>2020</v>
      </c>
      <c r="B530" s="29">
        <v>11</v>
      </c>
      <c r="C530">
        <v>64</v>
      </c>
      <c r="D530" s="1" t="s">
        <v>26</v>
      </c>
      <c r="E530" s="72">
        <v>15126437000224</v>
      </c>
      <c r="F530" s="1" t="s">
        <v>478</v>
      </c>
      <c r="G530" s="1" t="s">
        <v>479</v>
      </c>
      <c r="H530" s="1" t="s">
        <v>480</v>
      </c>
      <c r="I530" s="1" t="s">
        <v>251</v>
      </c>
      <c r="J530" s="1" t="s">
        <v>18</v>
      </c>
      <c r="K530" s="1" t="s">
        <v>324</v>
      </c>
      <c r="L530" s="1" t="s">
        <v>425</v>
      </c>
      <c r="M530" s="1" t="s">
        <v>306</v>
      </c>
      <c r="N530" s="28">
        <v>30</v>
      </c>
    </row>
    <row r="531" spans="1:14" x14ac:dyDescent="0.25">
      <c r="A531" s="29">
        <v>2020</v>
      </c>
      <c r="B531" s="29">
        <v>11</v>
      </c>
      <c r="C531">
        <v>64</v>
      </c>
      <c r="D531" s="1" t="s">
        <v>26</v>
      </c>
      <c r="E531" s="72">
        <v>15126437000224</v>
      </c>
      <c r="F531" s="1" t="s">
        <v>478</v>
      </c>
      <c r="G531" s="1" t="s">
        <v>479</v>
      </c>
      <c r="H531" s="1" t="s">
        <v>480</v>
      </c>
      <c r="I531" s="1" t="s">
        <v>251</v>
      </c>
      <c r="J531" s="1" t="s">
        <v>99</v>
      </c>
      <c r="K531" s="1" t="s">
        <v>355</v>
      </c>
      <c r="L531" s="1" t="s">
        <v>426</v>
      </c>
      <c r="M531" s="1" t="s">
        <v>313</v>
      </c>
      <c r="N531" s="28">
        <v>30</v>
      </c>
    </row>
    <row r="532" spans="1:14" x14ac:dyDescent="0.25">
      <c r="A532" s="29">
        <v>2020</v>
      </c>
      <c r="B532" s="29">
        <v>11</v>
      </c>
      <c r="C532">
        <v>64</v>
      </c>
      <c r="D532" s="1" t="s">
        <v>26</v>
      </c>
      <c r="E532" s="72">
        <v>15126437000224</v>
      </c>
      <c r="F532" s="1" t="s">
        <v>478</v>
      </c>
      <c r="G532" s="1" t="s">
        <v>479</v>
      </c>
      <c r="H532" s="1" t="s">
        <v>480</v>
      </c>
      <c r="I532" s="1" t="s">
        <v>251</v>
      </c>
      <c r="J532" s="1" t="s">
        <v>33</v>
      </c>
      <c r="K532" s="1" t="s">
        <v>405</v>
      </c>
      <c r="L532" s="1" t="s">
        <v>424</v>
      </c>
      <c r="M532" s="1" t="s">
        <v>311</v>
      </c>
      <c r="N532" s="28">
        <v>30</v>
      </c>
    </row>
    <row r="533" spans="1:14" x14ac:dyDescent="0.25">
      <c r="A533" s="29">
        <v>2020</v>
      </c>
      <c r="B533" s="29">
        <v>11</v>
      </c>
      <c r="C533">
        <v>64</v>
      </c>
      <c r="D533" s="1" t="s">
        <v>26</v>
      </c>
      <c r="E533" s="72">
        <v>8562523000133</v>
      </c>
      <c r="F533" s="1" t="s">
        <v>215</v>
      </c>
      <c r="G533" s="1" t="s">
        <v>212</v>
      </c>
      <c r="H533" s="1" t="s">
        <v>120</v>
      </c>
      <c r="I533" s="1" t="s">
        <v>92</v>
      </c>
      <c r="J533" s="1" t="s">
        <v>30</v>
      </c>
      <c r="K533" s="1" t="s">
        <v>318</v>
      </c>
      <c r="L533" s="1" t="s">
        <v>424</v>
      </c>
      <c r="M533" s="1" t="s">
        <v>311</v>
      </c>
      <c r="N533" s="28">
        <v>10</v>
      </c>
    </row>
    <row r="534" spans="1:14" x14ac:dyDescent="0.25">
      <c r="A534" s="29">
        <v>2020</v>
      </c>
      <c r="B534" s="29">
        <v>11</v>
      </c>
      <c r="C534">
        <v>64</v>
      </c>
      <c r="D534" s="1" t="s">
        <v>26</v>
      </c>
      <c r="E534" s="72">
        <v>8562523000133</v>
      </c>
      <c r="F534" s="1" t="s">
        <v>215</v>
      </c>
      <c r="G534" s="1" t="s">
        <v>212</v>
      </c>
      <c r="H534" s="1" t="s">
        <v>120</v>
      </c>
      <c r="I534" s="1" t="s">
        <v>92</v>
      </c>
      <c r="J534" s="1" t="s">
        <v>21</v>
      </c>
      <c r="K534" s="1" t="s">
        <v>329</v>
      </c>
      <c r="L534" s="1" t="s">
        <v>425</v>
      </c>
      <c r="M534" s="1" t="s">
        <v>306</v>
      </c>
      <c r="N534" s="28">
        <v>10</v>
      </c>
    </row>
    <row r="535" spans="1:14" x14ac:dyDescent="0.25">
      <c r="A535" s="29">
        <v>2020</v>
      </c>
      <c r="B535" s="29">
        <v>11</v>
      </c>
      <c r="C535">
        <v>64</v>
      </c>
      <c r="D535" s="1" t="s">
        <v>26</v>
      </c>
      <c r="E535" s="72">
        <v>8562523000133</v>
      </c>
      <c r="F535" s="1" t="s">
        <v>215</v>
      </c>
      <c r="G535" s="1" t="s">
        <v>212</v>
      </c>
      <c r="H535" s="1" t="s">
        <v>120</v>
      </c>
      <c r="I535" s="1" t="s">
        <v>92</v>
      </c>
      <c r="J535" s="1" t="s">
        <v>121</v>
      </c>
      <c r="K535" s="1" t="s">
        <v>357</v>
      </c>
      <c r="L535" s="1" t="s">
        <v>426</v>
      </c>
      <c r="M535" s="1" t="s">
        <v>313</v>
      </c>
      <c r="N535" s="28">
        <v>10</v>
      </c>
    </row>
    <row r="536" spans="1:14" x14ac:dyDescent="0.25">
      <c r="A536" s="29">
        <v>2020</v>
      </c>
      <c r="B536" s="29">
        <v>11</v>
      </c>
      <c r="C536">
        <v>64</v>
      </c>
      <c r="D536" s="1" t="s">
        <v>26</v>
      </c>
      <c r="E536" s="72">
        <v>6047087001372</v>
      </c>
      <c r="F536" s="1" t="s">
        <v>211</v>
      </c>
      <c r="G536" s="1" t="s">
        <v>212</v>
      </c>
      <c r="H536" s="1" t="s">
        <v>120</v>
      </c>
      <c r="I536" s="1" t="s">
        <v>92</v>
      </c>
      <c r="J536" s="1" t="s">
        <v>30</v>
      </c>
      <c r="K536" s="1" t="s">
        <v>318</v>
      </c>
      <c r="L536" s="1" t="s">
        <v>424</v>
      </c>
      <c r="M536" s="1" t="s">
        <v>311</v>
      </c>
      <c r="N536" s="28">
        <v>12</v>
      </c>
    </row>
    <row r="537" spans="1:14" x14ac:dyDescent="0.25">
      <c r="A537" s="29">
        <v>2020</v>
      </c>
      <c r="B537" s="29">
        <v>11</v>
      </c>
      <c r="C537">
        <v>64</v>
      </c>
      <c r="D537" s="1" t="s">
        <v>26</v>
      </c>
      <c r="E537" s="72">
        <v>6047087001372</v>
      </c>
      <c r="F537" s="1" t="s">
        <v>211</v>
      </c>
      <c r="G537" s="1" t="s">
        <v>212</v>
      </c>
      <c r="H537" s="1" t="s">
        <v>120</v>
      </c>
      <c r="I537" s="1" t="s">
        <v>92</v>
      </c>
      <c r="J537" s="1" t="s">
        <v>121</v>
      </c>
      <c r="K537" s="1" t="s">
        <v>357</v>
      </c>
      <c r="L537" s="1" t="s">
        <v>426</v>
      </c>
      <c r="M537" s="1" t="s">
        <v>313</v>
      </c>
      <c r="N537" s="28">
        <v>12</v>
      </c>
    </row>
    <row r="538" spans="1:14" x14ac:dyDescent="0.25">
      <c r="A538" s="29">
        <v>2020</v>
      </c>
      <c r="B538" s="29">
        <v>11</v>
      </c>
      <c r="C538">
        <v>64</v>
      </c>
      <c r="D538" s="1" t="s">
        <v>26</v>
      </c>
      <c r="E538" s="72">
        <v>6047087001372</v>
      </c>
      <c r="F538" s="1" t="s">
        <v>211</v>
      </c>
      <c r="G538" s="1" t="s">
        <v>212</v>
      </c>
      <c r="H538" s="1" t="s">
        <v>120</v>
      </c>
      <c r="I538" s="1" t="s">
        <v>92</v>
      </c>
      <c r="J538" s="1" t="s">
        <v>22</v>
      </c>
      <c r="K538" s="1" t="s">
        <v>365</v>
      </c>
      <c r="L538" s="1" t="s">
        <v>425</v>
      </c>
      <c r="M538" s="1" t="s">
        <v>306</v>
      </c>
      <c r="N538" s="28">
        <v>12</v>
      </c>
    </row>
    <row r="539" spans="1:14" x14ac:dyDescent="0.25">
      <c r="A539" s="29">
        <v>2020</v>
      </c>
      <c r="B539" s="29">
        <v>11</v>
      </c>
      <c r="C539">
        <v>64</v>
      </c>
      <c r="D539" s="1" t="s">
        <v>26</v>
      </c>
      <c r="E539" s="72">
        <v>30079461000162</v>
      </c>
      <c r="F539" s="1" t="s">
        <v>563</v>
      </c>
      <c r="G539" s="1" t="s">
        <v>179</v>
      </c>
      <c r="H539" s="1" t="s">
        <v>120</v>
      </c>
      <c r="I539" s="1" t="s">
        <v>92</v>
      </c>
      <c r="J539" s="1" t="s">
        <v>30</v>
      </c>
      <c r="K539" s="1" t="s">
        <v>318</v>
      </c>
      <c r="L539" s="1" t="s">
        <v>424</v>
      </c>
      <c r="M539" s="1" t="s">
        <v>311</v>
      </c>
      <c r="N539" s="28">
        <v>4</v>
      </c>
    </row>
    <row r="540" spans="1:14" x14ac:dyDescent="0.25">
      <c r="A540" s="29">
        <v>2020</v>
      </c>
      <c r="B540" s="29">
        <v>11</v>
      </c>
      <c r="C540">
        <v>64</v>
      </c>
      <c r="D540" s="1" t="s">
        <v>26</v>
      </c>
      <c r="E540" s="72">
        <v>30079461000162</v>
      </c>
      <c r="F540" s="1" t="s">
        <v>563</v>
      </c>
      <c r="G540" s="1" t="s">
        <v>179</v>
      </c>
      <c r="H540" s="1" t="s">
        <v>120</v>
      </c>
      <c r="I540" s="1" t="s">
        <v>92</v>
      </c>
      <c r="J540" s="1" t="s">
        <v>121</v>
      </c>
      <c r="K540" s="1" t="s">
        <v>357</v>
      </c>
      <c r="L540" s="1" t="s">
        <v>426</v>
      </c>
      <c r="M540" s="1" t="s">
        <v>313</v>
      </c>
      <c r="N540" s="28">
        <v>4</v>
      </c>
    </row>
    <row r="541" spans="1:14" x14ac:dyDescent="0.25">
      <c r="A541" s="29">
        <v>2020</v>
      </c>
      <c r="B541" s="29">
        <v>11</v>
      </c>
      <c r="C541">
        <v>64</v>
      </c>
      <c r="D541" s="1" t="s">
        <v>26</v>
      </c>
      <c r="E541" s="72">
        <v>30079461000162</v>
      </c>
      <c r="F541" s="1" t="s">
        <v>563</v>
      </c>
      <c r="G541" s="1" t="s">
        <v>179</v>
      </c>
      <c r="H541" s="1" t="s">
        <v>120</v>
      </c>
      <c r="I541" s="1" t="s">
        <v>92</v>
      </c>
      <c r="J541" s="1" t="s">
        <v>22</v>
      </c>
      <c r="K541" s="1" t="s">
        <v>365</v>
      </c>
      <c r="L541" s="1" t="s">
        <v>425</v>
      </c>
      <c r="M541" s="1" t="s">
        <v>306</v>
      </c>
      <c r="N541" s="28">
        <v>4</v>
      </c>
    </row>
    <row r="542" spans="1:14" x14ac:dyDescent="0.25">
      <c r="A542" s="29">
        <v>2020</v>
      </c>
      <c r="B542" s="29">
        <v>11</v>
      </c>
      <c r="C542">
        <v>64</v>
      </c>
      <c r="D542" s="1" t="s">
        <v>26</v>
      </c>
      <c r="E542" s="72">
        <v>60884855001207</v>
      </c>
      <c r="F542" s="1" t="s">
        <v>178</v>
      </c>
      <c r="G542" s="1" t="s">
        <v>179</v>
      </c>
      <c r="H542" s="1" t="s">
        <v>120</v>
      </c>
      <c r="I542" s="1" t="s">
        <v>92</v>
      </c>
      <c r="J542" s="1" t="s">
        <v>30</v>
      </c>
      <c r="K542" s="1" t="s">
        <v>318</v>
      </c>
      <c r="L542" s="1" t="s">
        <v>424</v>
      </c>
      <c r="M542" s="1" t="s">
        <v>311</v>
      </c>
      <c r="N542" s="28">
        <v>10</v>
      </c>
    </row>
    <row r="543" spans="1:14" x14ac:dyDescent="0.25">
      <c r="A543" s="29">
        <v>2020</v>
      </c>
      <c r="B543" s="29">
        <v>11</v>
      </c>
      <c r="C543">
        <v>64</v>
      </c>
      <c r="D543" s="1" t="s">
        <v>26</v>
      </c>
      <c r="E543" s="72">
        <v>60884855001207</v>
      </c>
      <c r="F543" s="1" t="s">
        <v>178</v>
      </c>
      <c r="G543" s="1" t="s">
        <v>179</v>
      </c>
      <c r="H543" s="1" t="s">
        <v>120</v>
      </c>
      <c r="I543" s="1" t="s">
        <v>92</v>
      </c>
      <c r="J543" s="1" t="s">
        <v>121</v>
      </c>
      <c r="K543" s="1" t="s">
        <v>357</v>
      </c>
      <c r="L543" s="1" t="s">
        <v>426</v>
      </c>
      <c r="M543" s="1" t="s">
        <v>313</v>
      </c>
      <c r="N543" s="28">
        <v>10</v>
      </c>
    </row>
    <row r="544" spans="1:14" x14ac:dyDescent="0.25">
      <c r="A544" s="29">
        <v>2020</v>
      </c>
      <c r="B544" s="29">
        <v>11</v>
      </c>
      <c r="C544">
        <v>64</v>
      </c>
      <c r="D544" s="1" t="s">
        <v>26</v>
      </c>
      <c r="E544" s="72">
        <v>60884855001207</v>
      </c>
      <c r="F544" s="1" t="s">
        <v>178</v>
      </c>
      <c r="G544" s="1" t="s">
        <v>179</v>
      </c>
      <c r="H544" s="1" t="s">
        <v>120</v>
      </c>
      <c r="I544" s="1" t="s">
        <v>92</v>
      </c>
      <c r="J544" s="1" t="s">
        <v>22</v>
      </c>
      <c r="K544" s="1" t="s">
        <v>365</v>
      </c>
      <c r="L544" s="1" t="s">
        <v>425</v>
      </c>
      <c r="M544" s="1" t="s">
        <v>306</v>
      </c>
      <c r="N544" s="28">
        <v>10</v>
      </c>
    </row>
    <row r="545" spans="1:14" x14ac:dyDescent="0.25">
      <c r="A545" s="29">
        <v>2020</v>
      </c>
      <c r="B545" s="29">
        <v>11</v>
      </c>
      <c r="C545">
        <v>64</v>
      </c>
      <c r="D545" s="1" t="s">
        <v>26</v>
      </c>
      <c r="E545" s="72">
        <v>29072642000188</v>
      </c>
      <c r="F545" s="1" t="s">
        <v>530</v>
      </c>
      <c r="G545" s="1" t="s">
        <v>531</v>
      </c>
      <c r="H545" s="1" t="s">
        <v>120</v>
      </c>
      <c r="I545" s="1" t="s">
        <v>92</v>
      </c>
      <c r="J545" s="1" t="s">
        <v>30</v>
      </c>
      <c r="K545" s="1" t="s">
        <v>318</v>
      </c>
      <c r="L545" s="1" t="s">
        <v>424</v>
      </c>
      <c r="M545" s="1" t="s">
        <v>311</v>
      </c>
      <c r="N545" s="28">
        <v>19</v>
      </c>
    </row>
    <row r="546" spans="1:14" x14ac:dyDescent="0.25">
      <c r="A546" s="29">
        <v>2020</v>
      </c>
      <c r="B546" s="29">
        <v>11</v>
      </c>
      <c r="C546">
        <v>64</v>
      </c>
      <c r="D546" s="1" t="s">
        <v>26</v>
      </c>
      <c r="E546" s="72">
        <v>29072642000188</v>
      </c>
      <c r="F546" s="1" t="s">
        <v>530</v>
      </c>
      <c r="G546" s="1" t="s">
        <v>531</v>
      </c>
      <c r="H546" s="1" t="s">
        <v>120</v>
      </c>
      <c r="I546" s="1" t="s">
        <v>92</v>
      </c>
      <c r="J546" s="1" t="s">
        <v>21</v>
      </c>
      <c r="K546" s="1" t="s">
        <v>329</v>
      </c>
      <c r="L546" s="1" t="s">
        <v>425</v>
      </c>
      <c r="M546" s="1" t="s">
        <v>306</v>
      </c>
      <c r="N546" s="28">
        <v>19</v>
      </c>
    </row>
    <row r="547" spans="1:14" x14ac:dyDescent="0.25">
      <c r="A547" s="29">
        <v>2020</v>
      </c>
      <c r="B547" s="29">
        <v>11</v>
      </c>
      <c r="C547">
        <v>64</v>
      </c>
      <c r="D547" s="1" t="s">
        <v>26</v>
      </c>
      <c r="E547" s="72">
        <v>29072642000188</v>
      </c>
      <c r="F547" s="1" t="s">
        <v>530</v>
      </c>
      <c r="G547" s="1" t="s">
        <v>531</v>
      </c>
      <c r="H547" s="1" t="s">
        <v>120</v>
      </c>
      <c r="I547" s="1" t="s">
        <v>92</v>
      </c>
      <c r="J547" s="1" t="s">
        <v>121</v>
      </c>
      <c r="K547" s="1" t="s">
        <v>357</v>
      </c>
      <c r="L547" s="1" t="s">
        <v>426</v>
      </c>
      <c r="M547" s="1" t="s">
        <v>313</v>
      </c>
      <c r="N547" s="28">
        <v>19</v>
      </c>
    </row>
    <row r="548" spans="1:14" x14ac:dyDescent="0.25">
      <c r="A548" s="29">
        <v>2020</v>
      </c>
      <c r="B548" s="29">
        <v>11</v>
      </c>
      <c r="C548">
        <v>64</v>
      </c>
      <c r="D548" s="1" t="s">
        <v>26</v>
      </c>
      <c r="E548" s="72">
        <v>60922168000348</v>
      </c>
      <c r="F548" s="1" t="s">
        <v>182</v>
      </c>
      <c r="G548" s="1" t="s">
        <v>119</v>
      </c>
      <c r="H548" s="1" t="s">
        <v>120</v>
      </c>
      <c r="I548" s="1" t="s">
        <v>92</v>
      </c>
      <c r="J548" s="1" t="s">
        <v>30</v>
      </c>
      <c r="K548" s="1" t="s">
        <v>318</v>
      </c>
      <c r="L548" s="1" t="s">
        <v>424</v>
      </c>
      <c r="M548" s="1" t="s">
        <v>311</v>
      </c>
      <c r="N548" s="28">
        <v>9</v>
      </c>
    </row>
    <row r="549" spans="1:14" x14ac:dyDescent="0.25">
      <c r="A549" s="29">
        <v>2020</v>
      </c>
      <c r="B549" s="29">
        <v>11</v>
      </c>
      <c r="C549">
        <v>64</v>
      </c>
      <c r="D549" s="1" t="s">
        <v>26</v>
      </c>
      <c r="E549" s="72">
        <v>60922168000348</v>
      </c>
      <c r="F549" s="1" t="s">
        <v>182</v>
      </c>
      <c r="G549" s="1" t="s">
        <v>119</v>
      </c>
      <c r="H549" s="1" t="s">
        <v>120</v>
      </c>
      <c r="I549" s="1" t="s">
        <v>92</v>
      </c>
      <c r="J549" s="1" t="s">
        <v>121</v>
      </c>
      <c r="K549" s="1" t="s">
        <v>357</v>
      </c>
      <c r="L549" s="1" t="s">
        <v>426</v>
      </c>
      <c r="M549" s="1" t="s">
        <v>313</v>
      </c>
      <c r="N549" s="28">
        <v>9</v>
      </c>
    </row>
    <row r="550" spans="1:14" x14ac:dyDescent="0.25">
      <c r="A550" s="29">
        <v>2020</v>
      </c>
      <c r="B550" s="29">
        <v>11</v>
      </c>
      <c r="C550">
        <v>64</v>
      </c>
      <c r="D550" s="1" t="s">
        <v>26</v>
      </c>
      <c r="E550" s="72">
        <v>60922168000348</v>
      </c>
      <c r="F550" s="1" t="s">
        <v>182</v>
      </c>
      <c r="G550" s="1" t="s">
        <v>119</v>
      </c>
      <c r="H550" s="1" t="s">
        <v>120</v>
      </c>
      <c r="I550" s="1" t="s">
        <v>92</v>
      </c>
      <c r="J550" s="1" t="s">
        <v>22</v>
      </c>
      <c r="K550" s="1" t="s">
        <v>365</v>
      </c>
      <c r="L550" s="1" t="s">
        <v>425</v>
      </c>
      <c r="M550" s="1" t="s">
        <v>306</v>
      </c>
      <c r="N550" s="28">
        <v>9</v>
      </c>
    </row>
    <row r="551" spans="1:14" x14ac:dyDescent="0.25">
      <c r="A551" s="29">
        <v>2020</v>
      </c>
      <c r="B551" s="29">
        <v>11</v>
      </c>
      <c r="C551">
        <v>64</v>
      </c>
      <c r="D551" s="1" t="s">
        <v>26</v>
      </c>
      <c r="E551" s="72">
        <v>29435005005279</v>
      </c>
      <c r="F551" s="1" t="s">
        <v>228</v>
      </c>
      <c r="G551" s="1" t="s">
        <v>119</v>
      </c>
      <c r="H551" s="1" t="s">
        <v>120</v>
      </c>
      <c r="I551" s="1" t="s">
        <v>92</v>
      </c>
      <c r="J551" s="1" t="s">
        <v>30</v>
      </c>
      <c r="K551" s="1" t="s">
        <v>318</v>
      </c>
      <c r="L551" s="1" t="s">
        <v>424</v>
      </c>
      <c r="M551" s="1" t="s">
        <v>311</v>
      </c>
      <c r="N551" s="28">
        <v>2</v>
      </c>
    </row>
    <row r="552" spans="1:14" x14ac:dyDescent="0.25">
      <c r="A552" s="29">
        <v>2020</v>
      </c>
      <c r="B552" s="29">
        <v>11</v>
      </c>
      <c r="C552">
        <v>64</v>
      </c>
      <c r="D552" s="1" t="s">
        <v>26</v>
      </c>
      <c r="E552" s="72">
        <v>29435005005279</v>
      </c>
      <c r="F552" s="1" t="s">
        <v>228</v>
      </c>
      <c r="G552" s="1" t="s">
        <v>119</v>
      </c>
      <c r="H552" s="1" t="s">
        <v>120</v>
      </c>
      <c r="I552" s="1" t="s">
        <v>92</v>
      </c>
      <c r="J552" s="1" t="s">
        <v>121</v>
      </c>
      <c r="K552" s="1" t="s">
        <v>357</v>
      </c>
      <c r="L552" s="1" t="s">
        <v>426</v>
      </c>
      <c r="M552" s="1" t="s">
        <v>313</v>
      </c>
      <c r="N552" s="28">
        <v>2</v>
      </c>
    </row>
    <row r="553" spans="1:14" x14ac:dyDescent="0.25">
      <c r="A553" s="29">
        <v>2020</v>
      </c>
      <c r="B553" s="29">
        <v>11</v>
      </c>
      <c r="C553">
        <v>64</v>
      </c>
      <c r="D553" s="1" t="s">
        <v>26</v>
      </c>
      <c r="E553" s="72">
        <v>29435005005279</v>
      </c>
      <c r="F553" s="1" t="s">
        <v>228</v>
      </c>
      <c r="G553" s="1" t="s">
        <v>119</v>
      </c>
      <c r="H553" s="1" t="s">
        <v>120</v>
      </c>
      <c r="I553" s="1" t="s">
        <v>92</v>
      </c>
      <c r="J553" s="1" t="s">
        <v>22</v>
      </c>
      <c r="K553" s="1" t="s">
        <v>365</v>
      </c>
      <c r="L553" s="1" t="s">
        <v>425</v>
      </c>
      <c r="M553" s="1" t="s">
        <v>306</v>
      </c>
      <c r="N553" s="28">
        <v>2</v>
      </c>
    </row>
    <row r="554" spans="1:14" x14ac:dyDescent="0.25">
      <c r="A554" s="29">
        <v>2020</v>
      </c>
      <c r="B554" s="29">
        <v>11</v>
      </c>
      <c r="C554">
        <v>64</v>
      </c>
      <c r="D554" s="1" t="s">
        <v>26</v>
      </c>
      <c r="E554" s="72">
        <v>29435005005198</v>
      </c>
      <c r="F554" s="1" t="s">
        <v>155</v>
      </c>
      <c r="G554" s="1" t="s">
        <v>119</v>
      </c>
      <c r="H554" s="1" t="s">
        <v>120</v>
      </c>
      <c r="I554" s="1" t="s">
        <v>92</v>
      </c>
      <c r="J554" s="1" t="s">
        <v>30</v>
      </c>
      <c r="K554" s="1" t="s">
        <v>318</v>
      </c>
      <c r="L554" s="1" t="s">
        <v>424</v>
      </c>
      <c r="M554" s="1" t="s">
        <v>311</v>
      </c>
      <c r="N554" s="28">
        <v>6</v>
      </c>
    </row>
    <row r="555" spans="1:14" x14ac:dyDescent="0.25">
      <c r="A555" s="29">
        <v>2020</v>
      </c>
      <c r="B555" s="29">
        <v>11</v>
      </c>
      <c r="C555">
        <v>64</v>
      </c>
      <c r="D555" s="1" t="s">
        <v>26</v>
      </c>
      <c r="E555" s="72">
        <v>29435005005198</v>
      </c>
      <c r="F555" s="1" t="s">
        <v>155</v>
      </c>
      <c r="G555" s="1" t="s">
        <v>119</v>
      </c>
      <c r="H555" s="1" t="s">
        <v>120</v>
      </c>
      <c r="I555" s="1" t="s">
        <v>92</v>
      </c>
      <c r="J555" s="1" t="s">
        <v>121</v>
      </c>
      <c r="K555" s="1" t="s">
        <v>357</v>
      </c>
      <c r="L555" s="1" t="s">
        <v>426</v>
      </c>
      <c r="M555" s="1" t="s">
        <v>313</v>
      </c>
      <c r="N555" s="28">
        <v>6</v>
      </c>
    </row>
    <row r="556" spans="1:14" x14ac:dyDescent="0.25">
      <c r="A556" s="29">
        <v>2020</v>
      </c>
      <c r="B556" s="29">
        <v>11</v>
      </c>
      <c r="C556">
        <v>64</v>
      </c>
      <c r="D556" s="1" t="s">
        <v>26</v>
      </c>
      <c r="E556" s="72">
        <v>29435005005198</v>
      </c>
      <c r="F556" s="1" t="s">
        <v>155</v>
      </c>
      <c r="G556" s="1" t="s">
        <v>119</v>
      </c>
      <c r="H556" s="1" t="s">
        <v>120</v>
      </c>
      <c r="I556" s="1" t="s">
        <v>92</v>
      </c>
      <c r="J556" s="1" t="s">
        <v>22</v>
      </c>
      <c r="K556" s="1" t="s">
        <v>365</v>
      </c>
      <c r="L556" s="1" t="s">
        <v>425</v>
      </c>
      <c r="M556" s="1" t="s">
        <v>306</v>
      </c>
      <c r="N556" s="28">
        <v>6</v>
      </c>
    </row>
    <row r="557" spans="1:14" x14ac:dyDescent="0.25">
      <c r="A557" s="29">
        <v>2020</v>
      </c>
      <c r="B557" s="29">
        <v>11</v>
      </c>
      <c r="C557">
        <v>64</v>
      </c>
      <c r="D557" s="1" t="s">
        <v>26</v>
      </c>
      <c r="E557" s="72">
        <v>10834118000179</v>
      </c>
      <c r="F557" s="1" t="s">
        <v>477</v>
      </c>
      <c r="G557" s="1" t="s">
        <v>119</v>
      </c>
      <c r="H557" s="1" t="s">
        <v>120</v>
      </c>
      <c r="I557" s="1" t="s">
        <v>251</v>
      </c>
      <c r="J557" s="1" t="s">
        <v>30</v>
      </c>
      <c r="K557" s="1" t="s">
        <v>318</v>
      </c>
      <c r="L557" s="1" t="s">
        <v>424</v>
      </c>
      <c r="M557" s="1" t="s">
        <v>311</v>
      </c>
      <c r="N557" s="28">
        <v>35</v>
      </c>
    </row>
    <row r="558" spans="1:14" x14ac:dyDescent="0.25">
      <c r="A558" s="29">
        <v>2020</v>
      </c>
      <c r="B558" s="29">
        <v>11</v>
      </c>
      <c r="C558">
        <v>64</v>
      </c>
      <c r="D558" s="1" t="s">
        <v>26</v>
      </c>
      <c r="E558" s="72">
        <v>10834118000179</v>
      </c>
      <c r="F558" s="1" t="s">
        <v>477</v>
      </c>
      <c r="G558" s="1" t="s">
        <v>119</v>
      </c>
      <c r="H558" s="1" t="s">
        <v>120</v>
      </c>
      <c r="I558" s="1" t="s">
        <v>251</v>
      </c>
      <c r="J558" s="1" t="s">
        <v>121</v>
      </c>
      <c r="K558" s="1" t="s">
        <v>357</v>
      </c>
      <c r="L558" s="1" t="s">
        <v>426</v>
      </c>
      <c r="M558" s="1" t="s">
        <v>313</v>
      </c>
      <c r="N558" s="28">
        <v>35</v>
      </c>
    </row>
    <row r="559" spans="1:14" x14ac:dyDescent="0.25">
      <c r="A559" s="29">
        <v>2020</v>
      </c>
      <c r="B559" s="29">
        <v>11</v>
      </c>
      <c r="C559">
        <v>64</v>
      </c>
      <c r="D559" s="1" t="s">
        <v>26</v>
      </c>
      <c r="E559" s="72">
        <v>10834118000179</v>
      </c>
      <c r="F559" s="1" t="s">
        <v>477</v>
      </c>
      <c r="G559" s="1" t="s">
        <v>119</v>
      </c>
      <c r="H559" s="1" t="s">
        <v>120</v>
      </c>
      <c r="I559" s="1" t="s">
        <v>251</v>
      </c>
      <c r="J559" s="1" t="s">
        <v>22</v>
      </c>
      <c r="K559" s="1" t="s">
        <v>365</v>
      </c>
      <c r="L559" s="1" t="s">
        <v>425</v>
      </c>
      <c r="M559" s="1" t="s">
        <v>306</v>
      </c>
      <c r="N559" s="28">
        <v>35</v>
      </c>
    </row>
    <row r="560" spans="1:14" x14ac:dyDescent="0.25">
      <c r="A560" s="29">
        <v>2020</v>
      </c>
      <c r="B560" s="29">
        <v>11</v>
      </c>
      <c r="C560">
        <v>64</v>
      </c>
      <c r="D560" s="1" t="s">
        <v>26</v>
      </c>
      <c r="E560" s="72">
        <v>31635857000292</v>
      </c>
      <c r="F560" s="1" t="s">
        <v>472</v>
      </c>
      <c r="G560" s="1" t="s">
        <v>119</v>
      </c>
      <c r="H560" s="1" t="s">
        <v>120</v>
      </c>
      <c r="I560" s="1" t="s">
        <v>92</v>
      </c>
      <c r="J560" s="1" t="s">
        <v>30</v>
      </c>
      <c r="K560" s="1" t="s">
        <v>318</v>
      </c>
      <c r="L560" s="1" t="s">
        <v>424</v>
      </c>
      <c r="M560" s="1" t="s">
        <v>311</v>
      </c>
      <c r="N560" s="28">
        <v>4</v>
      </c>
    </row>
    <row r="561" spans="1:14" x14ac:dyDescent="0.25">
      <c r="A561" s="29">
        <v>2020</v>
      </c>
      <c r="B561" s="29">
        <v>11</v>
      </c>
      <c r="C561">
        <v>64</v>
      </c>
      <c r="D561" s="1" t="s">
        <v>26</v>
      </c>
      <c r="E561" s="72">
        <v>31635857000292</v>
      </c>
      <c r="F561" s="1" t="s">
        <v>472</v>
      </c>
      <c r="G561" s="1" t="s">
        <v>119</v>
      </c>
      <c r="H561" s="1" t="s">
        <v>120</v>
      </c>
      <c r="I561" s="1" t="s">
        <v>92</v>
      </c>
      <c r="J561" s="1" t="s">
        <v>121</v>
      </c>
      <c r="K561" s="1" t="s">
        <v>357</v>
      </c>
      <c r="L561" s="1" t="s">
        <v>426</v>
      </c>
      <c r="M561" s="1" t="s">
        <v>313</v>
      </c>
      <c r="N561" s="28">
        <v>4</v>
      </c>
    </row>
    <row r="562" spans="1:14" x14ac:dyDescent="0.25">
      <c r="A562" s="29">
        <v>2020</v>
      </c>
      <c r="B562" s="29">
        <v>11</v>
      </c>
      <c r="C562">
        <v>64</v>
      </c>
      <c r="D562" s="1" t="s">
        <v>26</v>
      </c>
      <c r="E562" s="72">
        <v>31635857000292</v>
      </c>
      <c r="F562" s="1" t="s">
        <v>472</v>
      </c>
      <c r="G562" s="1" t="s">
        <v>119</v>
      </c>
      <c r="H562" s="1" t="s">
        <v>120</v>
      </c>
      <c r="I562" s="1" t="s">
        <v>92</v>
      </c>
      <c r="J562" s="1" t="s">
        <v>22</v>
      </c>
      <c r="K562" s="1" t="s">
        <v>365</v>
      </c>
      <c r="L562" s="1" t="s">
        <v>425</v>
      </c>
      <c r="M562" s="1" t="s">
        <v>306</v>
      </c>
      <c r="N562" s="28">
        <v>4</v>
      </c>
    </row>
    <row r="563" spans="1:14" x14ac:dyDescent="0.25">
      <c r="A563" s="29">
        <v>2020</v>
      </c>
      <c r="B563" s="29">
        <v>11</v>
      </c>
      <c r="C563">
        <v>64</v>
      </c>
      <c r="D563" s="1" t="s">
        <v>26</v>
      </c>
      <c r="E563" s="72">
        <v>2284062000521</v>
      </c>
      <c r="F563" s="1" t="s">
        <v>532</v>
      </c>
      <c r="G563" s="1" t="s">
        <v>119</v>
      </c>
      <c r="H563" s="1" t="s">
        <v>120</v>
      </c>
      <c r="I563" s="1" t="s">
        <v>92</v>
      </c>
      <c r="J563" s="1" t="s">
        <v>30</v>
      </c>
      <c r="K563" s="1" t="s">
        <v>318</v>
      </c>
      <c r="L563" s="1" t="s">
        <v>424</v>
      </c>
      <c r="M563" s="1" t="s">
        <v>311</v>
      </c>
      <c r="N563" s="28">
        <v>15</v>
      </c>
    </row>
    <row r="564" spans="1:14" x14ac:dyDescent="0.25">
      <c r="A564" s="29">
        <v>2020</v>
      </c>
      <c r="B564" s="29">
        <v>11</v>
      </c>
      <c r="C564">
        <v>64</v>
      </c>
      <c r="D564" s="1" t="s">
        <v>26</v>
      </c>
      <c r="E564" s="72">
        <v>2284062000521</v>
      </c>
      <c r="F564" s="1" t="s">
        <v>532</v>
      </c>
      <c r="G564" s="1" t="s">
        <v>119</v>
      </c>
      <c r="H564" s="1" t="s">
        <v>120</v>
      </c>
      <c r="I564" s="1" t="s">
        <v>92</v>
      </c>
      <c r="J564" s="1" t="s">
        <v>21</v>
      </c>
      <c r="K564" s="1" t="s">
        <v>329</v>
      </c>
      <c r="L564" s="1" t="s">
        <v>425</v>
      </c>
      <c r="M564" s="1" t="s">
        <v>306</v>
      </c>
      <c r="N564" s="28">
        <v>15</v>
      </c>
    </row>
    <row r="565" spans="1:14" x14ac:dyDescent="0.25">
      <c r="A565" s="29">
        <v>2020</v>
      </c>
      <c r="B565" s="29">
        <v>11</v>
      </c>
      <c r="C565">
        <v>64</v>
      </c>
      <c r="D565" s="1" t="s">
        <v>26</v>
      </c>
      <c r="E565" s="72">
        <v>2284062000521</v>
      </c>
      <c r="F565" s="1" t="s">
        <v>532</v>
      </c>
      <c r="G565" s="1" t="s">
        <v>119</v>
      </c>
      <c r="H565" s="1" t="s">
        <v>120</v>
      </c>
      <c r="I565" s="1" t="s">
        <v>92</v>
      </c>
      <c r="J565" s="1" t="s">
        <v>121</v>
      </c>
      <c r="K565" s="1" t="s">
        <v>357</v>
      </c>
      <c r="L565" s="1" t="s">
        <v>426</v>
      </c>
      <c r="M565" s="1" t="s">
        <v>313</v>
      </c>
      <c r="N565" s="28">
        <v>15</v>
      </c>
    </row>
    <row r="566" spans="1:14" x14ac:dyDescent="0.25">
      <c r="A566" s="29">
        <v>2020</v>
      </c>
      <c r="B566" s="29">
        <v>11</v>
      </c>
      <c r="C566">
        <v>64</v>
      </c>
      <c r="D566" s="1" t="s">
        <v>26</v>
      </c>
      <c r="E566" s="72">
        <v>6047087002697</v>
      </c>
      <c r="F566" s="1" t="s">
        <v>122</v>
      </c>
      <c r="G566" s="1" t="s">
        <v>119</v>
      </c>
      <c r="H566" s="1" t="s">
        <v>120</v>
      </c>
      <c r="I566" s="1" t="s">
        <v>92</v>
      </c>
      <c r="J566" s="1" t="s">
        <v>30</v>
      </c>
      <c r="K566" s="1" t="s">
        <v>318</v>
      </c>
      <c r="L566" s="1" t="s">
        <v>424</v>
      </c>
      <c r="M566" s="1" t="s">
        <v>311</v>
      </c>
      <c r="N566" s="28">
        <v>10</v>
      </c>
    </row>
    <row r="567" spans="1:14" x14ac:dyDescent="0.25">
      <c r="A567" s="29">
        <v>2020</v>
      </c>
      <c r="B567" s="29">
        <v>11</v>
      </c>
      <c r="C567">
        <v>64</v>
      </c>
      <c r="D567" s="1" t="s">
        <v>26</v>
      </c>
      <c r="E567" s="72">
        <v>6047087002697</v>
      </c>
      <c r="F567" s="1" t="s">
        <v>122</v>
      </c>
      <c r="G567" s="1" t="s">
        <v>119</v>
      </c>
      <c r="H567" s="1" t="s">
        <v>120</v>
      </c>
      <c r="I567" s="1" t="s">
        <v>92</v>
      </c>
      <c r="J567" s="1" t="s">
        <v>121</v>
      </c>
      <c r="K567" s="1" t="s">
        <v>357</v>
      </c>
      <c r="L567" s="1" t="s">
        <v>426</v>
      </c>
      <c r="M567" s="1" t="s">
        <v>313</v>
      </c>
      <c r="N567" s="28">
        <v>10</v>
      </c>
    </row>
    <row r="568" spans="1:14" x14ac:dyDescent="0.25">
      <c r="A568" s="29">
        <v>2020</v>
      </c>
      <c r="B568" s="29">
        <v>11</v>
      </c>
      <c r="C568">
        <v>64</v>
      </c>
      <c r="D568" s="1" t="s">
        <v>26</v>
      </c>
      <c r="E568" s="72">
        <v>6047087002697</v>
      </c>
      <c r="F568" s="1" t="s">
        <v>122</v>
      </c>
      <c r="G568" s="1" t="s">
        <v>119</v>
      </c>
      <c r="H568" s="1" t="s">
        <v>120</v>
      </c>
      <c r="I568" s="1" t="s">
        <v>92</v>
      </c>
      <c r="J568" s="1" t="s">
        <v>22</v>
      </c>
      <c r="K568" s="1" t="s">
        <v>365</v>
      </c>
      <c r="L568" s="1" t="s">
        <v>425</v>
      </c>
      <c r="M568" s="1" t="s">
        <v>306</v>
      </c>
      <c r="N568" s="28">
        <v>10</v>
      </c>
    </row>
    <row r="569" spans="1:14" x14ac:dyDescent="0.25">
      <c r="A569" s="29">
        <v>2020</v>
      </c>
      <c r="B569" s="29">
        <v>11</v>
      </c>
      <c r="C569">
        <v>64</v>
      </c>
      <c r="D569" s="1" t="s">
        <v>26</v>
      </c>
      <c r="E569" s="72">
        <v>9578217000158</v>
      </c>
      <c r="F569" s="1" t="s">
        <v>216</v>
      </c>
      <c r="G569" s="1" t="s">
        <v>119</v>
      </c>
      <c r="H569" s="1" t="s">
        <v>120</v>
      </c>
      <c r="I569" s="1" t="s">
        <v>92</v>
      </c>
      <c r="J569" s="1" t="s">
        <v>30</v>
      </c>
      <c r="K569" s="1" t="s">
        <v>318</v>
      </c>
      <c r="L569" s="1" t="s">
        <v>424</v>
      </c>
      <c r="M569" s="1" t="s">
        <v>311</v>
      </c>
      <c r="N569" s="28">
        <v>1</v>
      </c>
    </row>
    <row r="570" spans="1:14" x14ac:dyDescent="0.25">
      <c r="A570" s="29">
        <v>2020</v>
      </c>
      <c r="B570" s="29">
        <v>11</v>
      </c>
      <c r="C570">
        <v>64</v>
      </c>
      <c r="D570" s="1" t="s">
        <v>26</v>
      </c>
      <c r="E570" s="72">
        <v>9578217000158</v>
      </c>
      <c r="F570" s="1" t="s">
        <v>216</v>
      </c>
      <c r="G570" s="1" t="s">
        <v>119</v>
      </c>
      <c r="H570" s="1" t="s">
        <v>120</v>
      </c>
      <c r="I570" s="1" t="s">
        <v>92</v>
      </c>
      <c r="J570" s="1" t="s">
        <v>121</v>
      </c>
      <c r="K570" s="1" t="s">
        <v>357</v>
      </c>
      <c r="L570" s="1" t="s">
        <v>426</v>
      </c>
      <c r="M570" s="1" t="s">
        <v>313</v>
      </c>
      <c r="N570" s="28">
        <v>1</v>
      </c>
    </row>
    <row r="571" spans="1:14" x14ac:dyDescent="0.25">
      <c r="A571" s="29">
        <v>2020</v>
      </c>
      <c r="B571" s="29">
        <v>11</v>
      </c>
      <c r="C571">
        <v>64</v>
      </c>
      <c r="D571" s="1" t="s">
        <v>26</v>
      </c>
      <c r="E571" s="72">
        <v>9578217000158</v>
      </c>
      <c r="F571" s="1" t="s">
        <v>216</v>
      </c>
      <c r="G571" s="1" t="s">
        <v>119</v>
      </c>
      <c r="H571" s="1" t="s">
        <v>120</v>
      </c>
      <c r="I571" s="1" t="s">
        <v>92</v>
      </c>
      <c r="J571" s="1" t="s">
        <v>22</v>
      </c>
      <c r="K571" s="1" t="s">
        <v>365</v>
      </c>
      <c r="L571" s="1" t="s">
        <v>425</v>
      </c>
      <c r="M571" s="1" t="s">
        <v>306</v>
      </c>
      <c r="N571" s="28">
        <v>1</v>
      </c>
    </row>
    <row r="572" spans="1:14" x14ac:dyDescent="0.25">
      <c r="A572" s="29">
        <v>2020</v>
      </c>
      <c r="B572" s="29">
        <v>11</v>
      </c>
      <c r="C572">
        <v>64</v>
      </c>
      <c r="D572" s="1" t="s">
        <v>26</v>
      </c>
      <c r="E572" s="72">
        <v>6047087003316</v>
      </c>
      <c r="F572" s="1" t="s">
        <v>533</v>
      </c>
      <c r="G572" s="1" t="s">
        <v>119</v>
      </c>
      <c r="H572" s="1" t="s">
        <v>120</v>
      </c>
      <c r="I572" s="1" t="s">
        <v>92</v>
      </c>
      <c r="J572" s="1" t="s">
        <v>30</v>
      </c>
      <c r="K572" s="1" t="s">
        <v>318</v>
      </c>
      <c r="L572" s="1" t="s">
        <v>424</v>
      </c>
      <c r="M572" s="1" t="s">
        <v>311</v>
      </c>
      <c r="N572" s="28">
        <v>2</v>
      </c>
    </row>
    <row r="573" spans="1:14" x14ac:dyDescent="0.25">
      <c r="A573" s="29">
        <v>2020</v>
      </c>
      <c r="B573" s="29">
        <v>11</v>
      </c>
      <c r="C573">
        <v>64</v>
      </c>
      <c r="D573" s="1" t="s">
        <v>26</v>
      </c>
      <c r="E573" s="72">
        <v>6047087003316</v>
      </c>
      <c r="F573" s="1" t="s">
        <v>533</v>
      </c>
      <c r="G573" s="1" t="s">
        <v>119</v>
      </c>
      <c r="H573" s="1" t="s">
        <v>120</v>
      </c>
      <c r="I573" s="1" t="s">
        <v>92</v>
      </c>
      <c r="J573" s="1" t="s">
        <v>121</v>
      </c>
      <c r="K573" s="1" t="s">
        <v>357</v>
      </c>
      <c r="L573" s="1" t="s">
        <v>426</v>
      </c>
      <c r="M573" s="1" t="s">
        <v>313</v>
      </c>
      <c r="N573" s="28">
        <v>2</v>
      </c>
    </row>
    <row r="574" spans="1:14" x14ac:dyDescent="0.25">
      <c r="A574" s="29">
        <v>2020</v>
      </c>
      <c r="B574" s="29">
        <v>11</v>
      </c>
      <c r="C574">
        <v>64</v>
      </c>
      <c r="D574" s="1" t="s">
        <v>26</v>
      </c>
      <c r="E574" s="72">
        <v>6047087003316</v>
      </c>
      <c r="F574" s="1" t="s">
        <v>533</v>
      </c>
      <c r="G574" s="1" t="s">
        <v>119</v>
      </c>
      <c r="H574" s="1" t="s">
        <v>120</v>
      </c>
      <c r="I574" s="1" t="s">
        <v>92</v>
      </c>
      <c r="J574" s="1" t="s">
        <v>22</v>
      </c>
      <c r="K574" s="1" t="s">
        <v>365</v>
      </c>
      <c r="L574" s="1" t="s">
        <v>425</v>
      </c>
      <c r="M574" s="1" t="s">
        <v>306</v>
      </c>
      <c r="N574" s="28">
        <v>2</v>
      </c>
    </row>
    <row r="575" spans="1:14" x14ac:dyDescent="0.25">
      <c r="A575" s="29">
        <v>2020</v>
      </c>
      <c r="B575" s="29">
        <v>11</v>
      </c>
      <c r="C575">
        <v>64</v>
      </c>
      <c r="D575" s="1" t="s">
        <v>26</v>
      </c>
      <c r="E575" s="72">
        <v>6047087001020</v>
      </c>
      <c r="F575" s="1" t="s">
        <v>118</v>
      </c>
      <c r="G575" s="1" t="s">
        <v>119</v>
      </c>
      <c r="H575" s="1" t="s">
        <v>120</v>
      </c>
      <c r="I575" s="1" t="s">
        <v>92</v>
      </c>
      <c r="J575" s="1" t="s">
        <v>30</v>
      </c>
      <c r="K575" s="1" t="s">
        <v>318</v>
      </c>
      <c r="L575" s="1" t="s">
        <v>424</v>
      </c>
      <c r="M575" s="1" t="s">
        <v>311</v>
      </c>
      <c r="N575" s="28">
        <v>24</v>
      </c>
    </row>
    <row r="576" spans="1:14" x14ac:dyDescent="0.25">
      <c r="A576" s="29">
        <v>2020</v>
      </c>
      <c r="B576" s="29">
        <v>11</v>
      </c>
      <c r="C576">
        <v>64</v>
      </c>
      <c r="D576" s="1" t="s">
        <v>26</v>
      </c>
      <c r="E576" s="72">
        <v>6047087001020</v>
      </c>
      <c r="F576" s="1" t="s">
        <v>118</v>
      </c>
      <c r="G576" s="1" t="s">
        <v>119</v>
      </c>
      <c r="H576" s="1" t="s">
        <v>120</v>
      </c>
      <c r="I576" s="1" t="s">
        <v>92</v>
      </c>
      <c r="J576" s="1" t="s">
        <v>121</v>
      </c>
      <c r="K576" s="1" t="s">
        <v>357</v>
      </c>
      <c r="L576" s="1" t="s">
        <v>426</v>
      </c>
      <c r="M576" s="1" t="s">
        <v>313</v>
      </c>
      <c r="N576" s="28">
        <v>24</v>
      </c>
    </row>
    <row r="577" spans="1:14" x14ac:dyDescent="0.25">
      <c r="A577" s="29">
        <v>2020</v>
      </c>
      <c r="B577" s="29">
        <v>11</v>
      </c>
      <c r="C577">
        <v>64</v>
      </c>
      <c r="D577" s="1" t="s">
        <v>26</v>
      </c>
      <c r="E577" s="72">
        <v>6047087001020</v>
      </c>
      <c r="F577" s="1" t="s">
        <v>118</v>
      </c>
      <c r="G577" s="1" t="s">
        <v>119</v>
      </c>
      <c r="H577" s="1" t="s">
        <v>120</v>
      </c>
      <c r="I577" s="1" t="s">
        <v>92</v>
      </c>
      <c r="J577" s="1" t="s">
        <v>22</v>
      </c>
      <c r="K577" s="1" t="s">
        <v>365</v>
      </c>
      <c r="L577" s="1" t="s">
        <v>425</v>
      </c>
      <c r="M577" s="1" t="s">
        <v>306</v>
      </c>
      <c r="N577" s="28">
        <v>24</v>
      </c>
    </row>
    <row r="578" spans="1:14" x14ac:dyDescent="0.25">
      <c r="A578" s="29">
        <v>2020</v>
      </c>
      <c r="B578" s="29">
        <v>11</v>
      </c>
      <c r="C578">
        <v>64</v>
      </c>
      <c r="D578" s="1" t="s">
        <v>26</v>
      </c>
      <c r="E578" s="72">
        <v>29259736000403</v>
      </c>
      <c r="F578" s="1" t="s">
        <v>227</v>
      </c>
      <c r="G578" s="1" t="s">
        <v>119</v>
      </c>
      <c r="H578" s="1" t="s">
        <v>120</v>
      </c>
      <c r="I578" s="1" t="s">
        <v>92</v>
      </c>
      <c r="J578" s="1" t="s">
        <v>30</v>
      </c>
      <c r="K578" s="1" t="s">
        <v>318</v>
      </c>
      <c r="L578" s="1" t="s">
        <v>424</v>
      </c>
      <c r="M578" s="1" t="s">
        <v>311</v>
      </c>
      <c r="N578" s="28">
        <v>4</v>
      </c>
    </row>
    <row r="579" spans="1:14" x14ac:dyDescent="0.25">
      <c r="A579" s="29">
        <v>2020</v>
      </c>
      <c r="B579" s="29">
        <v>11</v>
      </c>
      <c r="C579">
        <v>64</v>
      </c>
      <c r="D579" s="1" t="s">
        <v>26</v>
      </c>
      <c r="E579" s="72">
        <v>29259736000403</v>
      </c>
      <c r="F579" s="1" t="s">
        <v>227</v>
      </c>
      <c r="G579" s="1" t="s">
        <v>119</v>
      </c>
      <c r="H579" s="1" t="s">
        <v>120</v>
      </c>
      <c r="I579" s="1" t="s">
        <v>92</v>
      </c>
      <c r="J579" s="1" t="s">
        <v>121</v>
      </c>
      <c r="K579" s="1" t="s">
        <v>357</v>
      </c>
      <c r="L579" s="1" t="s">
        <v>426</v>
      </c>
      <c r="M579" s="1" t="s">
        <v>313</v>
      </c>
      <c r="N579" s="28">
        <v>4</v>
      </c>
    </row>
    <row r="580" spans="1:14" x14ac:dyDescent="0.25">
      <c r="A580" s="29">
        <v>2020</v>
      </c>
      <c r="B580" s="29">
        <v>11</v>
      </c>
      <c r="C580">
        <v>64</v>
      </c>
      <c r="D580" s="1" t="s">
        <v>26</v>
      </c>
      <c r="E580" s="72">
        <v>29259736000403</v>
      </c>
      <c r="F580" s="1" t="s">
        <v>227</v>
      </c>
      <c r="G580" s="1" t="s">
        <v>119</v>
      </c>
      <c r="H580" s="1" t="s">
        <v>120</v>
      </c>
      <c r="I580" s="1" t="s">
        <v>92</v>
      </c>
      <c r="J580" s="1" t="s">
        <v>22</v>
      </c>
      <c r="K580" s="1" t="s">
        <v>365</v>
      </c>
      <c r="L580" s="1" t="s">
        <v>425</v>
      </c>
      <c r="M580" s="1" t="s">
        <v>306</v>
      </c>
      <c r="N580" s="28">
        <v>4</v>
      </c>
    </row>
    <row r="581" spans="1:14" x14ac:dyDescent="0.25">
      <c r="A581" s="29">
        <v>2020</v>
      </c>
      <c r="B581" s="29">
        <v>11</v>
      </c>
      <c r="C581">
        <v>64</v>
      </c>
      <c r="D581" s="1" t="s">
        <v>26</v>
      </c>
      <c r="E581" s="72">
        <v>8100676002102</v>
      </c>
      <c r="F581" s="1" t="s">
        <v>124</v>
      </c>
      <c r="G581" s="1" t="s">
        <v>119</v>
      </c>
      <c r="H581" s="1" t="s">
        <v>120</v>
      </c>
      <c r="I581" s="1" t="s">
        <v>92</v>
      </c>
      <c r="J581" s="1" t="s">
        <v>30</v>
      </c>
      <c r="K581" s="1" t="s">
        <v>318</v>
      </c>
      <c r="L581" s="1" t="s">
        <v>424</v>
      </c>
      <c r="M581" s="1" t="s">
        <v>311</v>
      </c>
      <c r="N581" s="28">
        <v>5</v>
      </c>
    </row>
    <row r="582" spans="1:14" x14ac:dyDescent="0.25">
      <c r="A582" s="29">
        <v>2020</v>
      </c>
      <c r="B582" s="29">
        <v>11</v>
      </c>
      <c r="C582">
        <v>64</v>
      </c>
      <c r="D582" s="1" t="s">
        <v>26</v>
      </c>
      <c r="E582" s="72">
        <v>8100676002102</v>
      </c>
      <c r="F582" s="1" t="s">
        <v>124</v>
      </c>
      <c r="G582" s="1" t="s">
        <v>119</v>
      </c>
      <c r="H582" s="1" t="s">
        <v>120</v>
      </c>
      <c r="I582" s="1" t="s">
        <v>92</v>
      </c>
      <c r="J582" s="1" t="s">
        <v>121</v>
      </c>
      <c r="K582" s="1" t="s">
        <v>357</v>
      </c>
      <c r="L582" s="1" t="s">
        <v>426</v>
      </c>
      <c r="M582" s="1" t="s">
        <v>313</v>
      </c>
      <c r="N582" s="28">
        <v>5</v>
      </c>
    </row>
    <row r="583" spans="1:14" x14ac:dyDescent="0.25">
      <c r="A583" s="29">
        <v>2020</v>
      </c>
      <c r="B583" s="29">
        <v>11</v>
      </c>
      <c r="C583">
        <v>64</v>
      </c>
      <c r="D583" s="1" t="s">
        <v>26</v>
      </c>
      <c r="E583" s="72">
        <v>8100676002102</v>
      </c>
      <c r="F583" s="1" t="s">
        <v>124</v>
      </c>
      <c r="G583" s="1" t="s">
        <v>119</v>
      </c>
      <c r="H583" s="1" t="s">
        <v>120</v>
      </c>
      <c r="I583" s="1" t="s">
        <v>92</v>
      </c>
      <c r="J583" s="1" t="s">
        <v>22</v>
      </c>
      <c r="K583" s="1" t="s">
        <v>365</v>
      </c>
      <c r="L583" s="1" t="s">
        <v>425</v>
      </c>
      <c r="M583" s="1" t="s">
        <v>306</v>
      </c>
      <c r="N583" s="28">
        <v>5</v>
      </c>
    </row>
    <row r="584" spans="1:14" x14ac:dyDescent="0.25">
      <c r="A584" s="29">
        <v>2020</v>
      </c>
      <c r="B584" s="29">
        <v>11</v>
      </c>
      <c r="C584">
        <v>64</v>
      </c>
      <c r="D584" s="1" t="s">
        <v>26</v>
      </c>
      <c r="E584" s="72">
        <v>60884855001630</v>
      </c>
      <c r="F584" s="1" t="s">
        <v>180</v>
      </c>
      <c r="G584" s="1" t="s">
        <v>119</v>
      </c>
      <c r="H584" s="1" t="s">
        <v>120</v>
      </c>
      <c r="I584" s="1" t="s">
        <v>92</v>
      </c>
      <c r="J584" s="1" t="s">
        <v>30</v>
      </c>
      <c r="K584" s="1" t="s">
        <v>318</v>
      </c>
      <c r="L584" s="1" t="s">
        <v>424</v>
      </c>
      <c r="M584" s="1" t="s">
        <v>311</v>
      </c>
      <c r="N584" s="28">
        <v>20</v>
      </c>
    </row>
    <row r="585" spans="1:14" x14ac:dyDescent="0.25">
      <c r="A585" s="29">
        <v>2020</v>
      </c>
      <c r="B585" s="29">
        <v>11</v>
      </c>
      <c r="C585">
        <v>64</v>
      </c>
      <c r="D585" s="1" t="s">
        <v>26</v>
      </c>
      <c r="E585" s="72">
        <v>60884855001630</v>
      </c>
      <c r="F585" s="1" t="s">
        <v>180</v>
      </c>
      <c r="G585" s="1" t="s">
        <v>119</v>
      </c>
      <c r="H585" s="1" t="s">
        <v>120</v>
      </c>
      <c r="I585" s="1" t="s">
        <v>92</v>
      </c>
      <c r="J585" s="1" t="s">
        <v>21</v>
      </c>
      <c r="K585" s="1" t="s">
        <v>329</v>
      </c>
      <c r="L585" s="1" t="s">
        <v>425</v>
      </c>
      <c r="M585" s="1" t="s">
        <v>306</v>
      </c>
      <c r="N585" s="28">
        <v>20</v>
      </c>
    </row>
    <row r="586" spans="1:14" x14ac:dyDescent="0.25">
      <c r="A586" s="29">
        <v>2020</v>
      </c>
      <c r="B586" s="29">
        <v>11</v>
      </c>
      <c r="C586">
        <v>64</v>
      </c>
      <c r="D586" s="1" t="s">
        <v>26</v>
      </c>
      <c r="E586" s="72">
        <v>60884855001630</v>
      </c>
      <c r="F586" s="1" t="s">
        <v>180</v>
      </c>
      <c r="G586" s="1" t="s">
        <v>119</v>
      </c>
      <c r="H586" s="1" t="s">
        <v>120</v>
      </c>
      <c r="I586" s="1" t="s">
        <v>92</v>
      </c>
      <c r="J586" s="1" t="s">
        <v>121</v>
      </c>
      <c r="K586" s="1" t="s">
        <v>357</v>
      </c>
      <c r="L586" s="1" t="s">
        <v>426</v>
      </c>
      <c r="M586" s="1" t="s">
        <v>313</v>
      </c>
      <c r="N586" s="28">
        <v>20</v>
      </c>
    </row>
    <row r="587" spans="1:14" x14ac:dyDescent="0.25">
      <c r="A587" s="29">
        <v>2020</v>
      </c>
      <c r="B587" s="29">
        <v>11</v>
      </c>
      <c r="C587">
        <v>64</v>
      </c>
      <c r="D587" s="1" t="s">
        <v>26</v>
      </c>
      <c r="E587" s="72">
        <v>8850962000222</v>
      </c>
      <c r="F587" s="1" t="s">
        <v>534</v>
      </c>
      <c r="G587" s="1" t="s">
        <v>119</v>
      </c>
      <c r="H587" s="1" t="s">
        <v>120</v>
      </c>
      <c r="I587" s="1" t="s">
        <v>92</v>
      </c>
      <c r="J587" s="1" t="s">
        <v>30</v>
      </c>
      <c r="K587" s="1" t="s">
        <v>318</v>
      </c>
      <c r="L587" s="1" t="s">
        <v>424</v>
      </c>
      <c r="M587" s="1" t="s">
        <v>311</v>
      </c>
      <c r="N587" s="28">
        <v>6</v>
      </c>
    </row>
    <row r="588" spans="1:14" x14ac:dyDescent="0.25">
      <c r="A588" s="29">
        <v>2020</v>
      </c>
      <c r="B588" s="29">
        <v>11</v>
      </c>
      <c r="C588">
        <v>64</v>
      </c>
      <c r="D588" s="1" t="s">
        <v>26</v>
      </c>
      <c r="E588" s="72">
        <v>8850962000222</v>
      </c>
      <c r="F588" s="1" t="s">
        <v>534</v>
      </c>
      <c r="G588" s="1" t="s">
        <v>119</v>
      </c>
      <c r="H588" s="1" t="s">
        <v>120</v>
      </c>
      <c r="I588" s="1" t="s">
        <v>92</v>
      </c>
      <c r="J588" s="1" t="s">
        <v>121</v>
      </c>
      <c r="K588" s="1" t="s">
        <v>357</v>
      </c>
      <c r="L588" s="1" t="s">
        <v>426</v>
      </c>
      <c r="M588" s="1" t="s">
        <v>313</v>
      </c>
      <c r="N588" s="28">
        <v>6</v>
      </c>
    </row>
    <row r="589" spans="1:14" x14ac:dyDescent="0.25">
      <c r="A589" s="29">
        <v>2020</v>
      </c>
      <c r="B589" s="29">
        <v>11</v>
      </c>
      <c r="C589">
        <v>64</v>
      </c>
      <c r="D589" s="1" t="s">
        <v>26</v>
      </c>
      <c r="E589" s="72">
        <v>8850962000222</v>
      </c>
      <c r="F589" s="1" t="s">
        <v>534</v>
      </c>
      <c r="G589" s="1" t="s">
        <v>119</v>
      </c>
      <c r="H589" s="1" t="s">
        <v>120</v>
      </c>
      <c r="I589" s="1" t="s">
        <v>92</v>
      </c>
      <c r="J589" s="1" t="s">
        <v>22</v>
      </c>
      <c r="K589" s="1" t="s">
        <v>365</v>
      </c>
      <c r="L589" s="1" t="s">
        <v>425</v>
      </c>
      <c r="M589" s="1" t="s">
        <v>306</v>
      </c>
      <c r="N589" s="28">
        <v>6</v>
      </c>
    </row>
    <row r="590" spans="1:14" x14ac:dyDescent="0.25">
      <c r="A590" s="29">
        <v>2020</v>
      </c>
      <c r="B590" s="29">
        <v>11</v>
      </c>
      <c r="C590">
        <v>64</v>
      </c>
      <c r="D590" s="1" t="s">
        <v>26</v>
      </c>
      <c r="E590" s="72">
        <v>9219138000584</v>
      </c>
      <c r="F590" s="1" t="s">
        <v>126</v>
      </c>
      <c r="G590" s="1" t="s">
        <v>119</v>
      </c>
      <c r="H590" s="1" t="s">
        <v>120</v>
      </c>
      <c r="I590" s="1" t="s">
        <v>92</v>
      </c>
      <c r="J590" s="1" t="s">
        <v>30</v>
      </c>
      <c r="K590" s="1" t="s">
        <v>318</v>
      </c>
      <c r="L590" s="1" t="s">
        <v>424</v>
      </c>
      <c r="M590" s="1" t="s">
        <v>311</v>
      </c>
      <c r="N590" s="28">
        <v>25</v>
      </c>
    </row>
    <row r="591" spans="1:14" x14ac:dyDescent="0.25">
      <c r="A591" s="29">
        <v>2020</v>
      </c>
      <c r="B591" s="29">
        <v>11</v>
      </c>
      <c r="C591">
        <v>64</v>
      </c>
      <c r="D591" s="1" t="s">
        <v>26</v>
      </c>
      <c r="E591" s="72">
        <v>9219138000584</v>
      </c>
      <c r="F591" s="1" t="s">
        <v>126</v>
      </c>
      <c r="G591" s="1" t="s">
        <v>119</v>
      </c>
      <c r="H591" s="1" t="s">
        <v>120</v>
      </c>
      <c r="I591" s="1" t="s">
        <v>92</v>
      </c>
      <c r="J591" s="1" t="s">
        <v>21</v>
      </c>
      <c r="K591" s="1" t="s">
        <v>329</v>
      </c>
      <c r="L591" s="1" t="s">
        <v>425</v>
      </c>
      <c r="M591" s="1" t="s">
        <v>306</v>
      </c>
      <c r="N591" s="28">
        <v>25</v>
      </c>
    </row>
    <row r="592" spans="1:14" x14ac:dyDescent="0.25">
      <c r="A592" s="29">
        <v>2020</v>
      </c>
      <c r="B592" s="29">
        <v>11</v>
      </c>
      <c r="C592">
        <v>64</v>
      </c>
      <c r="D592" s="1" t="s">
        <v>26</v>
      </c>
      <c r="E592" s="72">
        <v>9219138000584</v>
      </c>
      <c r="F592" s="1" t="s">
        <v>126</v>
      </c>
      <c r="G592" s="1" t="s">
        <v>119</v>
      </c>
      <c r="H592" s="1" t="s">
        <v>120</v>
      </c>
      <c r="I592" s="1" t="s">
        <v>92</v>
      </c>
      <c r="J592" s="1" t="s">
        <v>121</v>
      </c>
      <c r="K592" s="1" t="s">
        <v>357</v>
      </c>
      <c r="L592" s="1" t="s">
        <v>426</v>
      </c>
      <c r="M592" s="1" t="s">
        <v>313</v>
      </c>
      <c r="N592" s="28">
        <v>25</v>
      </c>
    </row>
    <row r="593" spans="1:14" x14ac:dyDescent="0.25">
      <c r="A593" s="29">
        <v>2020</v>
      </c>
      <c r="B593" s="29">
        <v>11</v>
      </c>
      <c r="C593">
        <v>64</v>
      </c>
      <c r="D593" s="1" t="s">
        <v>26</v>
      </c>
      <c r="E593" s="72">
        <v>31671480000146</v>
      </c>
      <c r="F593" s="1" t="s">
        <v>564</v>
      </c>
      <c r="G593" s="1" t="s">
        <v>565</v>
      </c>
      <c r="H593" s="1" t="s">
        <v>120</v>
      </c>
      <c r="I593" s="1" t="s">
        <v>92</v>
      </c>
      <c r="J593" s="1" t="s">
        <v>30</v>
      </c>
      <c r="K593" s="1" t="s">
        <v>318</v>
      </c>
      <c r="L593" s="1" t="s">
        <v>424</v>
      </c>
      <c r="M593" s="1" t="s">
        <v>311</v>
      </c>
      <c r="N593" s="28">
        <v>4</v>
      </c>
    </row>
    <row r="594" spans="1:14" x14ac:dyDescent="0.25">
      <c r="A594" s="29">
        <v>2020</v>
      </c>
      <c r="B594" s="29">
        <v>11</v>
      </c>
      <c r="C594">
        <v>64</v>
      </c>
      <c r="D594" s="1" t="s">
        <v>26</v>
      </c>
      <c r="E594" s="72">
        <v>31671480000146</v>
      </c>
      <c r="F594" s="1" t="s">
        <v>564</v>
      </c>
      <c r="G594" s="1" t="s">
        <v>565</v>
      </c>
      <c r="H594" s="1" t="s">
        <v>120</v>
      </c>
      <c r="I594" s="1" t="s">
        <v>92</v>
      </c>
      <c r="J594" s="1" t="s">
        <v>121</v>
      </c>
      <c r="K594" s="1" t="s">
        <v>357</v>
      </c>
      <c r="L594" s="1" t="s">
        <v>426</v>
      </c>
      <c r="M594" s="1" t="s">
        <v>313</v>
      </c>
      <c r="N594" s="28">
        <v>4</v>
      </c>
    </row>
    <row r="595" spans="1:14" x14ac:dyDescent="0.25">
      <c r="A595" s="29">
        <v>2020</v>
      </c>
      <c r="B595" s="29">
        <v>11</v>
      </c>
      <c r="C595">
        <v>64</v>
      </c>
      <c r="D595" s="1" t="s">
        <v>26</v>
      </c>
      <c r="E595" s="72">
        <v>31671480000146</v>
      </c>
      <c r="F595" s="1" t="s">
        <v>564</v>
      </c>
      <c r="G595" s="1" t="s">
        <v>565</v>
      </c>
      <c r="H595" s="1" t="s">
        <v>120</v>
      </c>
      <c r="I595" s="1" t="s">
        <v>92</v>
      </c>
      <c r="J595" s="1" t="s">
        <v>22</v>
      </c>
      <c r="K595" s="1" t="s">
        <v>365</v>
      </c>
      <c r="L595" s="1" t="s">
        <v>425</v>
      </c>
      <c r="M595" s="1" t="s">
        <v>306</v>
      </c>
      <c r="N595" s="28">
        <v>4</v>
      </c>
    </row>
    <row r="596" spans="1:14" x14ac:dyDescent="0.25">
      <c r="A596" s="29">
        <v>2020</v>
      </c>
      <c r="B596" s="29">
        <v>11</v>
      </c>
      <c r="C596">
        <v>64</v>
      </c>
      <c r="D596" s="1" t="s">
        <v>26</v>
      </c>
      <c r="E596" s="72">
        <v>29435005009851</v>
      </c>
      <c r="F596" s="1" t="s">
        <v>157</v>
      </c>
      <c r="G596" s="1" t="s">
        <v>158</v>
      </c>
      <c r="H596" s="1" t="s">
        <v>159</v>
      </c>
      <c r="I596" s="1" t="s">
        <v>92</v>
      </c>
      <c r="J596" s="1" t="s">
        <v>20</v>
      </c>
      <c r="K596" s="1" t="s">
        <v>326</v>
      </c>
      <c r="L596" s="1" t="s">
        <v>425</v>
      </c>
      <c r="M596" s="1" t="s">
        <v>306</v>
      </c>
      <c r="N596" s="28">
        <v>45</v>
      </c>
    </row>
    <row r="597" spans="1:14" x14ac:dyDescent="0.25">
      <c r="A597" s="29">
        <v>2020</v>
      </c>
      <c r="B597" s="29">
        <v>11</v>
      </c>
      <c r="C597">
        <v>64</v>
      </c>
      <c r="D597" s="1" t="s">
        <v>26</v>
      </c>
      <c r="E597" s="72">
        <v>29435005009851</v>
      </c>
      <c r="F597" s="1" t="s">
        <v>157</v>
      </c>
      <c r="G597" s="1" t="s">
        <v>158</v>
      </c>
      <c r="H597" s="1" t="s">
        <v>159</v>
      </c>
      <c r="I597" s="1" t="s">
        <v>92</v>
      </c>
      <c r="J597" s="1" t="s">
        <v>99</v>
      </c>
      <c r="K597" s="1" t="s">
        <v>355</v>
      </c>
      <c r="L597" s="1" t="s">
        <v>426</v>
      </c>
      <c r="M597" s="1" t="s">
        <v>313</v>
      </c>
      <c r="N597" s="28">
        <v>45</v>
      </c>
    </row>
    <row r="598" spans="1:14" x14ac:dyDescent="0.25">
      <c r="A598" s="29">
        <v>2020</v>
      </c>
      <c r="B598" s="29">
        <v>11</v>
      </c>
      <c r="C598">
        <v>64</v>
      </c>
      <c r="D598" s="1" t="s">
        <v>26</v>
      </c>
      <c r="E598" s="72">
        <v>29435005009851</v>
      </c>
      <c r="F598" s="1" t="s">
        <v>157</v>
      </c>
      <c r="G598" s="1" t="s">
        <v>158</v>
      </c>
      <c r="H598" s="1" t="s">
        <v>159</v>
      </c>
      <c r="I598" s="1" t="s">
        <v>92</v>
      </c>
      <c r="J598" s="1" t="s">
        <v>33</v>
      </c>
      <c r="K598" s="1" t="s">
        <v>405</v>
      </c>
      <c r="L598" s="1" t="s">
        <v>424</v>
      </c>
      <c r="M598" s="1" t="s">
        <v>311</v>
      </c>
      <c r="N598" s="28">
        <v>45</v>
      </c>
    </row>
    <row r="599" spans="1:14" x14ac:dyDescent="0.25">
      <c r="A599" s="29">
        <v>2020</v>
      </c>
      <c r="B599" s="29">
        <v>11</v>
      </c>
      <c r="C599">
        <v>64</v>
      </c>
      <c r="D599" s="1" t="s">
        <v>26</v>
      </c>
      <c r="E599" s="72">
        <v>1507901000137</v>
      </c>
      <c r="F599" s="1" t="s">
        <v>206</v>
      </c>
      <c r="G599" s="1" t="s">
        <v>158</v>
      </c>
      <c r="H599" s="1" t="s">
        <v>159</v>
      </c>
      <c r="I599" s="1" t="s">
        <v>92</v>
      </c>
      <c r="J599" s="1" t="s">
        <v>20</v>
      </c>
      <c r="K599" s="1" t="s">
        <v>326</v>
      </c>
      <c r="L599" s="1" t="s">
        <v>425</v>
      </c>
      <c r="M599" s="1" t="s">
        <v>306</v>
      </c>
      <c r="N599" s="28">
        <v>14</v>
      </c>
    </row>
    <row r="600" spans="1:14" x14ac:dyDescent="0.25">
      <c r="A600" s="29">
        <v>2020</v>
      </c>
      <c r="B600" s="29">
        <v>11</v>
      </c>
      <c r="C600">
        <v>64</v>
      </c>
      <c r="D600" s="1" t="s">
        <v>26</v>
      </c>
      <c r="E600" s="72">
        <v>1507901000137</v>
      </c>
      <c r="F600" s="1" t="s">
        <v>206</v>
      </c>
      <c r="G600" s="1" t="s">
        <v>158</v>
      </c>
      <c r="H600" s="1" t="s">
        <v>159</v>
      </c>
      <c r="I600" s="1" t="s">
        <v>92</v>
      </c>
      <c r="J600" s="1" t="s">
        <v>99</v>
      </c>
      <c r="K600" s="1" t="s">
        <v>355</v>
      </c>
      <c r="L600" s="1" t="s">
        <v>426</v>
      </c>
      <c r="M600" s="1" t="s">
        <v>313</v>
      </c>
      <c r="N600" s="28">
        <v>14</v>
      </c>
    </row>
    <row r="601" spans="1:14" x14ac:dyDescent="0.25">
      <c r="A601" s="29">
        <v>2020</v>
      </c>
      <c r="B601" s="29">
        <v>11</v>
      </c>
      <c r="C601">
        <v>64</v>
      </c>
      <c r="D601" s="1" t="s">
        <v>26</v>
      </c>
      <c r="E601" s="72">
        <v>1507901000137</v>
      </c>
      <c r="F601" s="1" t="s">
        <v>206</v>
      </c>
      <c r="G601" s="1" t="s">
        <v>158</v>
      </c>
      <c r="H601" s="1" t="s">
        <v>159</v>
      </c>
      <c r="I601" s="1" t="s">
        <v>92</v>
      </c>
      <c r="J601" s="1" t="s">
        <v>33</v>
      </c>
      <c r="K601" s="1" t="s">
        <v>405</v>
      </c>
      <c r="L601" s="1" t="s">
        <v>424</v>
      </c>
      <c r="M601" s="1" t="s">
        <v>311</v>
      </c>
      <c r="N601" s="28">
        <v>14</v>
      </c>
    </row>
    <row r="602" spans="1:14" x14ac:dyDescent="0.25">
      <c r="A602" s="29">
        <v>2020</v>
      </c>
      <c r="B602" s="29">
        <v>11</v>
      </c>
      <c r="C602">
        <v>64</v>
      </c>
      <c r="D602" s="1" t="s">
        <v>26</v>
      </c>
      <c r="E602" s="72">
        <v>91681361000368</v>
      </c>
      <c r="F602" s="1" t="s">
        <v>541</v>
      </c>
      <c r="G602" s="1" t="s">
        <v>542</v>
      </c>
      <c r="H602" s="1" t="s">
        <v>201</v>
      </c>
      <c r="I602" s="1" t="s">
        <v>92</v>
      </c>
      <c r="J602" s="1" t="s">
        <v>9</v>
      </c>
      <c r="K602" s="1" t="s">
        <v>304</v>
      </c>
      <c r="L602" s="1" t="s">
        <v>425</v>
      </c>
      <c r="M602" s="1" t="s">
        <v>306</v>
      </c>
      <c r="N602" s="28">
        <v>8</v>
      </c>
    </row>
    <row r="603" spans="1:14" x14ac:dyDescent="0.25">
      <c r="A603" s="29">
        <v>2020</v>
      </c>
      <c r="B603" s="29">
        <v>11</v>
      </c>
      <c r="C603">
        <v>64</v>
      </c>
      <c r="D603" s="1" t="s">
        <v>26</v>
      </c>
      <c r="E603" s="72">
        <v>91681361000368</v>
      </c>
      <c r="F603" s="1" t="s">
        <v>541</v>
      </c>
      <c r="G603" s="1" t="s">
        <v>542</v>
      </c>
      <c r="H603" s="1" t="s">
        <v>201</v>
      </c>
      <c r="I603" s="1" t="s">
        <v>92</v>
      </c>
      <c r="J603" s="1" t="s">
        <v>32</v>
      </c>
      <c r="K603" s="1" t="s">
        <v>330</v>
      </c>
      <c r="L603" s="1" t="s">
        <v>424</v>
      </c>
      <c r="M603" s="1" t="s">
        <v>311</v>
      </c>
      <c r="N603" s="28">
        <v>8</v>
      </c>
    </row>
    <row r="604" spans="1:14" x14ac:dyDescent="0.25">
      <c r="A604" s="29">
        <v>2020</v>
      </c>
      <c r="B604" s="29">
        <v>11</v>
      </c>
      <c r="C604">
        <v>64</v>
      </c>
      <c r="D604" s="1" t="s">
        <v>26</v>
      </c>
      <c r="E604" s="72">
        <v>91681361000368</v>
      </c>
      <c r="F604" s="1" t="s">
        <v>541</v>
      </c>
      <c r="G604" s="1" t="s">
        <v>542</v>
      </c>
      <c r="H604" s="1" t="s">
        <v>201</v>
      </c>
      <c r="I604" s="1" t="s">
        <v>92</v>
      </c>
      <c r="J604" s="1" t="s">
        <v>121</v>
      </c>
      <c r="K604" s="1" t="s">
        <v>357</v>
      </c>
      <c r="L604" s="1" t="s">
        <v>426</v>
      </c>
      <c r="M604" s="1" t="s">
        <v>313</v>
      </c>
      <c r="N604" s="28">
        <v>8</v>
      </c>
    </row>
    <row r="605" spans="1:14" x14ac:dyDescent="0.25">
      <c r="A605" s="29">
        <v>2020</v>
      </c>
      <c r="B605" s="29">
        <v>11</v>
      </c>
      <c r="C605">
        <v>64</v>
      </c>
      <c r="D605" s="1" t="s">
        <v>26</v>
      </c>
      <c r="E605" s="72">
        <v>92685833000151</v>
      </c>
      <c r="F605" s="1" t="s">
        <v>199</v>
      </c>
      <c r="G605" s="1" t="s">
        <v>200</v>
      </c>
      <c r="H605" s="1" t="s">
        <v>201</v>
      </c>
      <c r="I605" s="1" t="s">
        <v>92</v>
      </c>
      <c r="J605" s="1" t="s">
        <v>9</v>
      </c>
      <c r="K605" s="1" t="s">
        <v>304</v>
      </c>
      <c r="L605" s="1" t="s">
        <v>425</v>
      </c>
      <c r="M605" s="1" t="s">
        <v>306</v>
      </c>
      <c r="N605" s="28">
        <v>4</v>
      </c>
    </row>
    <row r="606" spans="1:14" x14ac:dyDescent="0.25">
      <c r="A606" s="29">
        <v>2020</v>
      </c>
      <c r="B606" s="29">
        <v>11</v>
      </c>
      <c r="C606">
        <v>64</v>
      </c>
      <c r="D606" s="1" t="s">
        <v>26</v>
      </c>
      <c r="E606" s="72">
        <v>92685833000151</v>
      </c>
      <c r="F606" s="1" t="s">
        <v>199</v>
      </c>
      <c r="G606" s="1" t="s">
        <v>200</v>
      </c>
      <c r="H606" s="1" t="s">
        <v>201</v>
      </c>
      <c r="I606" s="1" t="s">
        <v>92</v>
      </c>
      <c r="J606" s="1" t="s">
        <v>32</v>
      </c>
      <c r="K606" s="1" t="s">
        <v>330</v>
      </c>
      <c r="L606" s="1" t="s">
        <v>424</v>
      </c>
      <c r="M606" s="1" t="s">
        <v>311</v>
      </c>
      <c r="N606" s="28">
        <v>4</v>
      </c>
    </row>
    <row r="607" spans="1:14" x14ac:dyDescent="0.25">
      <c r="A607" s="29">
        <v>2020</v>
      </c>
      <c r="B607" s="29">
        <v>11</v>
      </c>
      <c r="C607">
        <v>64</v>
      </c>
      <c r="D607" s="1" t="s">
        <v>26</v>
      </c>
      <c r="E607" s="72">
        <v>92685833000151</v>
      </c>
      <c r="F607" s="1" t="s">
        <v>199</v>
      </c>
      <c r="G607" s="1" t="s">
        <v>200</v>
      </c>
      <c r="H607" s="1" t="s">
        <v>201</v>
      </c>
      <c r="I607" s="1" t="s">
        <v>92</v>
      </c>
      <c r="J607" s="1" t="s">
        <v>121</v>
      </c>
      <c r="K607" s="1" t="s">
        <v>357</v>
      </c>
      <c r="L607" s="1" t="s">
        <v>426</v>
      </c>
      <c r="M607" s="1" t="s">
        <v>313</v>
      </c>
      <c r="N607" s="28">
        <v>4</v>
      </c>
    </row>
    <row r="608" spans="1:14" x14ac:dyDescent="0.25">
      <c r="A608" s="29">
        <v>2020</v>
      </c>
      <c r="B608" s="29">
        <v>11</v>
      </c>
      <c r="C608">
        <v>64</v>
      </c>
      <c r="D608" s="1" t="s">
        <v>26</v>
      </c>
      <c r="E608" s="72">
        <v>92787118000391</v>
      </c>
      <c r="F608" s="1" t="s">
        <v>263</v>
      </c>
      <c r="G608" s="1" t="s">
        <v>200</v>
      </c>
      <c r="H608" s="1" t="s">
        <v>201</v>
      </c>
      <c r="I608" s="1" t="s">
        <v>251</v>
      </c>
      <c r="J608" s="1" t="s">
        <v>9</v>
      </c>
      <c r="K608" s="1" t="s">
        <v>304</v>
      </c>
      <c r="L608" s="1" t="s">
        <v>425</v>
      </c>
      <c r="M608" s="1" t="s">
        <v>306</v>
      </c>
      <c r="N608" s="28">
        <v>30</v>
      </c>
    </row>
    <row r="609" spans="1:14" x14ac:dyDescent="0.25">
      <c r="A609" s="29">
        <v>2020</v>
      </c>
      <c r="B609" s="29">
        <v>11</v>
      </c>
      <c r="C609">
        <v>64</v>
      </c>
      <c r="D609" s="1" t="s">
        <v>26</v>
      </c>
      <c r="E609" s="72">
        <v>92787118000391</v>
      </c>
      <c r="F609" s="1" t="s">
        <v>263</v>
      </c>
      <c r="G609" s="1" t="s">
        <v>200</v>
      </c>
      <c r="H609" s="1" t="s">
        <v>201</v>
      </c>
      <c r="I609" s="1" t="s">
        <v>251</v>
      </c>
      <c r="J609" s="1" t="s">
        <v>32</v>
      </c>
      <c r="K609" s="1" t="s">
        <v>330</v>
      </c>
      <c r="L609" s="1" t="s">
        <v>424</v>
      </c>
      <c r="M609" s="1" t="s">
        <v>311</v>
      </c>
      <c r="N609" s="28">
        <v>30</v>
      </c>
    </row>
    <row r="610" spans="1:14" x14ac:dyDescent="0.25">
      <c r="A610" s="29">
        <v>2020</v>
      </c>
      <c r="B610" s="29">
        <v>11</v>
      </c>
      <c r="C610">
        <v>64</v>
      </c>
      <c r="D610" s="1" t="s">
        <v>26</v>
      </c>
      <c r="E610" s="72">
        <v>92787118000391</v>
      </c>
      <c r="F610" s="1" t="s">
        <v>263</v>
      </c>
      <c r="G610" s="1" t="s">
        <v>200</v>
      </c>
      <c r="H610" s="1" t="s">
        <v>201</v>
      </c>
      <c r="I610" s="1" t="s">
        <v>251</v>
      </c>
      <c r="J610" s="1" t="s">
        <v>121</v>
      </c>
      <c r="K610" s="1" t="s">
        <v>357</v>
      </c>
      <c r="L610" s="1" t="s">
        <v>426</v>
      </c>
      <c r="M610" s="1" t="s">
        <v>313</v>
      </c>
      <c r="N610" s="28">
        <v>30</v>
      </c>
    </row>
    <row r="611" spans="1:14" x14ac:dyDescent="0.25">
      <c r="A611" s="29">
        <v>2020</v>
      </c>
      <c r="B611" s="29">
        <v>11</v>
      </c>
      <c r="C611">
        <v>64</v>
      </c>
      <c r="D611" s="1" t="s">
        <v>26</v>
      </c>
      <c r="E611" s="72">
        <v>87020517000120</v>
      </c>
      <c r="F611" s="1" t="s">
        <v>258</v>
      </c>
      <c r="G611" s="1" t="s">
        <v>200</v>
      </c>
      <c r="H611" s="1" t="s">
        <v>201</v>
      </c>
      <c r="I611" s="1" t="s">
        <v>251</v>
      </c>
      <c r="J611" s="1" t="s">
        <v>9</v>
      </c>
      <c r="K611" s="1" t="s">
        <v>304</v>
      </c>
      <c r="L611" s="1" t="s">
        <v>425</v>
      </c>
      <c r="M611" s="1" t="s">
        <v>306</v>
      </c>
      <c r="N611" s="28">
        <v>50</v>
      </c>
    </row>
    <row r="612" spans="1:14" x14ac:dyDescent="0.25">
      <c r="A612" s="29">
        <v>2020</v>
      </c>
      <c r="B612" s="29">
        <v>11</v>
      </c>
      <c r="C612">
        <v>64</v>
      </c>
      <c r="D612" s="1" t="s">
        <v>26</v>
      </c>
      <c r="E612" s="72">
        <v>87020517000120</v>
      </c>
      <c r="F612" s="1" t="s">
        <v>258</v>
      </c>
      <c r="G612" s="1" t="s">
        <v>200</v>
      </c>
      <c r="H612" s="1" t="s">
        <v>201</v>
      </c>
      <c r="I612" s="1" t="s">
        <v>251</v>
      </c>
      <c r="J612" s="1" t="s">
        <v>32</v>
      </c>
      <c r="K612" s="1" t="s">
        <v>330</v>
      </c>
      <c r="L612" s="1" t="s">
        <v>424</v>
      </c>
      <c r="M612" s="1" t="s">
        <v>311</v>
      </c>
      <c r="N612" s="28">
        <v>50</v>
      </c>
    </row>
    <row r="613" spans="1:14" x14ac:dyDescent="0.25">
      <c r="A613" s="29">
        <v>2020</v>
      </c>
      <c r="B613" s="29">
        <v>11</v>
      </c>
      <c r="C613">
        <v>64</v>
      </c>
      <c r="D613" s="1" t="s">
        <v>26</v>
      </c>
      <c r="E613" s="72">
        <v>87020517000120</v>
      </c>
      <c r="F613" s="1" t="s">
        <v>258</v>
      </c>
      <c r="G613" s="1" t="s">
        <v>200</v>
      </c>
      <c r="H613" s="1" t="s">
        <v>201</v>
      </c>
      <c r="I613" s="1" t="s">
        <v>251</v>
      </c>
      <c r="J613" s="1" t="s">
        <v>121</v>
      </c>
      <c r="K613" s="1" t="s">
        <v>357</v>
      </c>
      <c r="L613" s="1" t="s">
        <v>426</v>
      </c>
      <c r="M613" s="1" t="s">
        <v>313</v>
      </c>
      <c r="N613" s="28">
        <v>50</v>
      </c>
    </row>
    <row r="614" spans="1:14" x14ac:dyDescent="0.25">
      <c r="A614" s="29">
        <v>2020</v>
      </c>
      <c r="B614" s="29">
        <v>11</v>
      </c>
      <c r="C614">
        <v>64</v>
      </c>
      <c r="D614" s="1" t="s">
        <v>26</v>
      </c>
      <c r="E614" s="72">
        <v>92741016000254</v>
      </c>
      <c r="F614" s="1" t="s">
        <v>202</v>
      </c>
      <c r="G614" s="1" t="s">
        <v>200</v>
      </c>
      <c r="H614" s="1" t="s">
        <v>201</v>
      </c>
      <c r="I614" s="1" t="s">
        <v>92</v>
      </c>
      <c r="J614" s="1" t="s">
        <v>9</v>
      </c>
      <c r="K614" s="1" t="s">
        <v>304</v>
      </c>
      <c r="L614" s="1" t="s">
        <v>425</v>
      </c>
      <c r="M614" s="1" t="s">
        <v>306</v>
      </c>
      <c r="N614" s="28">
        <v>14</v>
      </c>
    </row>
    <row r="615" spans="1:14" x14ac:dyDescent="0.25">
      <c r="A615" s="29">
        <v>2020</v>
      </c>
      <c r="B615" s="29">
        <v>11</v>
      </c>
      <c r="C615">
        <v>64</v>
      </c>
      <c r="D615" s="1" t="s">
        <v>26</v>
      </c>
      <c r="E615" s="72">
        <v>92741016000254</v>
      </c>
      <c r="F615" s="1" t="s">
        <v>202</v>
      </c>
      <c r="G615" s="1" t="s">
        <v>200</v>
      </c>
      <c r="H615" s="1" t="s">
        <v>201</v>
      </c>
      <c r="I615" s="1" t="s">
        <v>92</v>
      </c>
      <c r="J615" s="1" t="s">
        <v>32</v>
      </c>
      <c r="K615" s="1" t="s">
        <v>330</v>
      </c>
      <c r="L615" s="1" t="s">
        <v>424</v>
      </c>
      <c r="M615" s="1" t="s">
        <v>311</v>
      </c>
      <c r="N615" s="28">
        <v>14</v>
      </c>
    </row>
    <row r="616" spans="1:14" x14ac:dyDescent="0.25">
      <c r="A616" s="29">
        <v>2020</v>
      </c>
      <c r="B616" s="29">
        <v>11</v>
      </c>
      <c r="C616">
        <v>64</v>
      </c>
      <c r="D616" s="1" t="s">
        <v>26</v>
      </c>
      <c r="E616" s="72">
        <v>92741016000254</v>
      </c>
      <c r="F616" s="1" t="s">
        <v>202</v>
      </c>
      <c r="G616" s="1" t="s">
        <v>200</v>
      </c>
      <c r="H616" s="1" t="s">
        <v>201</v>
      </c>
      <c r="I616" s="1" t="s">
        <v>92</v>
      </c>
      <c r="J616" s="1" t="s">
        <v>121</v>
      </c>
      <c r="K616" s="1" t="s">
        <v>357</v>
      </c>
      <c r="L616" s="1" t="s">
        <v>426</v>
      </c>
      <c r="M616" s="1" t="s">
        <v>313</v>
      </c>
      <c r="N616" s="28">
        <v>14</v>
      </c>
    </row>
    <row r="617" spans="1:14" x14ac:dyDescent="0.25">
      <c r="A617" s="29">
        <v>2020</v>
      </c>
      <c r="B617" s="29">
        <v>11</v>
      </c>
      <c r="C617">
        <v>64</v>
      </c>
      <c r="D617" s="1" t="s">
        <v>26</v>
      </c>
      <c r="E617" s="72">
        <v>88625686002443</v>
      </c>
      <c r="F617" s="1" t="s">
        <v>473</v>
      </c>
      <c r="G617" s="1" t="s">
        <v>200</v>
      </c>
      <c r="H617" s="1" t="s">
        <v>201</v>
      </c>
      <c r="I617" s="1" t="s">
        <v>92</v>
      </c>
      <c r="J617" s="1" t="s">
        <v>9</v>
      </c>
      <c r="K617" s="1" t="s">
        <v>304</v>
      </c>
      <c r="L617" s="1" t="s">
        <v>425</v>
      </c>
      <c r="M617" s="1" t="s">
        <v>306</v>
      </c>
      <c r="N617" s="28">
        <v>5</v>
      </c>
    </row>
    <row r="618" spans="1:14" x14ac:dyDescent="0.25">
      <c r="A618" s="29">
        <v>2020</v>
      </c>
      <c r="B618" s="29">
        <v>11</v>
      </c>
      <c r="C618">
        <v>64</v>
      </c>
      <c r="D618" s="1" t="s">
        <v>26</v>
      </c>
      <c r="E618" s="72">
        <v>88625686002443</v>
      </c>
      <c r="F618" s="1" t="s">
        <v>473</v>
      </c>
      <c r="G618" s="1" t="s">
        <v>200</v>
      </c>
      <c r="H618" s="1" t="s">
        <v>201</v>
      </c>
      <c r="I618" s="1" t="s">
        <v>92</v>
      </c>
      <c r="J618" s="1" t="s">
        <v>32</v>
      </c>
      <c r="K618" s="1" t="s">
        <v>330</v>
      </c>
      <c r="L618" s="1" t="s">
        <v>424</v>
      </c>
      <c r="M618" s="1" t="s">
        <v>311</v>
      </c>
      <c r="N618" s="28">
        <v>5</v>
      </c>
    </row>
    <row r="619" spans="1:14" x14ac:dyDescent="0.25">
      <c r="A619" s="29">
        <v>2020</v>
      </c>
      <c r="B619" s="29">
        <v>11</v>
      </c>
      <c r="C619">
        <v>64</v>
      </c>
      <c r="D619" s="1" t="s">
        <v>26</v>
      </c>
      <c r="E619" s="72">
        <v>88625686002443</v>
      </c>
      <c r="F619" s="1" t="s">
        <v>473</v>
      </c>
      <c r="G619" s="1" t="s">
        <v>200</v>
      </c>
      <c r="H619" s="1" t="s">
        <v>201</v>
      </c>
      <c r="I619" s="1" t="s">
        <v>92</v>
      </c>
      <c r="J619" s="1" t="s">
        <v>121</v>
      </c>
      <c r="K619" s="1" t="s">
        <v>357</v>
      </c>
      <c r="L619" s="1" t="s">
        <v>426</v>
      </c>
      <c r="M619" s="1" t="s">
        <v>313</v>
      </c>
      <c r="N619" s="28">
        <v>5</v>
      </c>
    </row>
    <row r="620" spans="1:14" x14ac:dyDescent="0.25">
      <c r="A620" s="29">
        <v>2020</v>
      </c>
      <c r="B620" s="29">
        <v>11</v>
      </c>
      <c r="C620">
        <v>64</v>
      </c>
      <c r="D620" s="1" t="s">
        <v>26</v>
      </c>
      <c r="E620" s="72">
        <v>95610887000146</v>
      </c>
      <c r="F620" s="1" t="s">
        <v>242</v>
      </c>
      <c r="G620" s="1" t="s">
        <v>243</v>
      </c>
      <c r="H620" s="1" t="s">
        <v>201</v>
      </c>
      <c r="I620" s="1" t="s">
        <v>92</v>
      </c>
      <c r="J620" s="1" t="s">
        <v>9</v>
      </c>
      <c r="K620" s="1" t="s">
        <v>304</v>
      </c>
      <c r="L620" s="1" t="s">
        <v>425</v>
      </c>
      <c r="M620" s="1" t="s">
        <v>306</v>
      </c>
      <c r="N620" s="28">
        <v>3</v>
      </c>
    </row>
    <row r="621" spans="1:14" x14ac:dyDescent="0.25">
      <c r="A621" s="29">
        <v>2020</v>
      </c>
      <c r="B621" s="29">
        <v>11</v>
      </c>
      <c r="C621">
        <v>64</v>
      </c>
      <c r="D621" s="1" t="s">
        <v>26</v>
      </c>
      <c r="E621" s="72">
        <v>95610887000146</v>
      </c>
      <c r="F621" s="1" t="s">
        <v>242</v>
      </c>
      <c r="G621" s="1" t="s">
        <v>243</v>
      </c>
      <c r="H621" s="1" t="s">
        <v>201</v>
      </c>
      <c r="I621" s="1" t="s">
        <v>92</v>
      </c>
      <c r="J621" s="1" t="s">
        <v>32</v>
      </c>
      <c r="K621" s="1" t="s">
        <v>330</v>
      </c>
      <c r="L621" s="1" t="s">
        <v>424</v>
      </c>
      <c r="M621" s="1" t="s">
        <v>311</v>
      </c>
      <c r="N621" s="28">
        <v>3</v>
      </c>
    </row>
    <row r="622" spans="1:14" x14ac:dyDescent="0.25">
      <c r="A622" s="29">
        <v>2020</v>
      </c>
      <c r="B622" s="29">
        <v>11</v>
      </c>
      <c r="C622">
        <v>64</v>
      </c>
      <c r="D622" s="1" t="s">
        <v>26</v>
      </c>
      <c r="E622" s="72">
        <v>95610887000146</v>
      </c>
      <c r="F622" s="1" t="s">
        <v>242</v>
      </c>
      <c r="G622" s="1" t="s">
        <v>243</v>
      </c>
      <c r="H622" s="1" t="s">
        <v>201</v>
      </c>
      <c r="I622" s="1" t="s">
        <v>92</v>
      </c>
      <c r="J622" s="1" t="s">
        <v>121</v>
      </c>
      <c r="K622" s="1" t="s">
        <v>357</v>
      </c>
      <c r="L622" s="1" t="s">
        <v>426</v>
      </c>
      <c r="M622" s="1" t="s">
        <v>313</v>
      </c>
      <c r="N622" s="28">
        <v>3</v>
      </c>
    </row>
    <row r="623" spans="1:14" x14ac:dyDescent="0.25">
      <c r="A623" s="29">
        <v>2020</v>
      </c>
      <c r="B623" s="29">
        <v>11</v>
      </c>
      <c r="C623">
        <v>64</v>
      </c>
      <c r="D623" s="1" t="s">
        <v>26</v>
      </c>
      <c r="E623" s="72">
        <v>77858611001414</v>
      </c>
      <c r="F623" s="1" t="s">
        <v>566</v>
      </c>
      <c r="G623" s="1" t="s">
        <v>567</v>
      </c>
      <c r="H623" s="1" t="s">
        <v>186</v>
      </c>
      <c r="I623" s="1" t="s">
        <v>92</v>
      </c>
      <c r="J623" s="1" t="s">
        <v>14</v>
      </c>
      <c r="K623" s="1" t="s">
        <v>319</v>
      </c>
      <c r="L623" s="1" t="s">
        <v>425</v>
      </c>
      <c r="M623" s="1" t="s">
        <v>306</v>
      </c>
      <c r="N623" s="28">
        <v>3</v>
      </c>
    </row>
    <row r="624" spans="1:14" x14ac:dyDescent="0.25">
      <c r="A624" s="29">
        <v>2020</v>
      </c>
      <c r="B624" s="29">
        <v>11</v>
      </c>
      <c r="C624">
        <v>64</v>
      </c>
      <c r="D624" s="1" t="s">
        <v>26</v>
      </c>
      <c r="E624" s="72">
        <v>77858611001414</v>
      </c>
      <c r="F624" s="1" t="s">
        <v>566</v>
      </c>
      <c r="G624" s="1" t="s">
        <v>567</v>
      </c>
      <c r="H624" s="1" t="s">
        <v>186</v>
      </c>
      <c r="I624" s="1" t="s">
        <v>92</v>
      </c>
      <c r="J624" s="1" t="s">
        <v>32</v>
      </c>
      <c r="K624" s="1" t="s">
        <v>330</v>
      </c>
      <c r="L624" s="1" t="s">
        <v>424</v>
      </c>
      <c r="M624" s="1" t="s">
        <v>311</v>
      </c>
      <c r="N624" s="28">
        <v>3</v>
      </c>
    </row>
    <row r="625" spans="1:14" x14ac:dyDescent="0.25">
      <c r="A625" s="29">
        <v>2020</v>
      </c>
      <c r="B625" s="29">
        <v>11</v>
      </c>
      <c r="C625">
        <v>64</v>
      </c>
      <c r="D625" s="1" t="s">
        <v>26</v>
      </c>
      <c r="E625" s="72">
        <v>77858611001414</v>
      </c>
      <c r="F625" s="1" t="s">
        <v>566</v>
      </c>
      <c r="G625" s="1" t="s">
        <v>567</v>
      </c>
      <c r="H625" s="1" t="s">
        <v>186</v>
      </c>
      <c r="I625" s="1" t="s">
        <v>92</v>
      </c>
      <c r="J625" s="1" t="s">
        <v>121</v>
      </c>
      <c r="K625" s="1" t="s">
        <v>357</v>
      </c>
      <c r="L625" s="1" t="s">
        <v>426</v>
      </c>
      <c r="M625" s="1" t="s">
        <v>313</v>
      </c>
      <c r="N625" s="28">
        <v>3</v>
      </c>
    </row>
    <row r="626" spans="1:14" x14ac:dyDescent="0.25">
      <c r="A626" s="29">
        <v>2020</v>
      </c>
      <c r="B626" s="29">
        <v>11</v>
      </c>
      <c r="C626">
        <v>64</v>
      </c>
      <c r="D626" s="1" t="s">
        <v>26</v>
      </c>
      <c r="E626" s="72">
        <v>49770076000195</v>
      </c>
      <c r="F626" s="1" t="s">
        <v>559</v>
      </c>
      <c r="G626" s="1" t="s">
        <v>560</v>
      </c>
      <c r="H626" s="1" t="s">
        <v>116</v>
      </c>
      <c r="I626" s="1" t="s">
        <v>92</v>
      </c>
      <c r="J626" s="1" t="s">
        <v>31</v>
      </c>
      <c r="K626" s="1" t="s">
        <v>321</v>
      </c>
      <c r="L626" s="1" t="s">
        <v>424</v>
      </c>
      <c r="M626" s="1" t="s">
        <v>311</v>
      </c>
      <c r="N626" s="28">
        <v>4</v>
      </c>
    </row>
    <row r="627" spans="1:14" x14ac:dyDescent="0.25">
      <c r="A627" s="29">
        <v>2020</v>
      </c>
      <c r="B627" s="29">
        <v>11</v>
      </c>
      <c r="C627">
        <v>64</v>
      </c>
      <c r="D627" s="1" t="s">
        <v>26</v>
      </c>
      <c r="E627" s="72">
        <v>49770076000195</v>
      </c>
      <c r="F627" s="1" t="s">
        <v>559</v>
      </c>
      <c r="G627" s="1" t="s">
        <v>560</v>
      </c>
      <c r="H627" s="1" t="s">
        <v>116</v>
      </c>
      <c r="I627" s="1" t="s">
        <v>92</v>
      </c>
      <c r="J627" s="1" t="s">
        <v>117</v>
      </c>
      <c r="K627" s="1" t="s">
        <v>356</v>
      </c>
      <c r="L627" s="1" t="s">
        <v>426</v>
      </c>
      <c r="M627" s="1" t="s">
        <v>313</v>
      </c>
      <c r="N627" s="28">
        <v>4</v>
      </c>
    </row>
    <row r="628" spans="1:14" x14ac:dyDescent="0.25">
      <c r="A628" s="29">
        <v>2020</v>
      </c>
      <c r="B628" s="29">
        <v>11</v>
      </c>
      <c r="C628">
        <v>64</v>
      </c>
      <c r="D628" s="1" t="s">
        <v>26</v>
      </c>
      <c r="E628" s="72">
        <v>49770076000195</v>
      </c>
      <c r="F628" s="1" t="s">
        <v>559</v>
      </c>
      <c r="G628" s="1" t="s">
        <v>560</v>
      </c>
      <c r="H628" s="1" t="s">
        <v>116</v>
      </c>
      <c r="I628" s="1" t="s">
        <v>92</v>
      </c>
      <c r="J628" s="1" t="s">
        <v>23</v>
      </c>
      <c r="K628" s="1" t="s">
        <v>369</v>
      </c>
      <c r="L628" s="1" t="s">
        <v>425</v>
      </c>
      <c r="M628" s="1" t="s">
        <v>306</v>
      </c>
      <c r="N628" s="28">
        <v>4</v>
      </c>
    </row>
    <row r="629" spans="1:14" x14ac:dyDescent="0.25">
      <c r="A629" s="29">
        <v>2020</v>
      </c>
      <c r="B629" s="29">
        <v>11</v>
      </c>
      <c r="C629">
        <v>64</v>
      </c>
      <c r="D629" s="1" t="s">
        <v>26</v>
      </c>
      <c r="E629" s="72">
        <v>51427540000359</v>
      </c>
      <c r="F629" s="1" t="s">
        <v>536</v>
      </c>
      <c r="G629" s="1" t="s">
        <v>537</v>
      </c>
      <c r="H629" s="1" t="s">
        <v>116</v>
      </c>
      <c r="I629" s="1" t="s">
        <v>92</v>
      </c>
      <c r="J629" s="1" t="s">
        <v>13</v>
      </c>
      <c r="K629" s="1" t="s">
        <v>309</v>
      </c>
      <c r="L629" s="1" t="s">
        <v>425</v>
      </c>
      <c r="M629" s="1" t="s">
        <v>306</v>
      </c>
      <c r="N629" s="28">
        <v>4</v>
      </c>
    </row>
    <row r="630" spans="1:14" x14ac:dyDescent="0.25">
      <c r="A630" s="29">
        <v>2020</v>
      </c>
      <c r="B630" s="29">
        <v>11</v>
      </c>
      <c r="C630">
        <v>64</v>
      </c>
      <c r="D630" s="1" t="s">
        <v>26</v>
      </c>
      <c r="E630" s="72">
        <v>51427540000359</v>
      </c>
      <c r="F630" s="1" t="s">
        <v>536</v>
      </c>
      <c r="G630" s="1" t="s">
        <v>537</v>
      </c>
      <c r="H630" s="1" t="s">
        <v>116</v>
      </c>
      <c r="I630" s="1" t="s">
        <v>92</v>
      </c>
      <c r="J630" s="1" t="s">
        <v>28</v>
      </c>
      <c r="K630" s="1" t="s">
        <v>310</v>
      </c>
      <c r="L630" s="1" t="s">
        <v>424</v>
      </c>
      <c r="M630" s="1" t="s">
        <v>311</v>
      </c>
      <c r="N630" s="28">
        <v>4</v>
      </c>
    </row>
    <row r="631" spans="1:14" x14ac:dyDescent="0.25">
      <c r="A631" s="29">
        <v>2020</v>
      </c>
      <c r="B631" s="29">
        <v>11</v>
      </c>
      <c r="C631">
        <v>64</v>
      </c>
      <c r="D631" s="1" t="s">
        <v>26</v>
      </c>
      <c r="E631" s="72">
        <v>51427540000359</v>
      </c>
      <c r="F631" s="1" t="s">
        <v>536</v>
      </c>
      <c r="G631" s="1" t="s">
        <v>537</v>
      </c>
      <c r="H631" s="1" t="s">
        <v>116</v>
      </c>
      <c r="I631" s="1" t="s">
        <v>92</v>
      </c>
      <c r="J631" s="1" t="s">
        <v>117</v>
      </c>
      <c r="K631" s="1" t="s">
        <v>356</v>
      </c>
      <c r="L631" s="1" t="s">
        <v>426</v>
      </c>
      <c r="M631" s="1" t="s">
        <v>313</v>
      </c>
      <c r="N631" s="28">
        <v>4</v>
      </c>
    </row>
    <row r="632" spans="1:14" x14ac:dyDescent="0.25">
      <c r="A632" s="29">
        <v>2020</v>
      </c>
      <c r="B632" s="29">
        <v>11</v>
      </c>
      <c r="C632">
        <v>64</v>
      </c>
      <c r="D632" s="1" t="s">
        <v>26</v>
      </c>
      <c r="E632" s="72">
        <v>55980148000121</v>
      </c>
      <c r="F632" s="1" t="s">
        <v>554</v>
      </c>
      <c r="G632" s="1" t="s">
        <v>555</v>
      </c>
      <c r="H632" s="1" t="s">
        <v>116</v>
      </c>
      <c r="I632" s="1" t="s">
        <v>92</v>
      </c>
      <c r="J632" s="1" t="s">
        <v>13</v>
      </c>
      <c r="K632" s="1" t="s">
        <v>309</v>
      </c>
      <c r="L632" s="1" t="s">
        <v>425</v>
      </c>
      <c r="M632" s="1" t="s">
        <v>306</v>
      </c>
      <c r="N632" s="28">
        <v>22</v>
      </c>
    </row>
    <row r="633" spans="1:14" x14ac:dyDescent="0.25">
      <c r="A633" s="29">
        <v>2020</v>
      </c>
      <c r="B633" s="29">
        <v>11</v>
      </c>
      <c r="C633">
        <v>64</v>
      </c>
      <c r="D633" s="1" t="s">
        <v>26</v>
      </c>
      <c r="E633" s="72">
        <v>55980148000121</v>
      </c>
      <c r="F633" s="1" t="s">
        <v>554</v>
      </c>
      <c r="G633" s="1" t="s">
        <v>555</v>
      </c>
      <c r="H633" s="1" t="s">
        <v>116</v>
      </c>
      <c r="I633" s="1" t="s">
        <v>92</v>
      </c>
      <c r="J633" s="1" t="s">
        <v>28</v>
      </c>
      <c r="K633" s="1" t="s">
        <v>310</v>
      </c>
      <c r="L633" s="1" t="s">
        <v>424</v>
      </c>
      <c r="M633" s="1" t="s">
        <v>311</v>
      </c>
      <c r="N633" s="28">
        <v>22</v>
      </c>
    </row>
    <row r="634" spans="1:14" x14ac:dyDescent="0.25">
      <c r="A634" s="29">
        <v>2020</v>
      </c>
      <c r="B634" s="29">
        <v>11</v>
      </c>
      <c r="C634">
        <v>64</v>
      </c>
      <c r="D634" s="1" t="s">
        <v>26</v>
      </c>
      <c r="E634" s="72">
        <v>55980148000121</v>
      </c>
      <c r="F634" s="1" t="s">
        <v>554</v>
      </c>
      <c r="G634" s="1" t="s">
        <v>555</v>
      </c>
      <c r="H634" s="1" t="s">
        <v>116</v>
      </c>
      <c r="I634" s="1" t="s">
        <v>92</v>
      </c>
      <c r="J634" s="1" t="s">
        <v>117</v>
      </c>
      <c r="K634" s="1" t="s">
        <v>356</v>
      </c>
      <c r="L634" s="1" t="s">
        <v>426</v>
      </c>
      <c r="M634" s="1" t="s">
        <v>313</v>
      </c>
      <c r="N634" s="28">
        <v>22</v>
      </c>
    </row>
    <row r="635" spans="1:14" x14ac:dyDescent="0.25">
      <c r="A635" s="29">
        <v>2020</v>
      </c>
      <c r="B635" s="29">
        <v>11</v>
      </c>
      <c r="C635">
        <v>64</v>
      </c>
      <c r="D635" s="1" t="s">
        <v>26</v>
      </c>
      <c r="E635" s="72">
        <v>60003761000129</v>
      </c>
      <c r="F635" s="1" t="s">
        <v>170</v>
      </c>
      <c r="G635" s="1" t="s">
        <v>171</v>
      </c>
      <c r="H635" s="1" t="s">
        <v>116</v>
      </c>
      <c r="I635" s="1" t="s">
        <v>92</v>
      </c>
      <c r="J635" s="1" t="s">
        <v>13</v>
      </c>
      <c r="K635" s="1" t="s">
        <v>309</v>
      </c>
      <c r="L635" s="1" t="s">
        <v>425</v>
      </c>
      <c r="M635" s="1" t="s">
        <v>306</v>
      </c>
      <c r="N635" s="28">
        <v>45</v>
      </c>
    </row>
    <row r="636" spans="1:14" x14ac:dyDescent="0.25">
      <c r="A636" s="29">
        <v>2020</v>
      </c>
      <c r="B636" s="29">
        <v>11</v>
      </c>
      <c r="C636">
        <v>64</v>
      </c>
      <c r="D636" s="1" t="s">
        <v>26</v>
      </c>
      <c r="E636" s="72">
        <v>60003761000129</v>
      </c>
      <c r="F636" s="1" t="s">
        <v>170</v>
      </c>
      <c r="G636" s="1" t="s">
        <v>171</v>
      </c>
      <c r="H636" s="1" t="s">
        <v>116</v>
      </c>
      <c r="I636" s="1" t="s">
        <v>92</v>
      </c>
      <c r="J636" s="1" t="s">
        <v>28</v>
      </c>
      <c r="K636" s="1" t="s">
        <v>310</v>
      </c>
      <c r="L636" s="1" t="s">
        <v>424</v>
      </c>
      <c r="M636" s="1" t="s">
        <v>311</v>
      </c>
      <c r="N636" s="28">
        <v>45</v>
      </c>
    </row>
    <row r="637" spans="1:14" x14ac:dyDescent="0.25">
      <c r="A637" s="29">
        <v>2020</v>
      </c>
      <c r="B637" s="29">
        <v>11</v>
      </c>
      <c r="C637">
        <v>64</v>
      </c>
      <c r="D637" s="1" t="s">
        <v>26</v>
      </c>
      <c r="E637" s="72">
        <v>60003761000129</v>
      </c>
      <c r="F637" s="1" t="s">
        <v>170</v>
      </c>
      <c r="G637" s="1" t="s">
        <v>171</v>
      </c>
      <c r="H637" s="1" t="s">
        <v>116</v>
      </c>
      <c r="I637" s="1" t="s">
        <v>92</v>
      </c>
      <c r="J637" s="1" t="s">
        <v>117</v>
      </c>
      <c r="K637" s="1" t="s">
        <v>356</v>
      </c>
      <c r="L637" s="1" t="s">
        <v>426</v>
      </c>
      <c r="M637" s="1" t="s">
        <v>313</v>
      </c>
      <c r="N637" s="28">
        <v>45</v>
      </c>
    </row>
    <row r="638" spans="1:14" x14ac:dyDescent="0.25">
      <c r="A638" s="29">
        <v>2020</v>
      </c>
      <c r="B638" s="29">
        <v>11</v>
      </c>
      <c r="C638">
        <v>64</v>
      </c>
      <c r="D638" s="1" t="s">
        <v>26</v>
      </c>
      <c r="E638" s="72">
        <v>29435005009932</v>
      </c>
      <c r="F638" s="1" t="s">
        <v>160</v>
      </c>
      <c r="G638" s="1" t="s">
        <v>115</v>
      </c>
      <c r="H638" s="1" t="s">
        <v>116</v>
      </c>
      <c r="I638" s="1" t="s">
        <v>92</v>
      </c>
      <c r="J638" s="1" t="s">
        <v>11</v>
      </c>
      <c r="K638" s="1" t="s">
        <v>307</v>
      </c>
      <c r="L638" s="1" t="s">
        <v>425</v>
      </c>
      <c r="M638" s="1" t="s">
        <v>306</v>
      </c>
      <c r="N638" s="28">
        <v>18</v>
      </c>
    </row>
    <row r="639" spans="1:14" x14ac:dyDescent="0.25">
      <c r="A639" s="29">
        <v>2020</v>
      </c>
      <c r="B639" s="29">
        <v>11</v>
      </c>
      <c r="C639">
        <v>64</v>
      </c>
      <c r="D639" s="1" t="s">
        <v>26</v>
      </c>
      <c r="E639" s="72">
        <v>29435005009932</v>
      </c>
      <c r="F639" s="1" t="s">
        <v>160</v>
      </c>
      <c r="G639" s="1" t="s">
        <v>115</v>
      </c>
      <c r="H639" s="1" t="s">
        <v>116</v>
      </c>
      <c r="I639" s="1" t="s">
        <v>92</v>
      </c>
      <c r="J639" s="1" t="s">
        <v>29</v>
      </c>
      <c r="K639" s="1" t="s">
        <v>312</v>
      </c>
      <c r="L639" s="1" t="s">
        <v>426</v>
      </c>
      <c r="M639" s="1" t="s">
        <v>313</v>
      </c>
      <c r="N639" s="28">
        <v>18</v>
      </c>
    </row>
    <row r="640" spans="1:14" x14ac:dyDescent="0.25">
      <c r="A640" s="29">
        <v>2020</v>
      </c>
      <c r="B640" s="29">
        <v>11</v>
      </c>
      <c r="C640">
        <v>64</v>
      </c>
      <c r="D640" s="1" t="s">
        <v>26</v>
      </c>
      <c r="E640" s="72">
        <v>29435005009932</v>
      </c>
      <c r="F640" s="1" t="s">
        <v>160</v>
      </c>
      <c r="G640" s="1" t="s">
        <v>115</v>
      </c>
      <c r="H640" s="1" t="s">
        <v>116</v>
      </c>
      <c r="I640" s="1" t="s">
        <v>92</v>
      </c>
      <c r="J640" s="1" t="s">
        <v>161</v>
      </c>
      <c r="K640" s="1" t="s">
        <v>359</v>
      </c>
      <c r="L640" s="1" t="s">
        <v>424</v>
      </c>
      <c r="M640" s="1" t="s">
        <v>311</v>
      </c>
      <c r="N640" s="28">
        <v>18</v>
      </c>
    </row>
    <row r="641" spans="1:14" x14ac:dyDescent="0.25">
      <c r="A641" s="29">
        <v>2020</v>
      </c>
      <c r="B641" s="29">
        <v>11</v>
      </c>
      <c r="C641">
        <v>64</v>
      </c>
      <c r="D641" s="1" t="s">
        <v>26</v>
      </c>
      <c r="E641" s="72">
        <v>60884855000316</v>
      </c>
      <c r="F641" s="1" t="s">
        <v>177</v>
      </c>
      <c r="G641" s="1" t="s">
        <v>115</v>
      </c>
      <c r="H641" s="1" t="s">
        <v>116</v>
      </c>
      <c r="I641" s="1" t="s">
        <v>92</v>
      </c>
      <c r="J641" s="1" t="s">
        <v>161</v>
      </c>
      <c r="K641" s="1" t="s">
        <v>359</v>
      </c>
      <c r="L641" s="1" t="s">
        <v>424</v>
      </c>
      <c r="M641" s="1" t="s">
        <v>311</v>
      </c>
      <c r="N641" s="28">
        <v>80</v>
      </c>
    </row>
    <row r="642" spans="1:14" x14ac:dyDescent="0.25">
      <c r="A642" s="29">
        <v>2020</v>
      </c>
      <c r="B642" s="29">
        <v>11</v>
      </c>
      <c r="C642">
        <v>64</v>
      </c>
      <c r="D642" s="1" t="s">
        <v>26</v>
      </c>
      <c r="E642" s="72">
        <v>60884855000316</v>
      </c>
      <c r="F642" s="1" t="s">
        <v>177</v>
      </c>
      <c r="G642" s="1" t="s">
        <v>115</v>
      </c>
      <c r="H642" s="1" t="s">
        <v>116</v>
      </c>
      <c r="I642" s="1" t="s">
        <v>92</v>
      </c>
      <c r="J642" s="1" t="s">
        <v>23</v>
      </c>
      <c r="K642" s="1" t="s">
        <v>369</v>
      </c>
      <c r="L642" s="1" t="s">
        <v>425</v>
      </c>
      <c r="M642" s="1" t="s">
        <v>306</v>
      </c>
      <c r="N642" s="28">
        <v>80</v>
      </c>
    </row>
    <row r="643" spans="1:14" x14ac:dyDescent="0.25">
      <c r="A643" s="29">
        <v>2020</v>
      </c>
      <c r="B643" s="29">
        <v>11</v>
      </c>
      <c r="C643">
        <v>64</v>
      </c>
      <c r="D643" s="1" t="s">
        <v>26</v>
      </c>
      <c r="E643" s="72">
        <v>60726502000126</v>
      </c>
      <c r="F643" s="1" t="s">
        <v>174</v>
      </c>
      <c r="G643" s="1" t="s">
        <v>115</v>
      </c>
      <c r="H643" s="1" t="s">
        <v>116</v>
      </c>
      <c r="I643" s="1" t="s">
        <v>92</v>
      </c>
      <c r="J643" s="1" t="s">
        <v>161</v>
      </c>
      <c r="K643" s="1" t="s">
        <v>359</v>
      </c>
      <c r="L643" s="1" t="s">
        <v>424</v>
      </c>
      <c r="M643" s="1" t="s">
        <v>311</v>
      </c>
      <c r="N643" s="28">
        <v>10</v>
      </c>
    </row>
    <row r="644" spans="1:14" x14ac:dyDescent="0.25">
      <c r="A644" s="29">
        <v>2020</v>
      </c>
      <c r="B644" s="29">
        <v>11</v>
      </c>
      <c r="C644">
        <v>64</v>
      </c>
      <c r="D644" s="1" t="s">
        <v>26</v>
      </c>
      <c r="E644" s="72">
        <v>60726502000126</v>
      </c>
      <c r="F644" s="1" t="s">
        <v>174</v>
      </c>
      <c r="G644" s="1" t="s">
        <v>115</v>
      </c>
      <c r="H644" s="1" t="s">
        <v>116</v>
      </c>
      <c r="I644" s="1" t="s">
        <v>92</v>
      </c>
      <c r="J644" s="1" t="s">
        <v>23</v>
      </c>
      <c r="K644" s="1" t="s">
        <v>369</v>
      </c>
      <c r="L644" s="1" t="s">
        <v>425</v>
      </c>
      <c r="M644" s="1" t="s">
        <v>306</v>
      </c>
      <c r="N644" s="28">
        <v>10</v>
      </c>
    </row>
    <row r="645" spans="1:14" x14ac:dyDescent="0.25">
      <c r="A645" s="29">
        <v>2020</v>
      </c>
      <c r="B645" s="29">
        <v>11</v>
      </c>
      <c r="C645">
        <v>64</v>
      </c>
      <c r="D645" s="1" t="s">
        <v>26</v>
      </c>
      <c r="E645" s="72">
        <v>60726502000711</v>
      </c>
      <c r="F645" s="1" t="s">
        <v>175</v>
      </c>
      <c r="G645" s="1" t="s">
        <v>115</v>
      </c>
      <c r="H645" s="1" t="s">
        <v>116</v>
      </c>
      <c r="I645" s="1" t="s">
        <v>92</v>
      </c>
      <c r="J645" s="1" t="s">
        <v>161</v>
      </c>
      <c r="K645" s="1" t="s">
        <v>359</v>
      </c>
      <c r="L645" s="1" t="s">
        <v>424</v>
      </c>
      <c r="M645" s="1" t="s">
        <v>311</v>
      </c>
      <c r="N645" s="28">
        <v>4</v>
      </c>
    </row>
    <row r="646" spans="1:14" x14ac:dyDescent="0.25">
      <c r="A646" s="29">
        <v>2020</v>
      </c>
      <c r="B646" s="29">
        <v>11</v>
      </c>
      <c r="C646">
        <v>64</v>
      </c>
      <c r="D646" s="1" t="s">
        <v>26</v>
      </c>
      <c r="E646" s="72">
        <v>60726502000711</v>
      </c>
      <c r="F646" s="1" t="s">
        <v>175</v>
      </c>
      <c r="G646" s="1" t="s">
        <v>115</v>
      </c>
      <c r="H646" s="1" t="s">
        <v>116</v>
      </c>
      <c r="I646" s="1" t="s">
        <v>92</v>
      </c>
      <c r="J646" s="1" t="s">
        <v>23</v>
      </c>
      <c r="K646" s="1" t="s">
        <v>369</v>
      </c>
      <c r="L646" s="1" t="s">
        <v>425</v>
      </c>
      <c r="M646" s="1" t="s">
        <v>306</v>
      </c>
      <c r="N646" s="28">
        <v>4</v>
      </c>
    </row>
    <row r="647" spans="1:14" x14ac:dyDescent="0.25">
      <c r="A647" s="29">
        <v>2020</v>
      </c>
      <c r="B647" s="29">
        <v>11</v>
      </c>
      <c r="C647">
        <v>64</v>
      </c>
      <c r="D647" s="1" t="s">
        <v>26</v>
      </c>
      <c r="E647" s="72">
        <v>21371777000132</v>
      </c>
      <c r="F647" s="1" t="s">
        <v>148</v>
      </c>
      <c r="G647" s="1" t="s">
        <v>115</v>
      </c>
      <c r="H647" s="1" t="s">
        <v>116</v>
      </c>
      <c r="I647" s="1" t="s">
        <v>92</v>
      </c>
      <c r="J647" s="1" t="s">
        <v>31</v>
      </c>
      <c r="K647" s="1" t="s">
        <v>321</v>
      </c>
      <c r="L647" s="1" t="s">
        <v>424</v>
      </c>
      <c r="M647" s="1" t="s">
        <v>311</v>
      </c>
      <c r="N647" s="28">
        <v>7</v>
      </c>
    </row>
    <row r="648" spans="1:14" x14ac:dyDescent="0.25">
      <c r="A648" s="29">
        <v>2020</v>
      </c>
      <c r="B648" s="29">
        <v>11</v>
      </c>
      <c r="C648">
        <v>64</v>
      </c>
      <c r="D648" s="1" t="s">
        <v>26</v>
      </c>
      <c r="E648" s="72">
        <v>21371777000132</v>
      </c>
      <c r="F648" s="1" t="s">
        <v>148</v>
      </c>
      <c r="G648" s="1" t="s">
        <v>115</v>
      </c>
      <c r="H648" s="1" t="s">
        <v>116</v>
      </c>
      <c r="I648" s="1" t="s">
        <v>92</v>
      </c>
      <c r="J648" s="1" t="s">
        <v>117</v>
      </c>
      <c r="K648" s="1" t="s">
        <v>356</v>
      </c>
      <c r="L648" s="1" t="s">
        <v>426</v>
      </c>
      <c r="M648" s="1" t="s">
        <v>313</v>
      </c>
      <c r="N648" s="28">
        <v>7</v>
      </c>
    </row>
    <row r="649" spans="1:14" x14ac:dyDescent="0.25">
      <c r="A649" s="29">
        <v>2020</v>
      </c>
      <c r="B649" s="29">
        <v>11</v>
      </c>
      <c r="C649">
        <v>64</v>
      </c>
      <c r="D649" s="1" t="s">
        <v>26</v>
      </c>
      <c r="E649" s="72">
        <v>21371777000132</v>
      </c>
      <c r="F649" s="1" t="s">
        <v>148</v>
      </c>
      <c r="G649" s="1" t="s">
        <v>115</v>
      </c>
      <c r="H649" s="1" t="s">
        <v>116</v>
      </c>
      <c r="I649" s="1" t="s">
        <v>92</v>
      </c>
      <c r="J649" s="1" t="s">
        <v>23</v>
      </c>
      <c r="K649" s="1" t="s">
        <v>369</v>
      </c>
      <c r="L649" s="1" t="s">
        <v>425</v>
      </c>
      <c r="M649" s="1" t="s">
        <v>306</v>
      </c>
      <c r="N649" s="28">
        <v>7</v>
      </c>
    </row>
    <row r="650" spans="1:14" x14ac:dyDescent="0.25">
      <c r="A650" s="29">
        <v>2020</v>
      </c>
      <c r="B650" s="29">
        <v>11</v>
      </c>
      <c r="C650">
        <v>64</v>
      </c>
      <c r="D650" s="1" t="s">
        <v>26</v>
      </c>
      <c r="E650" s="72">
        <v>60448040000122</v>
      </c>
      <c r="F650" s="1" t="s">
        <v>261</v>
      </c>
      <c r="G650" s="1" t="s">
        <v>115</v>
      </c>
      <c r="H650" s="1" t="s">
        <v>116</v>
      </c>
      <c r="I650" s="1" t="s">
        <v>251</v>
      </c>
      <c r="J650" s="1" t="s">
        <v>29</v>
      </c>
      <c r="K650" s="1" t="s">
        <v>312</v>
      </c>
      <c r="L650" s="1" t="s">
        <v>426</v>
      </c>
      <c r="M650" s="1" t="s">
        <v>313</v>
      </c>
      <c r="N650" s="28">
        <v>111</v>
      </c>
    </row>
    <row r="651" spans="1:14" x14ac:dyDescent="0.25">
      <c r="A651" s="29">
        <v>2020</v>
      </c>
      <c r="B651" s="29">
        <v>11</v>
      </c>
      <c r="C651">
        <v>64</v>
      </c>
      <c r="D651" s="1" t="s">
        <v>26</v>
      </c>
      <c r="E651" s="72">
        <v>60448040000122</v>
      </c>
      <c r="F651" s="1" t="s">
        <v>261</v>
      </c>
      <c r="G651" s="1" t="s">
        <v>115</v>
      </c>
      <c r="H651" s="1" t="s">
        <v>116</v>
      </c>
      <c r="I651" s="1" t="s">
        <v>251</v>
      </c>
      <c r="J651" s="1" t="s">
        <v>161</v>
      </c>
      <c r="K651" s="1" t="s">
        <v>359</v>
      </c>
      <c r="L651" s="1" t="s">
        <v>424</v>
      </c>
      <c r="M651" s="1" t="s">
        <v>311</v>
      </c>
      <c r="N651" s="28">
        <v>111</v>
      </c>
    </row>
    <row r="652" spans="1:14" x14ac:dyDescent="0.25">
      <c r="A652" s="29">
        <v>2020</v>
      </c>
      <c r="B652" s="29">
        <v>11</v>
      </c>
      <c r="C652">
        <v>64</v>
      </c>
      <c r="D652" s="1" t="s">
        <v>26</v>
      </c>
      <c r="E652" s="72">
        <v>60448040000122</v>
      </c>
      <c r="F652" s="1" t="s">
        <v>261</v>
      </c>
      <c r="G652" s="1" t="s">
        <v>115</v>
      </c>
      <c r="H652" s="1" t="s">
        <v>116</v>
      </c>
      <c r="I652" s="1" t="s">
        <v>251</v>
      </c>
      <c r="J652" s="1" t="s">
        <v>24</v>
      </c>
      <c r="K652" s="1" t="s">
        <v>402</v>
      </c>
      <c r="L652" s="1" t="s">
        <v>425</v>
      </c>
      <c r="M652" s="1" t="s">
        <v>306</v>
      </c>
      <c r="N652" s="28">
        <v>111</v>
      </c>
    </row>
    <row r="653" spans="1:14" x14ac:dyDescent="0.25">
      <c r="A653" s="29">
        <v>2020</v>
      </c>
      <c r="B653" s="29">
        <v>11</v>
      </c>
      <c r="C653">
        <v>64</v>
      </c>
      <c r="D653" s="1" t="s">
        <v>26</v>
      </c>
      <c r="E653" s="72">
        <v>60453024000390</v>
      </c>
      <c r="F653" s="1" t="s">
        <v>172</v>
      </c>
      <c r="G653" s="1" t="s">
        <v>115</v>
      </c>
      <c r="H653" s="1" t="s">
        <v>116</v>
      </c>
      <c r="I653" s="1" t="s">
        <v>92</v>
      </c>
      <c r="J653" s="1" t="s">
        <v>29</v>
      </c>
      <c r="K653" s="1" t="s">
        <v>312</v>
      </c>
      <c r="L653" s="1" t="s">
        <v>426</v>
      </c>
      <c r="M653" s="1" t="s">
        <v>313</v>
      </c>
      <c r="N653" s="28">
        <v>35</v>
      </c>
    </row>
    <row r="654" spans="1:14" x14ac:dyDescent="0.25">
      <c r="A654" s="29">
        <v>2020</v>
      </c>
      <c r="B654" s="29">
        <v>11</v>
      </c>
      <c r="C654">
        <v>64</v>
      </c>
      <c r="D654" s="1" t="s">
        <v>26</v>
      </c>
      <c r="E654" s="72">
        <v>60453024000390</v>
      </c>
      <c r="F654" s="1" t="s">
        <v>172</v>
      </c>
      <c r="G654" s="1" t="s">
        <v>115</v>
      </c>
      <c r="H654" s="1" t="s">
        <v>116</v>
      </c>
      <c r="I654" s="1" t="s">
        <v>92</v>
      </c>
      <c r="J654" s="1" t="s">
        <v>161</v>
      </c>
      <c r="K654" s="1" t="s">
        <v>359</v>
      </c>
      <c r="L654" s="1" t="s">
        <v>424</v>
      </c>
      <c r="M654" s="1" t="s">
        <v>311</v>
      </c>
      <c r="N654" s="28">
        <v>35</v>
      </c>
    </row>
    <row r="655" spans="1:14" x14ac:dyDescent="0.25">
      <c r="A655" s="29">
        <v>2020</v>
      </c>
      <c r="B655" s="29">
        <v>11</v>
      </c>
      <c r="C655">
        <v>64</v>
      </c>
      <c r="D655" s="1" t="s">
        <v>26</v>
      </c>
      <c r="E655" s="72">
        <v>60453024000390</v>
      </c>
      <c r="F655" s="1" t="s">
        <v>172</v>
      </c>
      <c r="G655" s="1" t="s">
        <v>115</v>
      </c>
      <c r="H655" s="1" t="s">
        <v>116</v>
      </c>
      <c r="I655" s="1" t="s">
        <v>92</v>
      </c>
      <c r="J655" s="1" t="s">
        <v>23</v>
      </c>
      <c r="K655" s="1" t="s">
        <v>369</v>
      </c>
      <c r="L655" s="1" t="s">
        <v>425</v>
      </c>
      <c r="M655" s="1" t="s">
        <v>306</v>
      </c>
      <c r="N655" s="28">
        <v>35</v>
      </c>
    </row>
    <row r="656" spans="1:14" x14ac:dyDescent="0.25">
      <c r="A656" s="29">
        <v>2020</v>
      </c>
      <c r="B656" s="29">
        <v>11</v>
      </c>
      <c r="C656">
        <v>64</v>
      </c>
      <c r="D656" s="1" t="s">
        <v>26</v>
      </c>
      <c r="E656" s="72">
        <v>51722957012512</v>
      </c>
      <c r="F656" s="1" t="s">
        <v>233</v>
      </c>
      <c r="G656" s="1" t="s">
        <v>115</v>
      </c>
      <c r="H656" s="1" t="s">
        <v>116</v>
      </c>
      <c r="I656" s="1" t="s">
        <v>92</v>
      </c>
      <c r="J656" s="1" t="s">
        <v>31</v>
      </c>
      <c r="K656" s="1" t="s">
        <v>321</v>
      </c>
      <c r="L656" s="1" t="s">
        <v>424</v>
      </c>
      <c r="M656" s="1" t="s">
        <v>311</v>
      </c>
      <c r="N656" s="28">
        <v>5</v>
      </c>
    </row>
    <row r="657" spans="1:14" x14ac:dyDescent="0.25">
      <c r="A657" s="29">
        <v>2020</v>
      </c>
      <c r="B657" s="29">
        <v>11</v>
      </c>
      <c r="C657">
        <v>64</v>
      </c>
      <c r="D657" s="1" t="s">
        <v>26</v>
      </c>
      <c r="E657" s="72">
        <v>51722957012512</v>
      </c>
      <c r="F657" s="1" t="s">
        <v>233</v>
      </c>
      <c r="G657" s="1" t="s">
        <v>115</v>
      </c>
      <c r="H657" s="1" t="s">
        <v>116</v>
      </c>
      <c r="I657" s="1" t="s">
        <v>92</v>
      </c>
      <c r="J657" s="1" t="s">
        <v>117</v>
      </c>
      <c r="K657" s="1" t="s">
        <v>356</v>
      </c>
      <c r="L657" s="1" t="s">
        <v>426</v>
      </c>
      <c r="M657" s="1" t="s">
        <v>313</v>
      </c>
      <c r="N657" s="28">
        <v>5</v>
      </c>
    </row>
    <row r="658" spans="1:14" x14ac:dyDescent="0.25">
      <c r="A658" s="29">
        <v>2020</v>
      </c>
      <c r="B658" s="29">
        <v>11</v>
      </c>
      <c r="C658">
        <v>64</v>
      </c>
      <c r="D658" s="1" t="s">
        <v>26</v>
      </c>
      <c r="E658" s="72">
        <v>51722957012512</v>
      </c>
      <c r="F658" s="1" t="s">
        <v>233</v>
      </c>
      <c r="G658" s="1" t="s">
        <v>115</v>
      </c>
      <c r="H658" s="1" t="s">
        <v>116</v>
      </c>
      <c r="I658" s="1" t="s">
        <v>92</v>
      </c>
      <c r="J658" s="1" t="s">
        <v>23</v>
      </c>
      <c r="K658" s="1" t="s">
        <v>369</v>
      </c>
      <c r="L658" s="1" t="s">
        <v>425</v>
      </c>
      <c r="M658" s="1" t="s">
        <v>306</v>
      </c>
      <c r="N658" s="28">
        <v>5</v>
      </c>
    </row>
    <row r="659" spans="1:14" x14ac:dyDescent="0.25">
      <c r="A659" s="29">
        <v>2020</v>
      </c>
      <c r="B659" s="29">
        <v>11</v>
      </c>
      <c r="C659">
        <v>64</v>
      </c>
      <c r="D659" s="1" t="s">
        <v>26</v>
      </c>
      <c r="E659" s="72">
        <v>62106505000192</v>
      </c>
      <c r="F659" s="1" t="s">
        <v>552</v>
      </c>
      <c r="G659" s="1" t="s">
        <v>115</v>
      </c>
      <c r="H659" s="1" t="s">
        <v>116</v>
      </c>
      <c r="I659" s="1" t="s">
        <v>92</v>
      </c>
      <c r="J659" s="1" t="s">
        <v>11</v>
      </c>
      <c r="K659" s="1" t="s">
        <v>307</v>
      </c>
      <c r="L659" s="1" t="s">
        <v>425</v>
      </c>
      <c r="M659" s="1" t="s">
        <v>306</v>
      </c>
      <c r="N659" s="28">
        <v>40</v>
      </c>
    </row>
    <row r="660" spans="1:14" x14ac:dyDescent="0.25">
      <c r="A660" s="29">
        <v>2020</v>
      </c>
      <c r="B660" s="29">
        <v>11</v>
      </c>
      <c r="C660">
        <v>64</v>
      </c>
      <c r="D660" s="1" t="s">
        <v>26</v>
      </c>
      <c r="E660" s="72">
        <v>62106505000192</v>
      </c>
      <c r="F660" s="1" t="s">
        <v>552</v>
      </c>
      <c r="G660" s="1" t="s">
        <v>115</v>
      </c>
      <c r="H660" s="1" t="s">
        <v>116</v>
      </c>
      <c r="I660" s="1" t="s">
        <v>92</v>
      </c>
      <c r="J660" s="1" t="s">
        <v>31</v>
      </c>
      <c r="K660" s="1" t="s">
        <v>321</v>
      </c>
      <c r="L660" s="1" t="s">
        <v>424</v>
      </c>
      <c r="M660" s="1" t="s">
        <v>311</v>
      </c>
      <c r="N660" s="28">
        <v>40</v>
      </c>
    </row>
    <row r="661" spans="1:14" x14ac:dyDescent="0.25">
      <c r="A661" s="29">
        <v>2020</v>
      </c>
      <c r="B661" s="29">
        <v>11</v>
      </c>
      <c r="C661">
        <v>64</v>
      </c>
      <c r="D661" s="1" t="s">
        <v>26</v>
      </c>
      <c r="E661" s="72">
        <v>62106505000192</v>
      </c>
      <c r="F661" s="1" t="s">
        <v>552</v>
      </c>
      <c r="G661" s="1" t="s">
        <v>115</v>
      </c>
      <c r="H661" s="1" t="s">
        <v>116</v>
      </c>
      <c r="I661" s="1" t="s">
        <v>92</v>
      </c>
      <c r="J661" s="1" t="s">
        <v>117</v>
      </c>
      <c r="K661" s="1" t="s">
        <v>356</v>
      </c>
      <c r="L661" s="1" t="s">
        <v>426</v>
      </c>
      <c r="M661" s="1" t="s">
        <v>313</v>
      </c>
      <c r="N661" s="28">
        <v>40</v>
      </c>
    </row>
    <row r="662" spans="1:14" x14ac:dyDescent="0.25">
      <c r="A662" s="29">
        <v>2020</v>
      </c>
      <c r="B662" s="29">
        <v>11</v>
      </c>
      <c r="C662">
        <v>64</v>
      </c>
      <c r="D662" s="1" t="s">
        <v>26</v>
      </c>
      <c r="E662" s="72">
        <v>61213674000240</v>
      </c>
      <c r="F662" s="1" t="s">
        <v>191</v>
      </c>
      <c r="G662" s="1" t="s">
        <v>115</v>
      </c>
      <c r="H662" s="1" t="s">
        <v>116</v>
      </c>
      <c r="I662" s="1" t="s">
        <v>92</v>
      </c>
      <c r="J662" s="1" t="s">
        <v>11</v>
      </c>
      <c r="K662" s="1" t="s">
        <v>307</v>
      </c>
      <c r="L662" s="1" t="s">
        <v>425</v>
      </c>
      <c r="M662" s="1" t="s">
        <v>306</v>
      </c>
      <c r="N662" s="28">
        <v>3</v>
      </c>
    </row>
    <row r="663" spans="1:14" x14ac:dyDescent="0.25">
      <c r="A663" s="29">
        <v>2020</v>
      </c>
      <c r="B663" s="29">
        <v>11</v>
      </c>
      <c r="C663">
        <v>64</v>
      </c>
      <c r="D663" s="1" t="s">
        <v>26</v>
      </c>
      <c r="E663" s="72">
        <v>61213674000240</v>
      </c>
      <c r="F663" s="1" t="s">
        <v>191</v>
      </c>
      <c r="G663" s="1" t="s">
        <v>115</v>
      </c>
      <c r="H663" s="1" t="s">
        <v>116</v>
      </c>
      <c r="I663" s="1" t="s">
        <v>92</v>
      </c>
      <c r="J663" s="1" t="s">
        <v>161</v>
      </c>
      <c r="K663" s="1" t="s">
        <v>359</v>
      </c>
      <c r="L663" s="1" t="s">
        <v>424</v>
      </c>
      <c r="M663" s="1" t="s">
        <v>311</v>
      </c>
      <c r="N663" s="28">
        <v>3</v>
      </c>
    </row>
    <row r="664" spans="1:14" x14ac:dyDescent="0.25">
      <c r="A664" s="29">
        <v>2020</v>
      </c>
      <c r="B664" s="29">
        <v>11</v>
      </c>
      <c r="C664">
        <v>64</v>
      </c>
      <c r="D664" s="1" t="s">
        <v>26</v>
      </c>
      <c r="E664" s="72">
        <v>60544244000167</v>
      </c>
      <c r="F664" s="1" t="s">
        <v>553</v>
      </c>
      <c r="G664" s="1" t="s">
        <v>115</v>
      </c>
      <c r="H664" s="1" t="s">
        <v>116</v>
      </c>
      <c r="I664" s="1" t="s">
        <v>92</v>
      </c>
      <c r="J664" s="1" t="s">
        <v>11</v>
      </c>
      <c r="K664" s="1" t="s">
        <v>307</v>
      </c>
      <c r="L664" s="1" t="s">
        <v>425</v>
      </c>
      <c r="M664" s="1" t="s">
        <v>306</v>
      </c>
      <c r="N664" s="28">
        <v>18</v>
      </c>
    </row>
    <row r="665" spans="1:14" x14ac:dyDescent="0.25">
      <c r="A665" s="29">
        <v>2020</v>
      </c>
      <c r="B665" s="29">
        <v>11</v>
      </c>
      <c r="C665">
        <v>64</v>
      </c>
      <c r="D665" s="1" t="s">
        <v>26</v>
      </c>
      <c r="E665" s="72">
        <v>60544244000167</v>
      </c>
      <c r="F665" s="1" t="s">
        <v>553</v>
      </c>
      <c r="G665" s="1" t="s">
        <v>115</v>
      </c>
      <c r="H665" s="1" t="s">
        <v>116</v>
      </c>
      <c r="I665" s="1" t="s">
        <v>92</v>
      </c>
      <c r="J665" s="1" t="s">
        <v>31</v>
      </c>
      <c r="K665" s="1" t="s">
        <v>321</v>
      </c>
      <c r="L665" s="1" t="s">
        <v>424</v>
      </c>
      <c r="M665" s="1" t="s">
        <v>311</v>
      </c>
      <c r="N665" s="28">
        <v>18</v>
      </c>
    </row>
    <row r="666" spans="1:14" x14ac:dyDescent="0.25">
      <c r="A666" s="29">
        <v>2020</v>
      </c>
      <c r="B666" s="29">
        <v>11</v>
      </c>
      <c r="C666">
        <v>64</v>
      </c>
      <c r="D666" s="1" t="s">
        <v>26</v>
      </c>
      <c r="E666" s="72">
        <v>60544244000167</v>
      </c>
      <c r="F666" s="1" t="s">
        <v>553</v>
      </c>
      <c r="G666" s="1" t="s">
        <v>115</v>
      </c>
      <c r="H666" s="1" t="s">
        <v>116</v>
      </c>
      <c r="I666" s="1" t="s">
        <v>92</v>
      </c>
      <c r="J666" s="1" t="s">
        <v>117</v>
      </c>
      <c r="K666" s="1" t="s">
        <v>356</v>
      </c>
      <c r="L666" s="1" t="s">
        <v>426</v>
      </c>
      <c r="M666" s="1" t="s">
        <v>313</v>
      </c>
      <c r="N666" s="28">
        <v>18</v>
      </c>
    </row>
    <row r="667" spans="1:14" x14ac:dyDescent="0.25">
      <c r="A667" s="29">
        <v>2020</v>
      </c>
      <c r="B667" s="29">
        <v>11</v>
      </c>
      <c r="C667">
        <v>64</v>
      </c>
      <c r="D667" s="1" t="s">
        <v>26</v>
      </c>
      <c r="E667" s="72">
        <v>461479009462</v>
      </c>
      <c r="F667" s="1" t="s">
        <v>474</v>
      </c>
      <c r="G667" s="1" t="s">
        <v>115</v>
      </c>
      <c r="H667" s="1" t="s">
        <v>116</v>
      </c>
      <c r="I667" s="1" t="s">
        <v>92</v>
      </c>
      <c r="J667" s="1" t="s">
        <v>29</v>
      </c>
      <c r="K667" s="1" t="s">
        <v>312</v>
      </c>
      <c r="L667" s="1" t="s">
        <v>426</v>
      </c>
      <c r="M667" s="1" t="s">
        <v>313</v>
      </c>
      <c r="N667" s="28">
        <v>5</v>
      </c>
    </row>
    <row r="668" spans="1:14" x14ac:dyDescent="0.25">
      <c r="A668" s="29">
        <v>2020</v>
      </c>
      <c r="B668" s="29">
        <v>11</v>
      </c>
      <c r="C668">
        <v>64</v>
      </c>
      <c r="D668" s="1" t="s">
        <v>26</v>
      </c>
      <c r="E668" s="72">
        <v>461479009462</v>
      </c>
      <c r="F668" s="1" t="s">
        <v>474</v>
      </c>
      <c r="G668" s="1" t="s">
        <v>115</v>
      </c>
      <c r="H668" s="1" t="s">
        <v>116</v>
      </c>
      <c r="I668" s="1" t="s">
        <v>92</v>
      </c>
      <c r="J668" s="1" t="s">
        <v>161</v>
      </c>
      <c r="K668" s="1" t="s">
        <v>359</v>
      </c>
      <c r="L668" s="1" t="s">
        <v>424</v>
      </c>
      <c r="M668" s="1" t="s">
        <v>311</v>
      </c>
      <c r="N668" s="28">
        <v>5</v>
      </c>
    </row>
    <row r="669" spans="1:14" x14ac:dyDescent="0.25">
      <c r="A669" s="29">
        <v>2020</v>
      </c>
      <c r="B669" s="29">
        <v>11</v>
      </c>
      <c r="C669">
        <v>64</v>
      </c>
      <c r="D669" s="1" t="s">
        <v>26</v>
      </c>
      <c r="E669" s="72">
        <v>461479009462</v>
      </c>
      <c r="F669" s="1" t="s">
        <v>474</v>
      </c>
      <c r="G669" s="1" t="s">
        <v>115</v>
      </c>
      <c r="H669" s="1" t="s">
        <v>116</v>
      </c>
      <c r="I669" s="1" t="s">
        <v>92</v>
      </c>
      <c r="J669" s="1" t="s">
        <v>23</v>
      </c>
      <c r="K669" s="1" t="s">
        <v>369</v>
      </c>
      <c r="L669" s="1" t="s">
        <v>425</v>
      </c>
      <c r="M669" s="1" t="s">
        <v>306</v>
      </c>
      <c r="N669" s="28">
        <v>5</v>
      </c>
    </row>
    <row r="670" spans="1:14" x14ac:dyDescent="0.25">
      <c r="A670" s="29">
        <v>2020</v>
      </c>
      <c r="B670" s="29">
        <v>11</v>
      </c>
      <c r="C670">
        <v>64</v>
      </c>
      <c r="D670" s="1" t="s">
        <v>26</v>
      </c>
      <c r="E670" s="72">
        <v>60975737005110</v>
      </c>
      <c r="F670" s="1" t="s">
        <v>249</v>
      </c>
      <c r="G670" s="1" t="s">
        <v>115</v>
      </c>
      <c r="H670" s="1" t="s">
        <v>116</v>
      </c>
      <c r="I670" s="1" t="s">
        <v>92</v>
      </c>
      <c r="J670" s="1" t="s">
        <v>29</v>
      </c>
      <c r="K670" s="1" t="s">
        <v>312</v>
      </c>
      <c r="L670" s="1" t="s">
        <v>426</v>
      </c>
      <c r="M670" s="1" t="s">
        <v>313</v>
      </c>
      <c r="N670" s="28">
        <v>2</v>
      </c>
    </row>
    <row r="671" spans="1:14" x14ac:dyDescent="0.25">
      <c r="A671" s="29">
        <v>2020</v>
      </c>
      <c r="B671" s="29">
        <v>11</v>
      </c>
      <c r="C671">
        <v>64</v>
      </c>
      <c r="D671" s="1" t="s">
        <v>26</v>
      </c>
      <c r="E671" s="72">
        <v>60975737005110</v>
      </c>
      <c r="F671" s="1" t="s">
        <v>249</v>
      </c>
      <c r="G671" s="1" t="s">
        <v>115</v>
      </c>
      <c r="H671" s="1" t="s">
        <v>116</v>
      </c>
      <c r="I671" s="1" t="s">
        <v>92</v>
      </c>
      <c r="J671" s="1" t="s">
        <v>31</v>
      </c>
      <c r="K671" s="1" t="s">
        <v>321</v>
      </c>
      <c r="L671" s="1" t="s">
        <v>424</v>
      </c>
      <c r="M671" s="1" t="s">
        <v>311</v>
      </c>
      <c r="N671" s="28">
        <v>2</v>
      </c>
    </row>
    <row r="672" spans="1:14" x14ac:dyDescent="0.25">
      <c r="A672" s="29">
        <v>2020</v>
      </c>
      <c r="B672" s="29">
        <v>11</v>
      </c>
      <c r="C672">
        <v>64</v>
      </c>
      <c r="D672" s="1" t="s">
        <v>26</v>
      </c>
      <c r="E672" s="72">
        <v>60975737005110</v>
      </c>
      <c r="F672" s="1" t="s">
        <v>249</v>
      </c>
      <c r="G672" s="1" t="s">
        <v>115</v>
      </c>
      <c r="H672" s="1" t="s">
        <v>116</v>
      </c>
      <c r="I672" s="1" t="s">
        <v>92</v>
      </c>
      <c r="J672" s="1" t="s">
        <v>24</v>
      </c>
      <c r="K672" s="1" t="s">
        <v>402</v>
      </c>
      <c r="L672" s="1" t="s">
        <v>425</v>
      </c>
      <c r="M672" s="1" t="s">
        <v>306</v>
      </c>
      <c r="N672" s="28">
        <v>2</v>
      </c>
    </row>
    <row r="673" spans="1:14" x14ac:dyDescent="0.25">
      <c r="A673" s="29">
        <v>2020</v>
      </c>
      <c r="B673" s="29">
        <v>11</v>
      </c>
      <c r="C673">
        <v>64</v>
      </c>
      <c r="D673" s="1" t="s">
        <v>26</v>
      </c>
      <c r="E673" s="72">
        <v>60975737001204</v>
      </c>
      <c r="F673" s="1" t="s">
        <v>189</v>
      </c>
      <c r="G673" s="1" t="s">
        <v>115</v>
      </c>
      <c r="H673" s="1" t="s">
        <v>116</v>
      </c>
      <c r="I673" s="1" t="s">
        <v>92</v>
      </c>
      <c r="J673" s="1" t="s">
        <v>29</v>
      </c>
      <c r="K673" s="1" t="s">
        <v>312</v>
      </c>
      <c r="L673" s="1" t="s">
        <v>426</v>
      </c>
      <c r="M673" s="1" t="s">
        <v>313</v>
      </c>
      <c r="N673" s="28">
        <v>2</v>
      </c>
    </row>
    <row r="674" spans="1:14" x14ac:dyDescent="0.25">
      <c r="A674" s="29">
        <v>2020</v>
      </c>
      <c r="B674" s="29">
        <v>11</v>
      </c>
      <c r="C674">
        <v>64</v>
      </c>
      <c r="D674" s="1" t="s">
        <v>26</v>
      </c>
      <c r="E674" s="72">
        <v>60975737001204</v>
      </c>
      <c r="F674" s="1" t="s">
        <v>189</v>
      </c>
      <c r="G674" s="1" t="s">
        <v>115</v>
      </c>
      <c r="H674" s="1" t="s">
        <v>116</v>
      </c>
      <c r="I674" s="1" t="s">
        <v>92</v>
      </c>
      <c r="J674" s="1" t="s">
        <v>31</v>
      </c>
      <c r="K674" s="1" t="s">
        <v>321</v>
      </c>
      <c r="L674" s="1" t="s">
        <v>424</v>
      </c>
      <c r="M674" s="1" t="s">
        <v>311</v>
      </c>
      <c r="N674" s="28">
        <v>2</v>
      </c>
    </row>
    <row r="675" spans="1:14" x14ac:dyDescent="0.25">
      <c r="A675" s="29">
        <v>2020</v>
      </c>
      <c r="B675" s="29">
        <v>11</v>
      </c>
      <c r="C675">
        <v>64</v>
      </c>
      <c r="D675" s="1" t="s">
        <v>26</v>
      </c>
      <c r="E675" s="72">
        <v>60975737001204</v>
      </c>
      <c r="F675" s="1" t="s">
        <v>189</v>
      </c>
      <c r="G675" s="1" t="s">
        <v>115</v>
      </c>
      <c r="H675" s="1" t="s">
        <v>116</v>
      </c>
      <c r="I675" s="1" t="s">
        <v>92</v>
      </c>
      <c r="J675" s="1" t="s">
        <v>24</v>
      </c>
      <c r="K675" s="1" t="s">
        <v>402</v>
      </c>
      <c r="L675" s="1" t="s">
        <v>425</v>
      </c>
      <c r="M675" s="1" t="s">
        <v>306</v>
      </c>
      <c r="N675" s="28">
        <v>2</v>
      </c>
    </row>
    <row r="676" spans="1:14" x14ac:dyDescent="0.25">
      <c r="A676" s="29">
        <v>2020</v>
      </c>
      <c r="B676" s="29">
        <v>11</v>
      </c>
      <c r="C676">
        <v>64</v>
      </c>
      <c r="D676" s="1" t="s">
        <v>26</v>
      </c>
      <c r="E676" s="72">
        <v>6047087000210</v>
      </c>
      <c r="F676" s="1" t="s">
        <v>114</v>
      </c>
      <c r="G676" s="1" t="s">
        <v>115</v>
      </c>
      <c r="H676" s="1" t="s">
        <v>116</v>
      </c>
      <c r="I676" s="1" t="s">
        <v>92</v>
      </c>
      <c r="J676" s="1" t="s">
        <v>11</v>
      </c>
      <c r="K676" s="1" t="s">
        <v>307</v>
      </c>
      <c r="L676" s="1" t="s">
        <v>425</v>
      </c>
      <c r="M676" s="1" t="s">
        <v>306</v>
      </c>
      <c r="N676" s="28">
        <v>60</v>
      </c>
    </row>
    <row r="677" spans="1:14" x14ac:dyDescent="0.25">
      <c r="A677" s="29">
        <v>2020</v>
      </c>
      <c r="B677" s="29">
        <v>11</v>
      </c>
      <c r="C677">
        <v>64</v>
      </c>
      <c r="D677" s="1" t="s">
        <v>26</v>
      </c>
      <c r="E677" s="72">
        <v>6047087000210</v>
      </c>
      <c r="F677" s="1" t="s">
        <v>114</v>
      </c>
      <c r="G677" s="1" t="s">
        <v>115</v>
      </c>
      <c r="H677" s="1" t="s">
        <v>116</v>
      </c>
      <c r="I677" s="1" t="s">
        <v>92</v>
      </c>
      <c r="J677" s="1" t="s">
        <v>31</v>
      </c>
      <c r="K677" s="1" t="s">
        <v>321</v>
      </c>
      <c r="L677" s="1" t="s">
        <v>424</v>
      </c>
      <c r="M677" s="1" t="s">
        <v>311</v>
      </c>
      <c r="N677" s="28">
        <v>60</v>
      </c>
    </row>
    <row r="678" spans="1:14" x14ac:dyDescent="0.25">
      <c r="A678" s="29">
        <v>2020</v>
      </c>
      <c r="B678" s="29">
        <v>11</v>
      </c>
      <c r="C678">
        <v>64</v>
      </c>
      <c r="D678" s="1" t="s">
        <v>26</v>
      </c>
      <c r="E678" s="72">
        <v>6047087000210</v>
      </c>
      <c r="F678" s="1" t="s">
        <v>114</v>
      </c>
      <c r="G678" s="1" t="s">
        <v>115</v>
      </c>
      <c r="H678" s="1" t="s">
        <v>116</v>
      </c>
      <c r="I678" s="1" t="s">
        <v>92</v>
      </c>
      <c r="J678" s="1" t="s">
        <v>117</v>
      </c>
      <c r="K678" s="1" t="s">
        <v>356</v>
      </c>
      <c r="L678" s="1" t="s">
        <v>426</v>
      </c>
      <c r="M678" s="1" t="s">
        <v>313</v>
      </c>
      <c r="N678" s="28">
        <v>60</v>
      </c>
    </row>
    <row r="679" spans="1:14" x14ac:dyDescent="0.25">
      <c r="A679" s="29">
        <v>2020</v>
      </c>
      <c r="B679" s="29">
        <v>11</v>
      </c>
      <c r="C679">
        <v>64</v>
      </c>
      <c r="D679" s="1" t="s">
        <v>26</v>
      </c>
      <c r="E679" s="72">
        <v>28290788000137</v>
      </c>
      <c r="F679" s="1" t="s">
        <v>153</v>
      </c>
      <c r="G679" s="1" t="s">
        <v>115</v>
      </c>
      <c r="H679" s="1" t="s">
        <v>116</v>
      </c>
      <c r="I679" s="1" t="s">
        <v>92</v>
      </c>
      <c r="J679" s="1" t="s">
        <v>11</v>
      </c>
      <c r="K679" s="1" t="s">
        <v>307</v>
      </c>
      <c r="L679" s="1" t="s">
        <v>425</v>
      </c>
      <c r="M679" s="1" t="s">
        <v>306</v>
      </c>
      <c r="N679" s="28">
        <v>11</v>
      </c>
    </row>
    <row r="680" spans="1:14" x14ac:dyDescent="0.25">
      <c r="A680" s="29">
        <v>2020</v>
      </c>
      <c r="B680" s="29">
        <v>11</v>
      </c>
      <c r="C680">
        <v>64</v>
      </c>
      <c r="D680" s="1" t="s">
        <v>26</v>
      </c>
      <c r="E680" s="72">
        <v>28290788000137</v>
      </c>
      <c r="F680" s="1" t="s">
        <v>153</v>
      </c>
      <c r="G680" s="1" t="s">
        <v>115</v>
      </c>
      <c r="H680" s="1" t="s">
        <v>116</v>
      </c>
      <c r="I680" s="1" t="s">
        <v>92</v>
      </c>
      <c r="J680" s="1" t="s">
        <v>31</v>
      </c>
      <c r="K680" s="1" t="s">
        <v>321</v>
      </c>
      <c r="L680" s="1" t="s">
        <v>424</v>
      </c>
      <c r="M680" s="1" t="s">
        <v>311</v>
      </c>
      <c r="N680" s="28">
        <v>11</v>
      </c>
    </row>
    <row r="681" spans="1:14" x14ac:dyDescent="0.25">
      <c r="A681" s="29">
        <v>2020</v>
      </c>
      <c r="B681" s="29">
        <v>11</v>
      </c>
      <c r="C681">
        <v>64</v>
      </c>
      <c r="D681" s="1" t="s">
        <v>26</v>
      </c>
      <c r="E681" s="72">
        <v>28290788000137</v>
      </c>
      <c r="F681" s="1" t="s">
        <v>153</v>
      </c>
      <c r="G681" s="1" t="s">
        <v>115</v>
      </c>
      <c r="H681" s="1" t="s">
        <v>116</v>
      </c>
      <c r="I681" s="1" t="s">
        <v>92</v>
      </c>
      <c r="J681" s="1" t="s">
        <v>117</v>
      </c>
      <c r="K681" s="1" t="s">
        <v>356</v>
      </c>
      <c r="L681" s="1" t="s">
        <v>426</v>
      </c>
      <c r="M681" s="1" t="s">
        <v>313</v>
      </c>
      <c r="N681" s="28">
        <v>11</v>
      </c>
    </row>
    <row r="682" spans="1:14" x14ac:dyDescent="0.25">
      <c r="A682" s="29">
        <v>2020</v>
      </c>
      <c r="B682" s="29">
        <v>11</v>
      </c>
      <c r="C682">
        <v>64</v>
      </c>
      <c r="D682" s="1" t="s">
        <v>26</v>
      </c>
      <c r="E682" s="72">
        <v>62779145000190</v>
      </c>
      <c r="F682" s="1" t="s">
        <v>235</v>
      </c>
      <c r="G682" s="1" t="s">
        <v>115</v>
      </c>
      <c r="H682" s="1" t="s">
        <v>116</v>
      </c>
      <c r="I682" s="1" t="s">
        <v>92</v>
      </c>
      <c r="J682" s="1" t="s">
        <v>29</v>
      </c>
      <c r="K682" s="1" t="s">
        <v>312</v>
      </c>
      <c r="L682" s="1" t="s">
        <v>426</v>
      </c>
      <c r="M682" s="1" t="s">
        <v>313</v>
      </c>
      <c r="N682" s="28">
        <v>6</v>
      </c>
    </row>
    <row r="683" spans="1:14" x14ac:dyDescent="0.25">
      <c r="A683" s="29">
        <v>2020</v>
      </c>
      <c r="B683" s="29">
        <v>11</v>
      </c>
      <c r="C683">
        <v>64</v>
      </c>
      <c r="D683" s="1" t="s">
        <v>26</v>
      </c>
      <c r="E683" s="72">
        <v>62779145000190</v>
      </c>
      <c r="F683" s="1" t="s">
        <v>235</v>
      </c>
      <c r="G683" s="1" t="s">
        <v>115</v>
      </c>
      <c r="H683" s="1" t="s">
        <v>116</v>
      </c>
      <c r="I683" s="1" t="s">
        <v>92</v>
      </c>
      <c r="J683" s="1" t="s">
        <v>31</v>
      </c>
      <c r="K683" s="1" t="s">
        <v>321</v>
      </c>
      <c r="L683" s="1" t="s">
        <v>424</v>
      </c>
      <c r="M683" s="1" t="s">
        <v>311</v>
      </c>
      <c r="N683" s="28">
        <v>6</v>
      </c>
    </row>
    <row r="684" spans="1:14" x14ac:dyDescent="0.25">
      <c r="A684" s="29">
        <v>2020</v>
      </c>
      <c r="B684" s="29">
        <v>11</v>
      </c>
      <c r="C684">
        <v>64</v>
      </c>
      <c r="D684" s="1" t="s">
        <v>26</v>
      </c>
      <c r="E684" s="72">
        <v>62779145000190</v>
      </c>
      <c r="F684" s="1" t="s">
        <v>235</v>
      </c>
      <c r="G684" s="1" t="s">
        <v>115</v>
      </c>
      <c r="H684" s="1" t="s">
        <v>116</v>
      </c>
      <c r="I684" s="1" t="s">
        <v>92</v>
      </c>
      <c r="J684" s="1" t="s">
        <v>24</v>
      </c>
      <c r="K684" s="1" t="s">
        <v>402</v>
      </c>
      <c r="L684" s="1" t="s">
        <v>425</v>
      </c>
      <c r="M684" s="1" t="s">
        <v>306</v>
      </c>
      <c r="N684" s="28">
        <v>6</v>
      </c>
    </row>
    <row r="685" spans="1:14" x14ac:dyDescent="0.25">
      <c r="A685" s="29">
        <v>2020</v>
      </c>
      <c r="B685" s="29">
        <v>11</v>
      </c>
      <c r="C685">
        <v>64</v>
      </c>
      <c r="D685" s="1" t="s">
        <v>26</v>
      </c>
      <c r="E685" s="72">
        <v>61599908000158</v>
      </c>
      <c r="F685" s="1" t="s">
        <v>193</v>
      </c>
      <c r="G685" s="1" t="s">
        <v>115</v>
      </c>
      <c r="H685" s="1" t="s">
        <v>116</v>
      </c>
      <c r="I685" s="1" t="s">
        <v>92</v>
      </c>
      <c r="J685" s="1" t="s">
        <v>161</v>
      </c>
      <c r="K685" s="1" t="s">
        <v>359</v>
      </c>
      <c r="L685" s="1" t="s">
        <v>424</v>
      </c>
      <c r="M685" s="1" t="s">
        <v>311</v>
      </c>
      <c r="N685" s="28">
        <v>70</v>
      </c>
    </row>
    <row r="686" spans="1:14" x14ac:dyDescent="0.25">
      <c r="A686" s="29">
        <v>2020</v>
      </c>
      <c r="B686" s="29">
        <v>11</v>
      </c>
      <c r="C686">
        <v>64</v>
      </c>
      <c r="D686" s="1" t="s">
        <v>26</v>
      </c>
      <c r="E686" s="72">
        <v>61599908000158</v>
      </c>
      <c r="F686" s="1" t="s">
        <v>193</v>
      </c>
      <c r="G686" s="1" t="s">
        <v>115</v>
      </c>
      <c r="H686" s="1" t="s">
        <v>116</v>
      </c>
      <c r="I686" s="1" t="s">
        <v>92</v>
      </c>
      <c r="J686" s="1" t="s">
        <v>23</v>
      </c>
      <c r="K686" s="1" t="s">
        <v>369</v>
      </c>
      <c r="L686" s="1" t="s">
        <v>425</v>
      </c>
      <c r="M686" s="1" t="s">
        <v>306</v>
      </c>
      <c r="N686" s="28">
        <v>70</v>
      </c>
    </row>
    <row r="687" spans="1:14" x14ac:dyDescent="0.25">
      <c r="A687" s="29">
        <v>2020</v>
      </c>
      <c r="B687" s="29">
        <v>11</v>
      </c>
      <c r="C687">
        <v>64</v>
      </c>
      <c r="D687" s="1" t="s">
        <v>26</v>
      </c>
      <c r="E687" s="72">
        <v>60961422000155</v>
      </c>
      <c r="F687" s="1" t="s">
        <v>187</v>
      </c>
      <c r="G687" s="1" t="s">
        <v>115</v>
      </c>
      <c r="H687" s="1" t="s">
        <v>116</v>
      </c>
      <c r="I687" s="1" t="s">
        <v>92</v>
      </c>
      <c r="J687" s="1" t="s">
        <v>11</v>
      </c>
      <c r="K687" s="1" t="s">
        <v>307</v>
      </c>
      <c r="L687" s="1" t="s">
        <v>425</v>
      </c>
      <c r="M687" s="1" t="s">
        <v>306</v>
      </c>
      <c r="N687" s="28">
        <v>10</v>
      </c>
    </row>
    <row r="688" spans="1:14" x14ac:dyDescent="0.25">
      <c r="A688" s="29">
        <v>2020</v>
      </c>
      <c r="B688" s="29">
        <v>11</v>
      </c>
      <c r="C688">
        <v>64</v>
      </c>
      <c r="D688" s="1" t="s">
        <v>26</v>
      </c>
      <c r="E688" s="72">
        <v>60961422000155</v>
      </c>
      <c r="F688" s="1" t="s">
        <v>187</v>
      </c>
      <c r="G688" s="1" t="s">
        <v>115</v>
      </c>
      <c r="H688" s="1" t="s">
        <v>116</v>
      </c>
      <c r="I688" s="1" t="s">
        <v>92</v>
      </c>
      <c r="J688" s="1" t="s">
        <v>31</v>
      </c>
      <c r="K688" s="1" t="s">
        <v>321</v>
      </c>
      <c r="L688" s="1" t="s">
        <v>424</v>
      </c>
      <c r="M688" s="1" t="s">
        <v>311</v>
      </c>
      <c r="N688" s="28">
        <v>10</v>
      </c>
    </row>
    <row r="689" spans="1:14" x14ac:dyDescent="0.25">
      <c r="A689" s="29">
        <v>2020</v>
      </c>
      <c r="B689" s="29">
        <v>11</v>
      </c>
      <c r="C689">
        <v>64</v>
      </c>
      <c r="D689" s="1" t="s">
        <v>26</v>
      </c>
      <c r="E689" s="72">
        <v>60961422000155</v>
      </c>
      <c r="F689" s="1" t="s">
        <v>187</v>
      </c>
      <c r="G689" s="1" t="s">
        <v>115</v>
      </c>
      <c r="H689" s="1" t="s">
        <v>116</v>
      </c>
      <c r="I689" s="1" t="s">
        <v>92</v>
      </c>
      <c r="J689" s="1" t="s">
        <v>117</v>
      </c>
      <c r="K689" s="1" t="s">
        <v>356</v>
      </c>
      <c r="L689" s="1" t="s">
        <v>426</v>
      </c>
      <c r="M689" s="1" t="s">
        <v>313</v>
      </c>
      <c r="N689" s="28">
        <v>10</v>
      </c>
    </row>
    <row r="690" spans="1:14" x14ac:dyDescent="0.25">
      <c r="A690" s="29">
        <v>2020</v>
      </c>
      <c r="B690" s="29">
        <v>11</v>
      </c>
      <c r="C690">
        <v>64</v>
      </c>
      <c r="D690" s="1" t="s">
        <v>26</v>
      </c>
      <c r="E690" s="72">
        <v>61590410000124</v>
      </c>
      <c r="F690" s="1" t="s">
        <v>192</v>
      </c>
      <c r="G690" s="1" t="s">
        <v>115</v>
      </c>
      <c r="H690" s="1" t="s">
        <v>116</v>
      </c>
      <c r="I690" s="1" t="s">
        <v>92</v>
      </c>
      <c r="J690" s="1" t="s">
        <v>29</v>
      </c>
      <c r="K690" s="1" t="s">
        <v>312</v>
      </c>
      <c r="L690" s="1" t="s">
        <v>426</v>
      </c>
      <c r="M690" s="1" t="s">
        <v>313</v>
      </c>
      <c r="N690" s="28">
        <v>43</v>
      </c>
    </row>
    <row r="691" spans="1:14" x14ac:dyDescent="0.25">
      <c r="A691" s="29">
        <v>2020</v>
      </c>
      <c r="B691" s="29">
        <v>11</v>
      </c>
      <c r="C691">
        <v>64</v>
      </c>
      <c r="D691" s="1" t="s">
        <v>26</v>
      </c>
      <c r="E691" s="72">
        <v>61590410000124</v>
      </c>
      <c r="F691" s="1" t="s">
        <v>192</v>
      </c>
      <c r="G691" s="1" t="s">
        <v>115</v>
      </c>
      <c r="H691" s="1" t="s">
        <v>116</v>
      </c>
      <c r="I691" s="1" t="s">
        <v>92</v>
      </c>
      <c r="J691" s="1" t="s">
        <v>161</v>
      </c>
      <c r="K691" s="1" t="s">
        <v>359</v>
      </c>
      <c r="L691" s="1" t="s">
        <v>424</v>
      </c>
      <c r="M691" s="1" t="s">
        <v>311</v>
      </c>
      <c r="N691" s="28">
        <v>43</v>
      </c>
    </row>
    <row r="692" spans="1:14" x14ac:dyDescent="0.25">
      <c r="A692" s="29">
        <v>2020</v>
      </c>
      <c r="B692" s="29">
        <v>11</v>
      </c>
      <c r="C692">
        <v>64</v>
      </c>
      <c r="D692" s="1" t="s">
        <v>26</v>
      </c>
      <c r="E692" s="72">
        <v>61590410000124</v>
      </c>
      <c r="F692" s="1" t="s">
        <v>192</v>
      </c>
      <c r="G692" s="1" t="s">
        <v>115</v>
      </c>
      <c r="H692" s="1" t="s">
        <v>116</v>
      </c>
      <c r="I692" s="1" t="s">
        <v>92</v>
      </c>
      <c r="J692" s="1" t="s">
        <v>24</v>
      </c>
      <c r="K692" s="1" t="s">
        <v>402</v>
      </c>
      <c r="L692" s="1" t="s">
        <v>425</v>
      </c>
      <c r="M692" s="1" t="s">
        <v>306</v>
      </c>
      <c r="N692" s="28">
        <v>43</v>
      </c>
    </row>
    <row r="693" spans="1:14" x14ac:dyDescent="0.25">
      <c r="A693" s="29">
        <v>2020</v>
      </c>
      <c r="B693" s="29">
        <v>11</v>
      </c>
      <c r="C693">
        <v>64</v>
      </c>
      <c r="D693" s="1" t="s">
        <v>26</v>
      </c>
      <c r="E693" s="72">
        <v>61699567000435</v>
      </c>
      <c r="F693" s="1" t="s">
        <v>561</v>
      </c>
      <c r="G693" s="1" t="s">
        <v>562</v>
      </c>
      <c r="H693" s="1" t="s">
        <v>116</v>
      </c>
      <c r="I693" s="1" t="s">
        <v>92</v>
      </c>
      <c r="J693" s="1" t="s">
        <v>117</v>
      </c>
      <c r="K693" s="1" t="s">
        <v>356</v>
      </c>
      <c r="L693" s="1" t="s">
        <v>426</v>
      </c>
      <c r="M693" s="1" t="s">
        <v>313</v>
      </c>
      <c r="N693" s="28">
        <v>2</v>
      </c>
    </row>
    <row r="694" spans="1:14" x14ac:dyDescent="0.25">
      <c r="A694" s="29">
        <v>2020</v>
      </c>
      <c r="B694" s="29">
        <v>11</v>
      </c>
      <c r="C694">
        <v>64</v>
      </c>
      <c r="D694" s="1" t="s">
        <v>26</v>
      </c>
      <c r="E694" s="72">
        <v>61699567000435</v>
      </c>
      <c r="F694" s="1" t="s">
        <v>561</v>
      </c>
      <c r="G694" s="1" t="s">
        <v>562</v>
      </c>
      <c r="H694" s="1" t="s">
        <v>116</v>
      </c>
      <c r="I694" s="1" t="s">
        <v>92</v>
      </c>
      <c r="J694" s="1" t="s">
        <v>161</v>
      </c>
      <c r="K694" s="1" t="s">
        <v>359</v>
      </c>
      <c r="L694" s="1" t="s">
        <v>424</v>
      </c>
      <c r="M694" s="1" t="s">
        <v>311</v>
      </c>
      <c r="N694" s="28">
        <v>2</v>
      </c>
    </row>
    <row r="695" spans="1:14" x14ac:dyDescent="0.25">
      <c r="A695" s="29">
        <v>2020</v>
      </c>
      <c r="B695" s="29">
        <v>11</v>
      </c>
      <c r="C695">
        <v>64</v>
      </c>
      <c r="D695" s="1" t="s">
        <v>26</v>
      </c>
      <c r="E695" s="72">
        <v>61699567000435</v>
      </c>
      <c r="F695" s="1" t="s">
        <v>561</v>
      </c>
      <c r="G695" s="1" t="s">
        <v>562</v>
      </c>
      <c r="H695" s="1" t="s">
        <v>116</v>
      </c>
      <c r="I695" s="1" t="s">
        <v>92</v>
      </c>
      <c r="J695" s="1" t="s">
        <v>23</v>
      </c>
      <c r="K695" s="1" t="s">
        <v>369</v>
      </c>
      <c r="L695" s="1" t="s">
        <v>425</v>
      </c>
      <c r="M695" s="1" t="s">
        <v>306</v>
      </c>
      <c r="N695" s="28">
        <v>2</v>
      </c>
    </row>
    <row r="696" spans="1:14" x14ac:dyDescent="0.25">
      <c r="A696" s="29">
        <v>2020</v>
      </c>
      <c r="B696" s="29">
        <v>11</v>
      </c>
      <c r="C696">
        <v>64</v>
      </c>
      <c r="D696" s="1" t="s">
        <v>26</v>
      </c>
      <c r="E696" s="72">
        <v>14702257000795</v>
      </c>
      <c r="F696" s="1" t="s">
        <v>547</v>
      </c>
      <c r="G696" s="1" t="s">
        <v>548</v>
      </c>
      <c r="H696" s="1" t="s">
        <v>549</v>
      </c>
      <c r="I696" s="1" t="s">
        <v>92</v>
      </c>
      <c r="J696" s="1" t="s">
        <v>16</v>
      </c>
      <c r="K696" s="1" t="s">
        <v>322</v>
      </c>
      <c r="L696" s="1" t="s">
        <v>425</v>
      </c>
      <c r="M696" s="1" t="s">
        <v>306</v>
      </c>
      <c r="N696" s="28">
        <v>1</v>
      </c>
    </row>
    <row r="697" spans="1:14" x14ac:dyDescent="0.25">
      <c r="A697" s="29">
        <v>2020</v>
      </c>
      <c r="B697" s="29">
        <v>11</v>
      </c>
      <c r="C697">
        <v>64</v>
      </c>
      <c r="D697" s="1" t="s">
        <v>26</v>
      </c>
      <c r="E697" s="72">
        <v>14702257000795</v>
      </c>
      <c r="F697" s="1" t="s">
        <v>547</v>
      </c>
      <c r="G697" s="1" t="s">
        <v>548</v>
      </c>
      <c r="H697" s="1" t="s">
        <v>549</v>
      </c>
      <c r="I697" s="1" t="s">
        <v>92</v>
      </c>
      <c r="J697" s="1" t="s">
        <v>99</v>
      </c>
      <c r="K697" s="1" t="s">
        <v>355</v>
      </c>
      <c r="L697" s="1" t="s">
        <v>426</v>
      </c>
      <c r="M697" s="1" t="s">
        <v>313</v>
      </c>
      <c r="N697" s="28">
        <v>1</v>
      </c>
    </row>
    <row r="698" spans="1:14" x14ac:dyDescent="0.25">
      <c r="A698" s="29">
        <v>2020</v>
      </c>
      <c r="B698" s="29">
        <v>11</v>
      </c>
      <c r="C698">
        <v>64</v>
      </c>
      <c r="D698" s="1" t="s">
        <v>26</v>
      </c>
      <c r="E698" s="72">
        <v>14702257000795</v>
      </c>
      <c r="F698" s="1" t="s">
        <v>547</v>
      </c>
      <c r="G698" s="1" t="s">
        <v>548</v>
      </c>
      <c r="H698" s="1" t="s">
        <v>549</v>
      </c>
      <c r="I698" s="1" t="s">
        <v>92</v>
      </c>
      <c r="J698" s="1" t="s">
        <v>93</v>
      </c>
      <c r="K698" s="1" t="s">
        <v>358</v>
      </c>
      <c r="L698" s="1" t="s">
        <v>424</v>
      </c>
      <c r="M698" s="1" t="s">
        <v>311</v>
      </c>
      <c r="N698" s="28">
        <v>1</v>
      </c>
    </row>
    <row r="699" spans="1:14" x14ac:dyDescent="0.25">
      <c r="A699" s="29">
        <v>2020</v>
      </c>
      <c r="B699" s="29">
        <v>11</v>
      </c>
      <c r="C699">
        <v>62</v>
      </c>
      <c r="D699" s="1" t="s">
        <v>8</v>
      </c>
      <c r="E699" s="72">
        <v>84537141000138</v>
      </c>
      <c r="F699" s="1" t="s">
        <v>195</v>
      </c>
      <c r="G699" s="1" t="s">
        <v>196</v>
      </c>
      <c r="H699" s="1" t="s">
        <v>197</v>
      </c>
      <c r="I699" s="1" t="s">
        <v>92</v>
      </c>
      <c r="J699" s="1" t="s">
        <v>93</v>
      </c>
      <c r="K699" s="1" t="s">
        <v>358</v>
      </c>
      <c r="L699" s="1" t="s">
        <v>424</v>
      </c>
      <c r="M699" s="1" t="s">
        <v>311</v>
      </c>
      <c r="N699" s="28">
        <v>1</v>
      </c>
    </row>
    <row r="700" spans="1:14" x14ac:dyDescent="0.25">
      <c r="A700" s="29">
        <v>2020</v>
      </c>
      <c r="B700" s="29">
        <v>11</v>
      </c>
      <c r="C700">
        <v>62</v>
      </c>
      <c r="D700" s="1" t="s">
        <v>8</v>
      </c>
      <c r="E700" s="72">
        <v>84537141000138</v>
      </c>
      <c r="F700" s="1" t="s">
        <v>195</v>
      </c>
      <c r="G700" s="1" t="s">
        <v>196</v>
      </c>
      <c r="H700" s="1" t="s">
        <v>197</v>
      </c>
      <c r="I700" s="1" t="s">
        <v>92</v>
      </c>
      <c r="J700" s="1" t="s">
        <v>198</v>
      </c>
      <c r="K700" s="1" t="s">
        <v>361</v>
      </c>
      <c r="L700" s="1" t="s">
        <v>425</v>
      </c>
      <c r="M700" s="1" t="s">
        <v>306</v>
      </c>
      <c r="N700" s="28">
        <v>1</v>
      </c>
    </row>
    <row r="701" spans="1:14" x14ac:dyDescent="0.25">
      <c r="A701" s="29">
        <v>2020</v>
      </c>
      <c r="B701" s="29">
        <v>11</v>
      </c>
      <c r="C701">
        <v>62</v>
      </c>
      <c r="D701" s="1" t="s">
        <v>8</v>
      </c>
      <c r="E701" s="72">
        <v>84537141000138</v>
      </c>
      <c r="F701" s="1" t="s">
        <v>195</v>
      </c>
      <c r="G701" s="1" t="s">
        <v>196</v>
      </c>
      <c r="H701" s="1" t="s">
        <v>197</v>
      </c>
      <c r="I701" s="1" t="s">
        <v>92</v>
      </c>
      <c r="J701" s="1" t="s">
        <v>25</v>
      </c>
      <c r="K701" s="1" t="s">
        <v>406</v>
      </c>
      <c r="L701" s="1" t="s">
        <v>426</v>
      </c>
      <c r="M701" s="1" t="s">
        <v>313</v>
      </c>
      <c r="N701" s="28">
        <v>1</v>
      </c>
    </row>
    <row r="702" spans="1:14" x14ac:dyDescent="0.25">
      <c r="A702" s="29">
        <v>2020</v>
      </c>
      <c r="B702" s="29">
        <v>11</v>
      </c>
      <c r="C702">
        <v>62</v>
      </c>
      <c r="D702" s="1" t="s">
        <v>8</v>
      </c>
      <c r="E702" s="72">
        <v>13952064000134</v>
      </c>
      <c r="F702" s="1" t="s">
        <v>224</v>
      </c>
      <c r="G702" s="1" t="s">
        <v>107</v>
      </c>
      <c r="H702" s="1" t="s">
        <v>108</v>
      </c>
      <c r="I702" s="1" t="s">
        <v>92</v>
      </c>
      <c r="J702" s="1" t="s">
        <v>19</v>
      </c>
      <c r="K702" s="1" t="s">
        <v>325</v>
      </c>
      <c r="L702" s="1" t="s">
        <v>425</v>
      </c>
      <c r="M702" s="1" t="s">
        <v>306</v>
      </c>
      <c r="N702" s="28">
        <v>7</v>
      </c>
    </row>
    <row r="703" spans="1:14" x14ac:dyDescent="0.25">
      <c r="A703" s="29">
        <v>2020</v>
      </c>
      <c r="B703" s="29">
        <v>11</v>
      </c>
      <c r="C703">
        <v>62</v>
      </c>
      <c r="D703" s="1" t="s">
        <v>8</v>
      </c>
      <c r="E703" s="72">
        <v>13952064000134</v>
      </c>
      <c r="F703" s="1" t="s">
        <v>224</v>
      </c>
      <c r="G703" s="1" t="s">
        <v>107</v>
      </c>
      <c r="H703" s="1" t="s">
        <v>108</v>
      </c>
      <c r="I703" s="1" t="s">
        <v>92</v>
      </c>
      <c r="J703" s="1" t="s">
        <v>99</v>
      </c>
      <c r="K703" s="1" t="s">
        <v>355</v>
      </c>
      <c r="L703" s="1" t="s">
        <v>426</v>
      </c>
      <c r="M703" s="1" t="s">
        <v>313</v>
      </c>
      <c r="N703" s="28">
        <v>7</v>
      </c>
    </row>
    <row r="704" spans="1:14" x14ac:dyDescent="0.25">
      <c r="A704" s="29">
        <v>2020</v>
      </c>
      <c r="B704" s="29">
        <v>11</v>
      </c>
      <c r="C704">
        <v>62</v>
      </c>
      <c r="D704" s="1" t="s">
        <v>8</v>
      </c>
      <c r="E704" s="72">
        <v>13952064000134</v>
      </c>
      <c r="F704" s="1" t="s">
        <v>224</v>
      </c>
      <c r="G704" s="1" t="s">
        <v>107</v>
      </c>
      <c r="H704" s="1" t="s">
        <v>108</v>
      </c>
      <c r="I704" s="1" t="s">
        <v>92</v>
      </c>
      <c r="J704" s="1" t="s">
        <v>33</v>
      </c>
      <c r="K704" s="1" t="s">
        <v>405</v>
      </c>
      <c r="L704" s="1" t="s">
        <v>424</v>
      </c>
      <c r="M704" s="1" t="s">
        <v>311</v>
      </c>
      <c r="N704" s="28">
        <v>7</v>
      </c>
    </row>
    <row r="705" spans="1:14" x14ac:dyDescent="0.25">
      <c r="A705" s="29">
        <v>2020</v>
      </c>
      <c r="B705" s="29">
        <v>11</v>
      </c>
      <c r="C705">
        <v>62</v>
      </c>
      <c r="D705" s="1" t="s">
        <v>8</v>
      </c>
      <c r="E705" s="72">
        <v>12361267014739</v>
      </c>
      <c r="F705" s="1" t="s">
        <v>475</v>
      </c>
      <c r="G705" s="1" t="s">
        <v>107</v>
      </c>
      <c r="H705" s="1" t="s">
        <v>108</v>
      </c>
      <c r="I705" s="1" t="s">
        <v>92</v>
      </c>
      <c r="J705" s="1" t="s">
        <v>19</v>
      </c>
      <c r="K705" s="1" t="s">
        <v>325</v>
      </c>
      <c r="L705" s="1" t="s">
        <v>425</v>
      </c>
      <c r="M705" s="1" t="s">
        <v>306</v>
      </c>
      <c r="N705" s="28">
        <v>12</v>
      </c>
    </row>
    <row r="706" spans="1:14" x14ac:dyDescent="0.25">
      <c r="A706" s="29">
        <v>2020</v>
      </c>
      <c r="B706" s="29">
        <v>11</v>
      </c>
      <c r="C706">
        <v>62</v>
      </c>
      <c r="D706" s="1" t="s">
        <v>8</v>
      </c>
      <c r="E706" s="72">
        <v>12361267014739</v>
      </c>
      <c r="F706" s="1" t="s">
        <v>475</v>
      </c>
      <c r="G706" s="1" t="s">
        <v>107</v>
      </c>
      <c r="H706" s="1" t="s">
        <v>108</v>
      </c>
      <c r="I706" s="1" t="s">
        <v>92</v>
      </c>
      <c r="J706" s="1" t="s">
        <v>99</v>
      </c>
      <c r="K706" s="1" t="s">
        <v>355</v>
      </c>
      <c r="L706" s="1" t="s">
        <v>426</v>
      </c>
      <c r="M706" s="1" t="s">
        <v>313</v>
      </c>
      <c r="N706" s="28">
        <v>12</v>
      </c>
    </row>
    <row r="707" spans="1:14" x14ac:dyDescent="0.25">
      <c r="A707" s="29">
        <v>2020</v>
      </c>
      <c r="B707" s="29">
        <v>11</v>
      </c>
      <c r="C707">
        <v>62</v>
      </c>
      <c r="D707" s="1" t="s">
        <v>8</v>
      </c>
      <c r="E707" s="72">
        <v>12361267014739</v>
      </c>
      <c r="F707" s="1" t="s">
        <v>475</v>
      </c>
      <c r="G707" s="1" t="s">
        <v>107</v>
      </c>
      <c r="H707" s="1" t="s">
        <v>108</v>
      </c>
      <c r="I707" s="1" t="s">
        <v>92</v>
      </c>
      <c r="J707" s="1" t="s">
        <v>33</v>
      </c>
      <c r="K707" s="1" t="s">
        <v>405</v>
      </c>
      <c r="L707" s="1" t="s">
        <v>424</v>
      </c>
      <c r="M707" s="1" t="s">
        <v>311</v>
      </c>
      <c r="N707" s="28">
        <v>12</v>
      </c>
    </row>
    <row r="708" spans="1:14" x14ac:dyDescent="0.25">
      <c r="A708" s="29">
        <v>2020</v>
      </c>
      <c r="B708" s="29">
        <v>11</v>
      </c>
      <c r="C708">
        <v>62</v>
      </c>
      <c r="D708" s="1" t="s">
        <v>8</v>
      </c>
      <c r="E708" s="72">
        <v>5469172000122</v>
      </c>
      <c r="F708" s="1" t="s">
        <v>106</v>
      </c>
      <c r="G708" s="1" t="s">
        <v>107</v>
      </c>
      <c r="H708" s="1" t="s">
        <v>108</v>
      </c>
      <c r="I708" s="1" t="s">
        <v>92</v>
      </c>
      <c r="J708" s="1" t="s">
        <v>19</v>
      </c>
      <c r="K708" s="1" t="s">
        <v>325</v>
      </c>
      <c r="L708" s="1" t="s">
        <v>425</v>
      </c>
      <c r="M708" s="1" t="s">
        <v>306</v>
      </c>
      <c r="N708" s="28">
        <v>20</v>
      </c>
    </row>
    <row r="709" spans="1:14" x14ac:dyDescent="0.25">
      <c r="A709" s="29">
        <v>2020</v>
      </c>
      <c r="B709" s="29">
        <v>11</v>
      </c>
      <c r="C709">
        <v>62</v>
      </c>
      <c r="D709" s="1" t="s">
        <v>8</v>
      </c>
      <c r="E709" s="72">
        <v>5469172000122</v>
      </c>
      <c r="F709" s="1" t="s">
        <v>106</v>
      </c>
      <c r="G709" s="1" t="s">
        <v>107</v>
      </c>
      <c r="H709" s="1" t="s">
        <v>108</v>
      </c>
      <c r="I709" s="1" t="s">
        <v>92</v>
      </c>
      <c r="J709" s="1" t="s">
        <v>99</v>
      </c>
      <c r="K709" s="1" t="s">
        <v>355</v>
      </c>
      <c r="L709" s="1" t="s">
        <v>426</v>
      </c>
      <c r="M709" s="1" t="s">
        <v>313</v>
      </c>
      <c r="N709" s="28">
        <v>20</v>
      </c>
    </row>
    <row r="710" spans="1:14" x14ac:dyDescent="0.25">
      <c r="A710" s="29">
        <v>2020</v>
      </c>
      <c r="B710" s="29">
        <v>11</v>
      </c>
      <c r="C710">
        <v>62</v>
      </c>
      <c r="D710" s="1" t="s">
        <v>8</v>
      </c>
      <c r="E710" s="72">
        <v>5469172000122</v>
      </c>
      <c r="F710" s="1" t="s">
        <v>106</v>
      </c>
      <c r="G710" s="1" t="s">
        <v>107</v>
      </c>
      <c r="H710" s="1" t="s">
        <v>108</v>
      </c>
      <c r="I710" s="1" t="s">
        <v>92</v>
      </c>
      <c r="J710" s="1" t="s">
        <v>33</v>
      </c>
      <c r="K710" s="1" t="s">
        <v>405</v>
      </c>
      <c r="L710" s="1" t="s">
        <v>424</v>
      </c>
      <c r="M710" s="1" t="s">
        <v>311</v>
      </c>
      <c r="N710" s="28">
        <v>20</v>
      </c>
    </row>
    <row r="711" spans="1:14" x14ac:dyDescent="0.25">
      <c r="A711" s="29">
        <v>2020</v>
      </c>
      <c r="B711" s="29">
        <v>11</v>
      </c>
      <c r="C711">
        <v>62</v>
      </c>
      <c r="D711" s="1" t="s">
        <v>8</v>
      </c>
      <c r="E711" s="72">
        <v>13016092000140</v>
      </c>
      <c r="F711" s="1" t="s">
        <v>222</v>
      </c>
      <c r="G711" s="1" t="s">
        <v>107</v>
      </c>
      <c r="H711" s="1" t="s">
        <v>108</v>
      </c>
      <c r="I711" s="1" t="s">
        <v>92</v>
      </c>
      <c r="J711" s="1" t="s">
        <v>19</v>
      </c>
      <c r="K711" s="1" t="s">
        <v>325</v>
      </c>
      <c r="L711" s="1" t="s">
        <v>425</v>
      </c>
      <c r="M711" s="1" t="s">
        <v>306</v>
      </c>
      <c r="N711" s="28">
        <v>7</v>
      </c>
    </row>
    <row r="712" spans="1:14" x14ac:dyDescent="0.25">
      <c r="A712" s="29">
        <v>2020</v>
      </c>
      <c r="B712" s="29">
        <v>11</v>
      </c>
      <c r="C712">
        <v>62</v>
      </c>
      <c r="D712" s="1" t="s">
        <v>8</v>
      </c>
      <c r="E712" s="72">
        <v>13016092000140</v>
      </c>
      <c r="F712" s="1" t="s">
        <v>222</v>
      </c>
      <c r="G712" s="1" t="s">
        <v>107</v>
      </c>
      <c r="H712" s="1" t="s">
        <v>108</v>
      </c>
      <c r="I712" s="1" t="s">
        <v>92</v>
      </c>
      <c r="J712" s="1" t="s">
        <v>99</v>
      </c>
      <c r="K712" s="1" t="s">
        <v>355</v>
      </c>
      <c r="L712" s="1" t="s">
        <v>426</v>
      </c>
      <c r="M712" s="1" t="s">
        <v>313</v>
      </c>
      <c r="N712" s="28">
        <v>7</v>
      </c>
    </row>
    <row r="713" spans="1:14" x14ac:dyDescent="0.25">
      <c r="A713" s="29">
        <v>2020</v>
      </c>
      <c r="B713" s="29">
        <v>11</v>
      </c>
      <c r="C713">
        <v>62</v>
      </c>
      <c r="D713" s="1" t="s">
        <v>8</v>
      </c>
      <c r="E713" s="72">
        <v>13016092000140</v>
      </c>
      <c r="F713" s="1" t="s">
        <v>222</v>
      </c>
      <c r="G713" s="1" t="s">
        <v>107</v>
      </c>
      <c r="H713" s="1" t="s">
        <v>108</v>
      </c>
      <c r="I713" s="1" t="s">
        <v>92</v>
      </c>
      <c r="J713" s="1" t="s">
        <v>33</v>
      </c>
      <c r="K713" s="1" t="s">
        <v>405</v>
      </c>
      <c r="L713" s="1" t="s">
        <v>424</v>
      </c>
      <c r="M713" s="1" t="s">
        <v>311</v>
      </c>
      <c r="N713" s="28">
        <v>7</v>
      </c>
    </row>
    <row r="714" spans="1:14" x14ac:dyDescent="0.25">
      <c r="A714" s="29">
        <v>2020</v>
      </c>
      <c r="B714" s="29">
        <v>11</v>
      </c>
      <c r="C714">
        <v>62</v>
      </c>
      <c r="D714" s="1" t="s">
        <v>8</v>
      </c>
      <c r="E714" s="72">
        <v>15166416000151</v>
      </c>
      <c r="F714" s="1" t="s">
        <v>137</v>
      </c>
      <c r="G714" s="1" t="s">
        <v>107</v>
      </c>
      <c r="H714" s="1" t="s">
        <v>108</v>
      </c>
      <c r="I714" s="1" t="s">
        <v>92</v>
      </c>
      <c r="J714" s="1" t="s">
        <v>19</v>
      </c>
      <c r="K714" s="1" t="s">
        <v>325</v>
      </c>
      <c r="L714" s="1" t="s">
        <v>425</v>
      </c>
      <c r="M714" s="1" t="s">
        <v>306</v>
      </c>
      <c r="N714" s="28">
        <v>19</v>
      </c>
    </row>
    <row r="715" spans="1:14" x14ac:dyDescent="0.25">
      <c r="A715" s="29">
        <v>2020</v>
      </c>
      <c r="B715" s="29">
        <v>11</v>
      </c>
      <c r="C715">
        <v>62</v>
      </c>
      <c r="D715" s="1" t="s">
        <v>8</v>
      </c>
      <c r="E715" s="72">
        <v>15166416000151</v>
      </c>
      <c r="F715" s="1" t="s">
        <v>137</v>
      </c>
      <c r="G715" s="1" t="s">
        <v>107</v>
      </c>
      <c r="H715" s="1" t="s">
        <v>108</v>
      </c>
      <c r="I715" s="1" t="s">
        <v>92</v>
      </c>
      <c r="J715" s="1" t="s">
        <v>99</v>
      </c>
      <c r="K715" s="1" t="s">
        <v>355</v>
      </c>
      <c r="L715" s="1" t="s">
        <v>426</v>
      </c>
      <c r="M715" s="1" t="s">
        <v>313</v>
      </c>
      <c r="N715" s="28">
        <v>19</v>
      </c>
    </row>
    <row r="716" spans="1:14" x14ac:dyDescent="0.25">
      <c r="A716" s="29">
        <v>2020</v>
      </c>
      <c r="B716" s="29">
        <v>11</v>
      </c>
      <c r="C716">
        <v>62</v>
      </c>
      <c r="D716" s="1" t="s">
        <v>8</v>
      </c>
      <c r="E716" s="72">
        <v>15166416000151</v>
      </c>
      <c r="F716" s="1" t="s">
        <v>137</v>
      </c>
      <c r="G716" s="1" t="s">
        <v>107</v>
      </c>
      <c r="H716" s="1" t="s">
        <v>108</v>
      </c>
      <c r="I716" s="1" t="s">
        <v>92</v>
      </c>
      <c r="J716" s="1" t="s">
        <v>33</v>
      </c>
      <c r="K716" s="1" t="s">
        <v>405</v>
      </c>
      <c r="L716" s="1" t="s">
        <v>424</v>
      </c>
      <c r="M716" s="1" t="s">
        <v>311</v>
      </c>
      <c r="N716" s="28">
        <v>19</v>
      </c>
    </row>
    <row r="717" spans="1:14" x14ac:dyDescent="0.25">
      <c r="A717" s="29">
        <v>2020</v>
      </c>
      <c r="B717" s="29">
        <v>11</v>
      </c>
      <c r="C717">
        <v>62</v>
      </c>
      <c r="D717" s="1" t="s">
        <v>8</v>
      </c>
      <c r="E717" s="72">
        <v>27372066000169</v>
      </c>
      <c r="F717" s="1" t="s">
        <v>535</v>
      </c>
      <c r="G717" s="1" t="s">
        <v>107</v>
      </c>
      <c r="H717" s="1" t="s">
        <v>108</v>
      </c>
      <c r="I717" s="1" t="s">
        <v>92</v>
      </c>
      <c r="J717" s="1" t="s">
        <v>19</v>
      </c>
      <c r="K717" s="1" t="s">
        <v>325</v>
      </c>
      <c r="L717" s="1" t="s">
        <v>425</v>
      </c>
      <c r="M717" s="1" t="s">
        <v>306</v>
      </c>
      <c r="N717" s="28">
        <v>17</v>
      </c>
    </row>
    <row r="718" spans="1:14" x14ac:dyDescent="0.25">
      <c r="A718" s="29">
        <v>2020</v>
      </c>
      <c r="B718" s="29">
        <v>11</v>
      </c>
      <c r="C718">
        <v>62</v>
      </c>
      <c r="D718" s="1" t="s">
        <v>8</v>
      </c>
      <c r="E718" s="72">
        <v>27372066000169</v>
      </c>
      <c r="F718" s="1" t="s">
        <v>535</v>
      </c>
      <c r="G718" s="1" t="s">
        <v>107</v>
      </c>
      <c r="H718" s="1" t="s">
        <v>108</v>
      </c>
      <c r="I718" s="1" t="s">
        <v>92</v>
      </c>
      <c r="J718" s="1" t="s">
        <v>99</v>
      </c>
      <c r="K718" s="1" t="s">
        <v>355</v>
      </c>
      <c r="L718" s="1" t="s">
        <v>426</v>
      </c>
      <c r="M718" s="1" t="s">
        <v>313</v>
      </c>
      <c r="N718" s="28">
        <v>17</v>
      </c>
    </row>
    <row r="719" spans="1:14" x14ac:dyDescent="0.25">
      <c r="A719" s="29">
        <v>2020</v>
      </c>
      <c r="B719" s="29">
        <v>11</v>
      </c>
      <c r="C719">
        <v>62</v>
      </c>
      <c r="D719" s="1" t="s">
        <v>8</v>
      </c>
      <c r="E719" s="72">
        <v>27372066000169</v>
      </c>
      <c r="F719" s="1" t="s">
        <v>535</v>
      </c>
      <c r="G719" s="1" t="s">
        <v>107</v>
      </c>
      <c r="H719" s="1" t="s">
        <v>108</v>
      </c>
      <c r="I719" s="1" t="s">
        <v>92</v>
      </c>
      <c r="J719" s="1" t="s">
        <v>33</v>
      </c>
      <c r="K719" s="1" t="s">
        <v>405</v>
      </c>
      <c r="L719" s="1" t="s">
        <v>424</v>
      </c>
      <c r="M719" s="1" t="s">
        <v>311</v>
      </c>
      <c r="N719" s="28">
        <v>17</v>
      </c>
    </row>
    <row r="720" spans="1:14" x14ac:dyDescent="0.25">
      <c r="A720" s="29">
        <v>2020</v>
      </c>
      <c r="B720" s="29">
        <v>11</v>
      </c>
      <c r="C720">
        <v>62</v>
      </c>
      <c r="D720" s="1" t="s">
        <v>8</v>
      </c>
      <c r="E720" s="72">
        <v>5874946000281</v>
      </c>
      <c r="F720" s="1" t="s">
        <v>248</v>
      </c>
      <c r="G720" s="1" t="s">
        <v>112</v>
      </c>
      <c r="H720" s="1" t="s">
        <v>113</v>
      </c>
      <c r="I720" s="1" t="s">
        <v>92</v>
      </c>
      <c r="J720" s="1" t="s">
        <v>18</v>
      </c>
      <c r="K720" s="1" t="s">
        <v>324</v>
      </c>
      <c r="L720" s="1" t="s">
        <v>425</v>
      </c>
      <c r="M720" s="1" t="s">
        <v>306</v>
      </c>
      <c r="N720" s="28">
        <v>3</v>
      </c>
    </row>
    <row r="721" spans="1:14" x14ac:dyDescent="0.25">
      <c r="A721" s="29">
        <v>2020</v>
      </c>
      <c r="B721" s="29">
        <v>11</v>
      </c>
      <c r="C721">
        <v>62</v>
      </c>
      <c r="D721" s="1" t="s">
        <v>8</v>
      </c>
      <c r="E721" s="72">
        <v>5874946000281</v>
      </c>
      <c r="F721" s="1" t="s">
        <v>248</v>
      </c>
      <c r="G721" s="1" t="s">
        <v>112</v>
      </c>
      <c r="H721" s="1" t="s">
        <v>113</v>
      </c>
      <c r="I721" s="1" t="s">
        <v>92</v>
      </c>
      <c r="J721" s="1" t="s">
        <v>99</v>
      </c>
      <c r="K721" s="1" t="s">
        <v>355</v>
      </c>
      <c r="L721" s="1" t="s">
        <v>426</v>
      </c>
      <c r="M721" s="1" t="s">
        <v>313</v>
      </c>
      <c r="N721" s="28">
        <v>3</v>
      </c>
    </row>
    <row r="722" spans="1:14" x14ac:dyDescent="0.25">
      <c r="A722" s="29">
        <v>2020</v>
      </c>
      <c r="B722" s="29">
        <v>11</v>
      </c>
      <c r="C722">
        <v>62</v>
      </c>
      <c r="D722" s="1" t="s">
        <v>8</v>
      </c>
      <c r="E722" s="72">
        <v>5874946000281</v>
      </c>
      <c r="F722" s="1" t="s">
        <v>248</v>
      </c>
      <c r="G722" s="1" t="s">
        <v>112</v>
      </c>
      <c r="H722" s="1" t="s">
        <v>113</v>
      </c>
      <c r="I722" s="1" t="s">
        <v>92</v>
      </c>
      <c r="J722" s="1" t="s">
        <v>33</v>
      </c>
      <c r="K722" s="1" t="s">
        <v>405</v>
      </c>
      <c r="L722" s="1" t="s">
        <v>424</v>
      </c>
      <c r="M722" s="1" t="s">
        <v>311</v>
      </c>
      <c r="N722" s="28">
        <v>3</v>
      </c>
    </row>
    <row r="723" spans="1:14" x14ac:dyDescent="0.25">
      <c r="A723" s="29">
        <v>2020</v>
      </c>
      <c r="B723" s="29">
        <v>11</v>
      </c>
      <c r="C723">
        <v>62</v>
      </c>
      <c r="D723" s="1" t="s">
        <v>8</v>
      </c>
      <c r="E723" s="72">
        <v>15126437001468</v>
      </c>
      <c r="F723" s="1" t="s">
        <v>481</v>
      </c>
      <c r="G723" s="1" t="s">
        <v>112</v>
      </c>
      <c r="H723" s="1" t="s">
        <v>113</v>
      </c>
      <c r="I723" s="1" t="s">
        <v>251</v>
      </c>
      <c r="J723" s="1" t="s">
        <v>18</v>
      </c>
      <c r="K723" s="1" t="s">
        <v>324</v>
      </c>
      <c r="L723" s="1" t="s">
        <v>425</v>
      </c>
      <c r="M723" s="1" t="s">
        <v>306</v>
      </c>
      <c r="N723" s="28">
        <v>40</v>
      </c>
    </row>
    <row r="724" spans="1:14" x14ac:dyDescent="0.25">
      <c r="A724" s="29">
        <v>2020</v>
      </c>
      <c r="B724" s="29">
        <v>11</v>
      </c>
      <c r="C724">
        <v>62</v>
      </c>
      <c r="D724" s="1" t="s">
        <v>8</v>
      </c>
      <c r="E724" s="72">
        <v>15126437001468</v>
      </c>
      <c r="F724" s="1" t="s">
        <v>481</v>
      </c>
      <c r="G724" s="1" t="s">
        <v>112</v>
      </c>
      <c r="H724" s="1" t="s">
        <v>113</v>
      </c>
      <c r="I724" s="1" t="s">
        <v>251</v>
      </c>
      <c r="J724" s="1" t="s">
        <v>99</v>
      </c>
      <c r="K724" s="1" t="s">
        <v>355</v>
      </c>
      <c r="L724" s="1" t="s">
        <v>426</v>
      </c>
      <c r="M724" s="1" t="s">
        <v>313</v>
      </c>
      <c r="N724" s="28">
        <v>40</v>
      </c>
    </row>
    <row r="725" spans="1:14" x14ac:dyDescent="0.25">
      <c r="A725" s="29">
        <v>2020</v>
      </c>
      <c r="B725" s="29">
        <v>11</v>
      </c>
      <c r="C725">
        <v>62</v>
      </c>
      <c r="D725" s="1" t="s">
        <v>8</v>
      </c>
      <c r="E725" s="72">
        <v>15126437001468</v>
      </c>
      <c r="F725" s="1" t="s">
        <v>481</v>
      </c>
      <c r="G725" s="1" t="s">
        <v>112</v>
      </c>
      <c r="H725" s="1" t="s">
        <v>113</v>
      </c>
      <c r="I725" s="1" t="s">
        <v>251</v>
      </c>
      <c r="J725" s="1" t="s">
        <v>33</v>
      </c>
      <c r="K725" s="1" t="s">
        <v>405</v>
      </c>
      <c r="L725" s="1" t="s">
        <v>424</v>
      </c>
      <c r="M725" s="1" t="s">
        <v>311</v>
      </c>
      <c r="N725" s="28">
        <v>40</v>
      </c>
    </row>
    <row r="726" spans="1:14" x14ac:dyDescent="0.25">
      <c r="A726" s="29">
        <v>2020</v>
      </c>
      <c r="B726" s="29">
        <v>11</v>
      </c>
      <c r="C726">
        <v>62</v>
      </c>
      <c r="D726" s="1" t="s">
        <v>8</v>
      </c>
      <c r="E726" s="72">
        <v>29435005007484</v>
      </c>
      <c r="F726" s="1" t="s">
        <v>156</v>
      </c>
      <c r="G726" s="1" t="s">
        <v>112</v>
      </c>
      <c r="H726" s="1" t="s">
        <v>113</v>
      </c>
      <c r="I726" s="1" t="s">
        <v>92</v>
      </c>
      <c r="J726" s="1" t="s">
        <v>18</v>
      </c>
      <c r="K726" s="1" t="s">
        <v>324</v>
      </c>
      <c r="L726" s="1" t="s">
        <v>425</v>
      </c>
      <c r="M726" s="1" t="s">
        <v>306</v>
      </c>
      <c r="N726" s="28">
        <v>2</v>
      </c>
    </row>
    <row r="727" spans="1:14" x14ac:dyDescent="0.25">
      <c r="A727" s="29">
        <v>2020</v>
      </c>
      <c r="B727" s="29">
        <v>11</v>
      </c>
      <c r="C727">
        <v>62</v>
      </c>
      <c r="D727" s="1" t="s">
        <v>8</v>
      </c>
      <c r="E727" s="72">
        <v>29435005007484</v>
      </c>
      <c r="F727" s="1" t="s">
        <v>156</v>
      </c>
      <c r="G727" s="1" t="s">
        <v>112</v>
      </c>
      <c r="H727" s="1" t="s">
        <v>113</v>
      </c>
      <c r="I727" s="1" t="s">
        <v>92</v>
      </c>
      <c r="J727" s="1" t="s">
        <v>99</v>
      </c>
      <c r="K727" s="1" t="s">
        <v>355</v>
      </c>
      <c r="L727" s="1" t="s">
        <v>426</v>
      </c>
      <c r="M727" s="1" t="s">
        <v>313</v>
      </c>
      <c r="N727" s="28">
        <v>2</v>
      </c>
    </row>
    <row r="728" spans="1:14" x14ac:dyDescent="0.25">
      <c r="A728" s="29">
        <v>2020</v>
      </c>
      <c r="B728" s="29">
        <v>11</v>
      </c>
      <c r="C728">
        <v>62</v>
      </c>
      <c r="D728" s="1" t="s">
        <v>8</v>
      </c>
      <c r="E728" s="72">
        <v>29435005007484</v>
      </c>
      <c r="F728" s="1" t="s">
        <v>156</v>
      </c>
      <c r="G728" s="1" t="s">
        <v>112</v>
      </c>
      <c r="H728" s="1" t="s">
        <v>113</v>
      </c>
      <c r="I728" s="1" t="s">
        <v>92</v>
      </c>
      <c r="J728" s="1" t="s">
        <v>33</v>
      </c>
      <c r="K728" s="1" t="s">
        <v>405</v>
      </c>
      <c r="L728" s="1" t="s">
        <v>424</v>
      </c>
      <c r="M728" s="1" t="s">
        <v>311</v>
      </c>
      <c r="N728" s="28">
        <v>2</v>
      </c>
    </row>
    <row r="729" spans="1:14" x14ac:dyDescent="0.25">
      <c r="A729" s="29">
        <v>2020</v>
      </c>
      <c r="B729" s="29">
        <v>11</v>
      </c>
      <c r="C729">
        <v>62</v>
      </c>
      <c r="D729" s="1" t="s">
        <v>8</v>
      </c>
      <c r="E729" s="72">
        <v>74031865000151</v>
      </c>
      <c r="F729" s="1" t="s">
        <v>257</v>
      </c>
      <c r="G729" s="1" t="s">
        <v>112</v>
      </c>
      <c r="H729" s="1" t="s">
        <v>113</v>
      </c>
      <c r="I729" s="1" t="s">
        <v>251</v>
      </c>
      <c r="J729" s="1" t="s">
        <v>18</v>
      </c>
      <c r="K729" s="1" t="s">
        <v>324</v>
      </c>
      <c r="L729" s="1" t="s">
        <v>425</v>
      </c>
      <c r="M729" s="1" t="s">
        <v>306</v>
      </c>
      <c r="N729" s="28">
        <v>300</v>
      </c>
    </row>
    <row r="730" spans="1:14" x14ac:dyDescent="0.25">
      <c r="A730" s="29">
        <v>2020</v>
      </c>
      <c r="B730" s="29">
        <v>11</v>
      </c>
      <c r="C730">
        <v>62</v>
      </c>
      <c r="D730" s="1" t="s">
        <v>8</v>
      </c>
      <c r="E730" s="72">
        <v>74031865000151</v>
      </c>
      <c r="F730" s="1" t="s">
        <v>257</v>
      </c>
      <c r="G730" s="1" t="s">
        <v>112</v>
      </c>
      <c r="H730" s="1" t="s">
        <v>113</v>
      </c>
      <c r="I730" s="1" t="s">
        <v>251</v>
      </c>
      <c r="J730" s="1" t="s">
        <v>99</v>
      </c>
      <c r="K730" s="1" t="s">
        <v>355</v>
      </c>
      <c r="L730" s="1" t="s">
        <v>426</v>
      </c>
      <c r="M730" s="1" t="s">
        <v>313</v>
      </c>
      <c r="N730" s="28">
        <v>300</v>
      </c>
    </row>
    <row r="731" spans="1:14" x14ac:dyDescent="0.25">
      <c r="A731" s="29">
        <v>2020</v>
      </c>
      <c r="B731" s="29">
        <v>11</v>
      </c>
      <c r="C731">
        <v>62</v>
      </c>
      <c r="D731" s="1" t="s">
        <v>8</v>
      </c>
      <c r="E731" s="72">
        <v>74031865000151</v>
      </c>
      <c r="F731" s="1" t="s">
        <v>257</v>
      </c>
      <c r="G731" s="1" t="s">
        <v>112</v>
      </c>
      <c r="H731" s="1" t="s">
        <v>113</v>
      </c>
      <c r="I731" s="1" t="s">
        <v>251</v>
      </c>
      <c r="J731" s="1" t="s">
        <v>33</v>
      </c>
      <c r="K731" s="1" t="s">
        <v>405</v>
      </c>
      <c r="L731" s="1" t="s">
        <v>424</v>
      </c>
      <c r="M731" s="1" t="s">
        <v>311</v>
      </c>
      <c r="N731" s="28">
        <v>300</v>
      </c>
    </row>
    <row r="732" spans="1:14" x14ac:dyDescent="0.25">
      <c r="A732" s="29">
        <v>2020</v>
      </c>
      <c r="B732" s="29">
        <v>11</v>
      </c>
      <c r="C732">
        <v>62</v>
      </c>
      <c r="D732" s="1" t="s">
        <v>8</v>
      </c>
      <c r="E732" s="72">
        <v>23443518000103</v>
      </c>
      <c r="F732" s="1" t="s">
        <v>149</v>
      </c>
      <c r="G732" s="1" t="s">
        <v>112</v>
      </c>
      <c r="H732" s="1" t="s">
        <v>113</v>
      </c>
      <c r="I732" s="1" t="s">
        <v>92</v>
      </c>
      <c r="J732" s="1" t="s">
        <v>18</v>
      </c>
      <c r="K732" s="1" t="s">
        <v>324</v>
      </c>
      <c r="L732" s="1" t="s">
        <v>425</v>
      </c>
      <c r="M732" s="1" t="s">
        <v>306</v>
      </c>
      <c r="N732" s="28">
        <v>8</v>
      </c>
    </row>
    <row r="733" spans="1:14" x14ac:dyDescent="0.25">
      <c r="A733" s="29">
        <v>2020</v>
      </c>
      <c r="B733" s="29">
        <v>11</v>
      </c>
      <c r="C733">
        <v>62</v>
      </c>
      <c r="D733" s="1" t="s">
        <v>8</v>
      </c>
      <c r="E733" s="72">
        <v>23443518000103</v>
      </c>
      <c r="F733" s="1" t="s">
        <v>149</v>
      </c>
      <c r="G733" s="1" t="s">
        <v>112</v>
      </c>
      <c r="H733" s="1" t="s">
        <v>113</v>
      </c>
      <c r="I733" s="1" t="s">
        <v>92</v>
      </c>
      <c r="J733" s="1" t="s">
        <v>99</v>
      </c>
      <c r="K733" s="1" t="s">
        <v>355</v>
      </c>
      <c r="L733" s="1" t="s">
        <v>426</v>
      </c>
      <c r="M733" s="1" t="s">
        <v>313</v>
      </c>
      <c r="N733" s="28">
        <v>8</v>
      </c>
    </row>
    <row r="734" spans="1:14" x14ac:dyDescent="0.25">
      <c r="A734" s="29">
        <v>2020</v>
      </c>
      <c r="B734" s="29">
        <v>11</v>
      </c>
      <c r="C734">
        <v>62</v>
      </c>
      <c r="D734" s="1" t="s">
        <v>8</v>
      </c>
      <c r="E734" s="72">
        <v>23443518000103</v>
      </c>
      <c r="F734" s="1" t="s">
        <v>149</v>
      </c>
      <c r="G734" s="1" t="s">
        <v>112</v>
      </c>
      <c r="H734" s="1" t="s">
        <v>113</v>
      </c>
      <c r="I734" s="1" t="s">
        <v>92</v>
      </c>
      <c r="J734" s="1" t="s">
        <v>33</v>
      </c>
      <c r="K734" s="1" t="s">
        <v>405</v>
      </c>
      <c r="L734" s="1" t="s">
        <v>424</v>
      </c>
      <c r="M734" s="1" t="s">
        <v>311</v>
      </c>
      <c r="N734" s="28">
        <v>8</v>
      </c>
    </row>
    <row r="735" spans="1:14" x14ac:dyDescent="0.25">
      <c r="A735" s="29">
        <v>2020</v>
      </c>
      <c r="B735" s="29">
        <v>11</v>
      </c>
      <c r="C735">
        <v>62</v>
      </c>
      <c r="D735" s="1" t="s">
        <v>8</v>
      </c>
      <c r="E735" s="72">
        <v>5868278000280</v>
      </c>
      <c r="F735" s="1" t="s">
        <v>111</v>
      </c>
      <c r="G735" s="1" t="s">
        <v>112</v>
      </c>
      <c r="H735" s="1" t="s">
        <v>113</v>
      </c>
      <c r="I735" s="1" t="s">
        <v>92</v>
      </c>
      <c r="J735" s="1" t="s">
        <v>18</v>
      </c>
      <c r="K735" s="1" t="s">
        <v>324</v>
      </c>
      <c r="L735" s="1" t="s">
        <v>425</v>
      </c>
      <c r="M735" s="1" t="s">
        <v>306</v>
      </c>
      <c r="N735" s="28">
        <v>6</v>
      </c>
    </row>
    <row r="736" spans="1:14" x14ac:dyDescent="0.25">
      <c r="A736" s="29">
        <v>2020</v>
      </c>
      <c r="B736" s="29">
        <v>11</v>
      </c>
      <c r="C736">
        <v>62</v>
      </c>
      <c r="D736" s="1" t="s">
        <v>8</v>
      </c>
      <c r="E736" s="72">
        <v>5868278000280</v>
      </c>
      <c r="F736" s="1" t="s">
        <v>111</v>
      </c>
      <c r="G736" s="1" t="s">
        <v>112</v>
      </c>
      <c r="H736" s="1" t="s">
        <v>113</v>
      </c>
      <c r="I736" s="1" t="s">
        <v>92</v>
      </c>
      <c r="J736" s="1" t="s">
        <v>99</v>
      </c>
      <c r="K736" s="1" t="s">
        <v>355</v>
      </c>
      <c r="L736" s="1" t="s">
        <v>426</v>
      </c>
      <c r="M736" s="1" t="s">
        <v>313</v>
      </c>
      <c r="N736" s="28">
        <v>6</v>
      </c>
    </row>
    <row r="737" spans="1:14" x14ac:dyDescent="0.25">
      <c r="A737" s="29">
        <v>2020</v>
      </c>
      <c r="B737" s="29">
        <v>11</v>
      </c>
      <c r="C737">
        <v>62</v>
      </c>
      <c r="D737" s="1" t="s">
        <v>8</v>
      </c>
      <c r="E737" s="72">
        <v>5868278000280</v>
      </c>
      <c r="F737" s="1" t="s">
        <v>111</v>
      </c>
      <c r="G737" s="1" t="s">
        <v>112</v>
      </c>
      <c r="H737" s="1" t="s">
        <v>113</v>
      </c>
      <c r="I737" s="1" t="s">
        <v>92</v>
      </c>
      <c r="J737" s="1" t="s">
        <v>33</v>
      </c>
      <c r="K737" s="1" t="s">
        <v>405</v>
      </c>
      <c r="L737" s="1" t="s">
        <v>424</v>
      </c>
      <c r="M737" s="1" t="s">
        <v>311</v>
      </c>
      <c r="N737" s="28">
        <v>6</v>
      </c>
    </row>
    <row r="738" spans="1:14" x14ac:dyDescent="0.25">
      <c r="A738" s="29">
        <v>2020</v>
      </c>
      <c r="B738" s="29">
        <v>11</v>
      </c>
      <c r="C738">
        <v>62</v>
      </c>
      <c r="D738" s="1" t="s">
        <v>8</v>
      </c>
      <c r="E738" s="72">
        <v>11794674000121</v>
      </c>
      <c r="F738" s="1" t="s">
        <v>220</v>
      </c>
      <c r="G738" s="1" t="s">
        <v>112</v>
      </c>
      <c r="H738" s="1" t="s">
        <v>113</v>
      </c>
      <c r="I738" s="1" t="s">
        <v>92</v>
      </c>
      <c r="J738" s="1" t="s">
        <v>18</v>
      </c>
      <c r="K738" s="1" t="s">
        <v>324</v>
      </c>
      <c r="L738" s="1" t="s">
        <v>425</v>
      </c>
      <c r="M738" s="1" t="s">
        <v>306</v>
      </c>
      <c r="N738" s="28">
        <v>6</v>
      </c>
    </row>
    <row r="739" spans="1:14" x14ac:dyDescent="0.25">
      <c r="A739" s="29">
        <v>2020</v>
      </c>
      <c r="B739" s="29">
        <v>11</v>
      </c>
      <c r="C739">
        <v>62</v>
      </c>
      <c r="D739" s="1" t="s">
        <v>8</v>
      </c>
      <c r="E739" s="72">
        <v>11794674000121</v>
      </c>
      <c r="F739" s="1" t="s">
        <v>220</v>
      </c>
      <c r="G739" s="1" t="s">
        <v>112</v>
      </c>
      <c r="H739" s="1" t="s">
        <v>113</v>
      </c>
      <c r="I739" s="1" t="s">
        <v>92</v>
      </c>
      <c r="J739" s="1" t="s">
        <v>99</v>
      </c>
      <c r="K739" s="1" t="s">
        <v>355</v>
      </c>
      <c r="L739" s="1" t="s">
        <v>426</v>
      </c>
      <c r="M739" s="1" t="s">
        <v>313</v>
      </c>
      <c r="N739" s="28">
        <v>6</v>
      </c>
    </row>
    <row r="740" spans="1:14" x14ac:dyDescent="0.25">
      <c r="A740" s="29">
        <v>2020</v>
      </c>
      <c r="B740" s="29">
        <v>11</v>
      </c>
      <c r="C740">
        <v>62</v>
      </c>
      <c r="D740" s="1" t="s">
        <v>8</v>
      </c>
      <c r="E740" s="72">
        <v>11794674000121</v>
      </c>
      <c r="F740" s="1" t="s">
        <v>220</v>
      </c>
      <c r="G740" s="1" t="s">
        <v>112</v>
      </c>
      <c r="H740" s="1" t="s">
        <v>113</v>
      </c>
      <c r="I740" s="1" t="s">
        <v>92</v>
      </c>
      <c r="J740" s="1" t="s">
        <v>33</v>
      </c>
      <c r="K740" s="1" t="s">
        <v>405</v>
      </c>
      <c r="L740" s="1" t="s">
        <v>424</v>
      </c>
      <c r="M740" s="1" t="s">
        <v>311</v>
      </c>
      <c r="N740" s="28">
        <v>6</v>
      </c>
    </row>
    <row r="741" spans="1:14" x14ac:dyDescent="0.25">
      <c r="A741" s="29">
        <v>2020</v>
      </c>
      <c r="B741" s="29">
        <v>11</v>
      </c>
      <c r="C741">
        <v>62</v>
      </c>
      <c r="D741" s="1" t="s">
        <v>8</v>
      </c>
      <c r="E741" s="72">
        <v>60884855002289</v>
      </c>
      <c r="F741" s="1" t="s">
        <v>181</v>
      </c>
      <c r="G741" s="1" t="s">
        <v>90</v>
      </c>
      <c r="H741" s="1" t="s">
        <v>91</v>
      </c>
      <c r="I741" s="1" t="s">
        <v>92</v>
      </c>
      <c r="J741" s="1" t="s">
        <v>16</v>
      </c>
      <c r="K741" s="1" t="s">
        <v>322</v>
      </c>
      <c r="L741" s="1" t="s">
        <v>425</v>
      </c>
      <c r="M741" s="1" t="s">
        <v>306</v>
      </c>
      <c r="N741" s="28">
        <v>17</v>
      </c>
    </row>
    <row r="742" spans="1:14" x14ac:dyDescent="0.25">
      <c r="A742" s="29">
        <v>2020</v>
      </c>
      <c r="B742" s="29">
        <v>11</v>
      </c>
      <c r="C742">
        <v>62</v>
      </c>
      <c r="D742" s="1" t="s">
        <v>8</v>
      </c>
      <c r="E742" s="72">
        <v>60884855002289</v>
      </c>
      <c r="F742" s="1" t="s">
        <v>181</v>
      </c>
      <c r="G742" s="1" t="s">
        <v>90</v>
      </c>
      <c r="H742" s="1" t="s">
        <v>91</v>
      </c>
      <c r="I742" s="1" t="s">
        <v>92</v>
      </c>
      <c r="J742" s="1" t="s">
        <v>93</v>
      </c>
      <c r="K742" s="1" t="s">
        <v>358</v>
      </c>
      <c r="L742" s="1" t="s">
        <v>424</v>
      </c>
      <c r="M742" s="1" t="s">
        <v>311</v>
      </c>
      <c r="N742" s="28">
        <v>17</v>
      </c>
    </row>
    <row r="743" spans="1:14" x14ac:dyDescent="0.25">
      <c r="A743" s="29">
        <v>2020</v>
      </c>
      <c r="B743" s="29">
        <v>11</v>
      </c>
      <c r="C743">
        <v>62</v>
      </c>
      <c r="D743" s="1" t="s">
        <v>8</v>
      </c>
      <c r="E743" s="72">
        <v>610980000144</v>
      </c>
      <c r="F743" s="1" t="s">
        <v>95</v>
      </c>
      <c r="G743" s="1" t="s">
        <v>90</v>
      </c>
      <c r="H743" s="1" t="s">
        <v>91</v>
      </c>
      <c r="I743" s="1" t="s">
        <v>92</v>
      </c>
      <c r="J743" s="1" t="s">
        <v>16</v>
      </c>
      <c r="K743" s="1" t="s">
        <v>322</v>
      </c>
      <c r="L743" s="1" t="s">
        <v>425</v>
      </c>
      <c r="M743" s="1" t="s">
        <v>306</v>
      </c>
      <c r="N743" s="28">
        <v>3</v>
      </c>
    </row>
    <row r="744" spans="1:14" x14ac:dyDescent="0.25">
      <c r="A744" s="29">
        <v>2020</v>
      </c>
      <c r="B744" s="29">
        <v>11</v>
      </c>
      <c r="C744">
        <v>62</v>
      </c>
      <c r="D744" s="1" t="s">
        <v>8</v>
      </c>
      <c r="E744" s="72">
        <v>610980000144</v>
      </c>
      <c r="F744" s="1" t="s">
        <v>95</v>
      </c>
      <c r="G744" s="1" t="s">
        <v>90</v>
      </c>
      <c r="H744" s="1" t="s">
        <v>91</v>
      </c>
      <c r="I744" s="1" t="s">
        <v>92</v>
      </c>
      <c r="J744" s="1" t="s">
        <v>93</v>
      </c>
      <c r="K744" s="1" t="s">
        <v>358</v>
      </c>
      <c r="L744" s="1" t="s">
        <v>424</v>
      </c>
      <c r="M744" s="1" t="s">
        <v>311</v>
      </c>
      <c r="N744" s="28">
        <v>3</v>
      </c>
    </row>
    <row r="745" spans="1:14" x14ac:dyDescent="0.25">
      <c r="A745" s="29">
        <v>2020</v>
      </c>
      <c r="B745" s="29">
        <v>11</v>
      </c>
      <c r="C745">
        <v>62</v>
      </c>
      <c r="D745" s="1" t="s">
        <v>8</v>
      </c>
      <c r="E745" s="72">
        <v>17214149000176</v>
      </c>
      <c r="F745" s="1" t="s">
        <v>145</v>
      </c>
      <c r="G745" s="1" t="s">
        <v>146</v>
      </c>
      <c r="H745" s="1" t="s">
        <v>142</v>
      </c>
      <c r="I745" s="1" t="s">
        <v>92</v>
      </c>
      <c r="J745" s="1" t="s">
        <v>15</v>
      </c>
      <c r="K745" s="1" t="s">
        <v>320</v>
      </c>
      <c r="L745" s="1" t="s">
        <v>426</v>
      </c>
      <c r="M745" s="1" t="s">
        <v>313</v>
      </c>
      <c r="N745" s="28">
        <v>33</v>
      </c>
    </row>
    <row r="746" spans="1:14" x14ac:dyDescent="0.25">
      <c r="A746" s="29">
        <v>2020</v>
      </c>
      <c r="B746" s="29">
        <v>11</v>
      </c>
      <c r="C746">
        <v>62</v>
      </c>
      <c r="D746" s="1" t="s">
        <v>8</v>
      </c>
      <c r="E746" s="72">
        <v>17214149000176</v>
      </c>
      <c r="F746" s="1" t="s">
        <v>145</v>
      </c>
      <c r="G746" s="1" t="s">
        <v>146</v>
      </c>
      <c r="H746" s="1" t="s">
        <v>142</v>
      </c>
      <c r="I746" s="1" t="s">
        <v>92</v>
      </c>
      <c r="J746" s="1" t="s">
        <v>143</v>
      </c>
      <c r="K746" s="1" t="s">
        <v>360</v>
      </c>
      <c r="L746" s="1" t="s">
        <v>424</v>
      </c>
      <c r="M746" s="1" t="s">
        <v>311</v>
      </c>
      <c r="N746" s="28">
        <v>33</v>
      </c>
    </row>
    <row r="747" spans="1:14" x14ac:dyDescent="0.25">
      <c r="A747" s="29">
        <v>2020</v>
      </c>
      <c r="B747" s="29">
        <v>11</v>
      </c>
      <c r="C747">
        <v>62</v>
      </c>
      <c r="D747" s="1" t="s">
        <v>8</v>
      </c>
      <c r="E747" s="72">
        <v>17214149000176</v>
      </c>
      <c r="F747" s="1" t="s">
        <v>145</v>
      </c>
      <c r="G747" s="1" t="s">
        <v>146</v>
      </c>
      <c r="H747" s="1" t="s">
        <v>142</v>
      </c>
      <c r="I747" s="1" t="s">
        <v>92</v>
      </c>
      <c r="J747" s="1" t="s">
        <v>144</v>
      </c>
      <c r="K747" s="1" t="s">
        <v>364</v>
      </c>
      <c r="L747" s="1" t="s">
        <v>425</v>
      </c>
      <c r="M747" s="1" t="s">
        <v>306</v>
      </c>
      <c r="N747" s="28">
        <v>33</v>
      </c>
    </row>
    <row r="748" spans="1:14" x14ac:dyDescent="0.25">
      <c r="A748" s="29">
        <v>2020</v>
      </c>
      <c r="B748" s="29">
        <v>11</v>
      </c>
      <c r="C748">
        <v>62</v>
      </c>
      <c r="D748" s="1" t="s">
        <v>8</v>
      </c>
      <c r="E748" s="72">
        <v>25761040000187</v>
      </c>
      <c r="F748" s="1" t="s">
        <v>570</v>
      </c>
      <c r="G748" s="1" t="s">
        <v>141</v>
      </c>
      <c r="H748" s="1" t="s">
        <v>142</v>
      </c>
      <c r="I748" s="1" t="s">
        <v>92</v>
      </c>
      <c r="J748" s="1" t="s">
        <v>15</v>
      </c>
      <c r="K748" s="1" t="s">
        <v>320</v>
      </c>
      <c r="L748" s="1" t="s">
        <v>426</v>
      </c>
      <c r="M748" s="1" t="s">
        <v>313</v>
      </c>
      <c r="N748" s="28">
        <v>1</v>
      </c>
    </row>
    <row r="749" spans="1:14" x14ac:dyDescent="0.25">
      <c r="A749" s="29">
        <v>2020</v>
      </c>
      <c r="B749" s="29">
        <v>11</v>
      </c>
      <c r="C749">
        <v>62</v>
      </c>
      <c r="D749" s="1" t="s">
        <v>8</v>
      </c>
      <c r="E749" s="72">
        <v>25761040000187</v>
      </c>
      <c r="F749" s="1" t="s">
        <v>570</v>
      </c>
      <c r="G749" s="1" t="s">
        <v>141</v>
      </c>
      <c r="H749" s="1" t="s">
        <v>142</v>
      </c>
      <c r="I749" s="1" t="s">
        <v>92</v>
      </c>
      <c r="J749" s="1" t="s">
        <v>143</v>
      </c>
      <c r="K749" s="1" t="s">
        <v>360</v>
      </c>
      <c r="L749" s="1" t="s">
        <v>424</v>
      </c>
      <c r="M749" s="1" t="s">
        <v>311</v>
      </c>
      <c r="N749" s="28">
        <v>1</v>
      </c>
    </row>
    <row r="750" spans="1:14" x14ac:dyDescent="0.25">
      <c r="A750" s="29">
        <v>2020</v>
      </c>
      <c r="B750" s="29">
        <v>11</v>
      </c>
      <c r="C750">
        <v>62</v>
      </c>
      <c r="D750" s="1" t="s">
        <v>8</v>
      </c>
      <c r="E750" s="72">
        <v>25761040000187</v>
      </c>
      <c r="F750" s="1" t="s">
        <v>570</v>
      </c>
      <c r="G750" s="1" t="s">
        <v>141</v>
      </c>
      <c r="H750" s="1" t="s">
        <v>142</v>
      </c>
      <c r="I750" s="1" t="s">
        <v>92</v>
      </c>
      <c r="J750" s="1" t="s">
        <v>144</v>
      </c>
      <c r="K750" s="1" t="s">
        <v>364</v>
      </c>
      <c r="L750" s="1" t="s">
        <v>425</v>
      </c>
      <c r="M750" s="1" t="s">
        <v>306</v>
      </c>
      <c r="N750" s="28">
        <v>1</v>
      </c>
    </row>
    <row r="751" spans="1:14" x14ac:dyDescent="0.25">
      <c r="A751" s="29">
        <v>2020</v>
      </c>
      <c r="B751" s="29">
        <v>11</v>
      </c>
      <c r="C751">
        <v>62</v>
      </c>
      <c r="D751" s="1" t="s">
        <v>8</v>
      </c>
      <c r="E751" s="72">
        <v>70524145000177</v>
      </c>
      <c r="F751" s="1" t="s">
        <v>546</v>
      </c>
      <c r="G751" s="1" t="s">
        <v>134</v>
      </c>
      <c r="H751" s="1" t="s">
        <v>135</v>
      </c>
      <c r="I751" s="1" t="s">
        <v>92</v>
      </c>
      <c r="J751" s="1" t="s">
        <v>16</v>
      </c>
      <c r="K751" s="1" t="s">
        <v>322</v>
      </c>
      <c r="L751" s="1" t="s">
        <v>425</v>
      </c>
      <c r="M751" s="1" t="s">
        <v>306</v>
      </c>
      <c r="N751" s="28">
        <v>3</v>
      </c>
    </row>
    <row r="752" spans="1:14" x14ac:dyDescent="0.25">
      <c r="A752" s="29">
        <v>2020</v>
      </c>
      <c r="B752" s="29">
        <v>11</v>
      </c>
      <c r="C752">
        <v>62</v>
      </c>
      <c r="D752" s="1" t="s">
        <v>8</v>
      </c>
      <c r="E752" s="72">
        <v>70524145000177</v>
      </c>
      <c r="F752" s="1" t="s">
        <v>546</v>
      </c>
      <c r="G752" s="1" t="s">
        <v>134</v>
      </c>
      <c r="H752" s="1" t="s">
        <v>135</v>
      </c>
      <c r="I752" s="1" t="s">
        <v>92</v>
      </c>
      <c r="J752" s="1" t="s">
        <v>99</v>
      </c>
      <c r="K752" s="1" t="s">
        <v>355</v>
      </c>
      <c r="L752" s="1" t="s">
        <v>426</v>
      </c>
      <c r="M752" s="1" t="s">
        <v>313</v>
      </c>
      <c r="N752" s="28">
        <v>3</v>
      </c>
    </row>
    <row r="753" spans="1:14" x14ac:dyDescent="0.25">
      <c r="A753" s="29">
        <v>2020</v>
      </c>
      <c r="B753" s="29">
        <v>11</v>
      </c>
      <c r="C753">
        <v>62</v>
      </c>
      <c r="D753" s="1" t="s">
        <v>8</v>
      </c>
      <c r="E753" s="72">
        <v>70524145000177</v>
      </c>
      <c r="F753" s="1" t="s">
        <v>546</v>
      </c>
      <c r="G753" s="1" t="s">
        <v>134</v>
      </c>
      <c r="H753" s="1" t="s">
        <v>135</v>
      </c>
      <c r="I753" s="1" t="s">
        <v>92</v>
      </c>
      <c r="J753" s="1" t="s">
        <v>93</v>
      </c>
      <c r="K753" s="1" t="s">
        <v>358</v>
      </c>
      <c r="L753" s="1" t="s">
        <v>424</v>
      </c>
      <c r="M753" s="1" t="s">
        <v>311</v>
      </c>
      <c r="N753" s="28">
        <v>3</v>
      </c>
    </row>
    <row r="754" spans="1:14" x14ac:dyDescent="0.25">
      <c r="A754" s="29">
        <v>2020</v>
      </c>
      <c r="B754" s="29">
        <v>11</v>
      </c>
      <c r="C754">
        <v>62</v>
      </c>
      <c r="D754" s="1" t="s">
        <v>8</v>
      </c>
      <c r="E754" s="72">
        <v>76591569000130</v>
      </c>
      <c r="F754" s="1" t="s">
        <v>568</v>
      </c>
      <c r="G754" s="1" t="s">
        <v>237</v>
      </c>
      <c r="H754" s="1" t="s">
        <v>238</v>
      </c>
      <c r="I754" s="1" t="s">
        <v>92</v>
      </c>
      <c r="J754" s="1" t="s">
        <v>14</v>
      </c>
      <c r="K754" s="1" t="s">
        <v>319</v>
      </c>
      <c r="L754" s="1" t="s">
        <v>425</v>
      </c>
      <c r="M754" s="1" t="s">
        <v>306</v>
      </c>
      <c r="N754" s="28">
        <v>2</v>
      </c>
    </row>
    <row r="755" spans="1:14" x14ac:dyDescent="0.25">
      <c r="A755" s="29">
        <v>2020</v>
      </c>
      <c r="B755" s="29">
        <v>11</v>
      </c>
      <c r="C755">
        <v>62</v>
      </c>
      <c r="D755" s="1" t="s">
        <v>8</v>
      </c>
      <c r="E755" s="72">
        <v>76591569000130</v>
      </c>
      <c r="F755" s="1" t="s">
        <v>568</v>
      </c>
      <c r="G755" s="1" t="s">
        <v>237</v>
      </c>
      <c r="H755" s="1" t="s">
        <v>238</v>
      </c>
      <c r="I755" s="1" t="s">
        <v>92</v>
      </c>
      <c r="J755" s="1" t="s">
        <v>32</v>
      </c>
      <c r="K755" s="1" t="s">
        <v>330</v>
      </c>
      <c r="L755" s="1" t="s">
        <v>424</v>
      </c>
      <c r="M755" s="1" t="s">
        <v>311</v>
      </c>
      <c r="N755" s="28">
        <v>2</v>
      </c>
    </row>
    <row r="756" spans="1:14" x14ac:dyDescent="0.25">
      <c r="A756" s="29">
        <v>2020</v>
      </c>
      <c r="B756" s="29">
        <v>11</v>
      </c>
      <c r="C756">
        <v>62</v>
      </c>
      <c r="D756" s="1" t="s">
        <v>8</v>
      </c>
      <c r="E756" s="72">
        <v>76591569000130</v>
      </c>
      <c r="F756" s="1" t="s">
        <v>568</v>
      </c>
      <c r="G756" s="1" t="s">
        <v>237</v>
      </c>
      <c r="H756" s="1" t="s">
        <v>238</v>
      </c>
      <c r="I756" s="1" t="s">
        <v>92</v>
      </c>
      <c r="J756" s="1" t="s">
        <v>121</v>
      </c>
      <c r="K756" s="1" t="s">
        <v>357</v>
      </c>
      <c r="L756" s="1" t="s">
        <v>426</v>
      </c>
      <c r="M756" s="1" t="s">
        <v>313</v>
      </c>
      <c r="N756" s="28">
        <v>2</v>
      </c>
    </row>
    <row r="757" spans="1:14" x14ac:dyDescent="0.25">
      <c r="A757" s="29">
        <v>2020</v>
      </c>
      <c r="B757" s="29">
        <v>11</v>
      </c>
      <c r="C757">
        <v>62</v>
      </c>
      <c r="D757" s="1" t="s">
        <v>8</v>
      </c>
      <c r="E757" s="72">
        <v>6047087001372</v>
      </c>
      <c r="F757" s="1" t="s">
        <v>211</v>
      </c>
      <c r="G757" s="1" t="s">
        <v>212</v>
      </c>
      <c r="H757" s="1" t="s">
        <v>120</v>
      </c>
      <c r="I757" s="1" t="s">
        <v>92</v>
      </c>
      <c r="J757" s="1" t="s">
        <v>30</v>
      </c>
      <c r="K757" s="1" t="s">
        <v>318</v>
      </c>
      <c r="L757" s="1" t="s">
        <v>424</v>
      </c>
      <c r="M757" s="1" t="s">
        <v>311</v>
      </c>
      <c r="N757" s="28">
        <v>2</v>
      </c>
    </row>
    <row r="758" spans="1:14" x14ac:dyDescent="0.25">
      <c r="A758" s="29">
        <v>2020</v>
      </c>
      <c r="B758" s="29">
        <v>11</v>
      </c>
      <c r="C758">
        <v>62</v>
      </c>
      <c r="D758" s="1" t="s">
        <v>8</v>
      </c>
      <c r="E758" s="72">
        <v>6047087001372</v>
      </c>
      <c r="F758" s="1" t="s">
        <v>211</v>
      </c>
      <c r="G758" s="1" t="s">
        <v>212</v>
      </c>
      <c r="H758" s="1" t="s">
        <v>120</v>
      </c>
      <c r="I758" s="1" t="s">
        <v>92</v>
      </c>
      <c r="J758" s="1" t="s">
        <v>121</v>
      </c>
      <c r="K758" s="1" t="s">
        <v>357</v>
      </c>
      <c r="L758" s="1" t="s">
        <v>426</v>
      </c>
      <c r="M758" s="1" t="s">
        <v>313</v>
      </c>
      <c r="N758" s="28">
        <v>2</v>
      </c>
    </row>
    <row r="759" spans="1:14" x14ac:dyDescent="0.25">
      <c r="A759" s="29">
        <v>2020</v>
      </c>
      <c r="B759" s="29">
        <v>11</v>
      </c>
      <c r="C759">
        <v>62</v>
      </c>
      <c r="D759" s="1" t="s">
        <v>8</v>
      </c>
      <c r="E759" s="72">
        <v>6047087001372</v>
      </c>
      <c r="F759" s="1" t="s">
        <v>211</v>
      </c>
      <c r="G759" s="1" t="s">
        <v>212</v>
      </c>
      <c r="H759" s="1" t="s">
        <v>120</v>
      </c>
      <c r="I759" s="1" t="s">
        <v>92</v>
      </c>
      <c r="J759" s="1" t="s">
        <v>22</v>
      </c>
      <c r="K759" s="1" t="s">
        <v>365</v>
      </c>
      <c r="L759" s="1" t="s">
        <v>425</v>
      </c>
      <c r="M759" s="1" t="s">
        <v>306</v>
      </c>
      <c r="N759" s="28">
        <v>2</v>
      </c>
    </row>
    <row r="760" spans="1:14" x14ac:dyDescent="0.25">
      <c r="A760" s="29">
        <v>2020</v>
      </c>
      <c r="B760" s="29">
        <v>11</v>
      </c>
      <c r="C760">
        <v>62</v>
      </c>
      <c r="D760" s="1" t="s">
        <v>8</v>
      </c>
      <c r="E760" s="72">
        <v>30079461000162</v>
      </c>
      <c r="F760" s="1" t="s">
        <v>563</v>
      </c>
      <c r="G760" s="1" t="s">
        <v>179</v>
      </c>
      <c r="H760" s="1" t="s">
        <v>120</v>
      </c>
      <c r="I760" s="1" t="s">
        <v>92</v>
      </c>
      <c r="J760" s="1" t="s">
        <v>30</v>
      </c>
      <c r="K760" s="1" t="s">
        <v>318</v>
      </c>
      <c r="L760" s="1" t="s">
        <v>424</v>
      </c>
      <c r="M760" s="1" t="s">
        <v>311</v>
      </c>
      <c r="N760" s="28">
        <v>3</v>
      </c>
    </row>
    <row r="761" spans="1:14" x14ac:dyDescent="0.25">
      <c r="A761" s="29">
        <v>2020</v>
      </c>
      <c r="B761" s="29">
        <v>11</v>
      </c>
      <c r="C761">
        <v>62</v>
      </c>
      <c r="D761" s="1" t="s">
        <v>8</v>
      </c>
      <c r="E761" s="72">
        <v>30079461000162</v>
      </c>
      <c r="F761" s="1" t="s">
        <v>563</v>
      </c>
      <c r="G761" s="1" t="s">
        <v>179</v>
      </c>
      <c r="H761" s="1" t="s">
        <v>120</v>
      </c>
      <c r="I761" s="1" t="s">
        <v>92</v>
      </c>
      <c r="J761" s="1" t="s">
        <v>121</v>
      </c>
      <c r="K761" s="1" t="s">
        <v>357</v>
      </c>
      <c r="L761" s="1" t="s">
        <v>426</v>
      </c>
      <c r="M761" s="1" t="s">
        <v>313</v>
      </c>
      <c r="N761" s="28">
        <v>3</v>
      </c>
    </row>
    <row r="762" spans="1:14" x14ac:dyDescent="0.25">
      <c r="A762" s="29">
        <v>2020</v>
      </c>
      <c r="B762" s="29">
        <v>11</v>
      </c>
      <c r="C762">
        <v>62</v>
      </c>
      <c r="D762" s="1" t="s">
        <v>8</v>
      </c>
      <c r="E762" s="72">
        <v>30079461000162</v>
      </c>
      <c r="F762" s="1" t="s">
        <v>563</v>
      </c>
      <c r="G762" s="1" t="s">
        <v>179</v>
      </c>
      <c r="H762" s="1" t="s">
        <v>120</v>
      </c>
      <c r="I762" s="1" t="s">
        <v>92</v>
      </c>
      <c r="J762" s="1" t="s">
        <v>22</v>
      </c>
      <c r="K762" s="1" t="s">
        <v>365</v>
      </c>
      <c r="L762" s="1" t="s">
        <v>425</v>
      </c>
      <c r="M762" s="1" t="s">
        <v>306</v>
      </c>
      <c r="N762" s="28">
        <v>3</v>
      </c>
    </row>
    <row r="763" spans="1:14" x14ac:dyDescent="0.25">
      <c r="A763" s="29">
        <v>2020</v>
      </c>
      <c r="B763" s="29">
        <v>11</v>
      </c>
      <c r="C763">
        <v>62</v>
      </c>
      <c r="D763" s="1" t="s">
        <v>8</v>
      </c>
      <c r="E763" s="72">
        <v>60884855001207</v>
      </c>
      <c r="F763" s="1" t="s">
        <v>178</v>
      </c>
      <c r="G763" s="1" t="s">
        <v>179</v>
      </c>
      <c r="H763" s="1" t="s">
        <v>120</v>
      </c>
      <c r="I763" s="1" t="s">
        <v>92</v>
      </c>
      <c r="J763" s="1" t="s">
        <v>30</v>
      </c>
      <c r="K763" s="1" t="s">
        <v>318</v>
      </c>
      <c r="L763" s="1" t="s">
        <v>424</v>
      </c>
      <c r="M763" s="1" t="s">
        <v>311</v>
      </c>
      <c r="N763" s="28">
        <v>2</v>
      </c>
    </row>
    <row r="764" spans="1:14" x14ac:dyDescent="0.25">
      <c r="A764" s="29">
        <v>2020</v>
      </c>
      <c r="B764" s="29">
        <v>11</v>
      </c>
      <c r="C764">
        <v>62</v>
      </c>
      <c r="D764" s="1" t="s">
        <v>8</v>
      </c>
      <c r="E764" s="72">
        <v>60884855001207</v>
      </c>
      <c r="F764" s="1" t="s">
        <v>178</v>
      </c>
      <c r="G764" s="1" t="s">
        <v>179</v>
      </c>
      <c r="H764" s="1" t="s">
        <v>120</v>
      </c>
      <c r="I764" s="1" t="s">
        <v>92</v>
      </c>
      <c r="J764" s="1" t="s">
        <v>121</v>
      </c>
      <c r="K764" s="1" t="s">
        <v>357</v>
      </c>
      <c r="L764" s="1" t="s">
        <v>426</v>
      </c>
      <c r="M764" s="1" t="s">
        <v>313</v>
      </c>
      <c r="N764" s="28">
        <v>2</v>
      </c>
    </row>
    <row r="765" spans="1:14" x14ac:dyDescent="0.25">
      <c r="A765" s="29">
        <v>2020</v>
      </c>
      <c r="B765" s="29">
        <v>11</v>
      </c>
      <c r="C765">
        <v>62</v>
      </c>
      <c r="D765" s="1" t="s">
        <v>8</v>
      </c>
      <c r="E765" s="72">
        <v>60884855001207</v>
      </c>
      <c r="F765" s="1" t="s">
        <v>178</v>
      </c>
      <c r="G765" s="1" t="s">
        <v>179</v>
      </c>
      <c r="H765" s="1" t="s">
        <v>120</v>
      </c>
      <c r="I765" s="1" t="s">
        <v>92</v>
      </c>
      <c r="J765" s="1" t="s">
        <v>22</v>
      </c>
      <c r="K765" s="1" t="s">
        <v>365</v>
      </c>
      <c r="L765" s="1" t="s">
        <v>425</v>
      </c>
      <c r="M765" s="1" t="s">
        <v>306</v>
      </c>
      <c r="N765" s="28">
        <v>2</v>
      </c>
    </row>
    <row r="766" spans="1:14" x14ac:dyDescent="0.25">
      <c r="A766" s="29">
        <v>2020</v>
      </c>
      <c r="B766" s="29">
        <v>11</v>
      </c>
      <c r="C766">
        <v>62</v>
      </c>
      <c r="D766" s="1" t="s">
        <v>8</v>
      </c>
      <c r="E766" s="72">
        <v>60922168000348</v>
      </c>
      <c r="F766" s="1" t="s">
        <v>182</v>
      </c>
      <c r="G766" s="1" t="s">
        <v>119</v>
      </c>
      <c r="H766" s="1" t="s">
        <v>120</v>
      </c>
      <c r="I766" s="1" t="s">
        <v>92</v>
      </c>
      <c r="J766" s="1" t="s">
        <v>30</v>
      </c>
      <c r="K766" s="1" t="s">
        <v>318</v>
      </c>
      <c r="L766" s="1" t="s">
        <v>424</v>
      </c>
      <c r="M766" s="1" t="s">
        <v>311</v>
      </c>
      <c r="N766" s="28">
        <v>4</v>
      </c>
    </row>
    <row r="767" spans="1:14" x14ac:dyDescent="0.25">
      <c r="A767" s="29">
        <v>2020</v>
      </c>
      <c r="B767" s="29">
        <v>11</v>
      </c>
      <c r="C767">
        <v>62</v>
      </c>
      <c r="D767" s="1" t="s">
        <v>8</v>
      </c>
      <c r="E767" s="72">
        <v>60922168000348</v>
      </c>
      <c r="F767" s="1" t="s">
        <v>182</v>
      </c>
      <c r="G767" s="1" t="s">
        <v>119</v>
      </c>
      <c r="H767" s="1" t="s">
        <v>120</v>
      </c>
      <c r="I767" s="1" t="s">
        <v>92</v>
      </c>
      <c r="J767" s="1" t="s">
        <v>121</v>
      </c>
      <c r="K767" s="1" t="s">
        <v>357</v>
      </c>
      <c r="L767" s="1" t="s">
        <v>426</v>
      </c>
      <c r="M767" s="1" t="s">
        <v>313</v>
      </c>
      <c r="N767" s="28">
        <v>4</v>
      </c>
    </row>
    <row r="768" spans="1:14" x14ac:dyDescent="0.25">
      <c r="A768" s="29">
        <v>2020</v>
      </c>
      <c r="B768" s="29">
        <v>11</v>
      </c>
      <c r="C768">
        <v>62</v>
      </c>
      <c r="D768" s="1" t="s">
        <v>8</v>
      </c>
      <c r="E768" s="72">
        <v>60922168000348</v>
      </c>
      <c r="F768" s="1" t="s">
        <v>182</v>
      </c>
      <c r="G768" s="1" t="s">
        <v>119</v>
      </c>
      <c r="H768" s="1" t="s">
        <v>120</v>
      </c>
      <c r="I768" s="1" t="s">
        <v>92</v>
      </c>
      <c r="J768" s="1" t="s">
        <v>22</v>
      </c>
      <c r="K768" s="1" t="s">
        <v>365</v>
      </c>
      <c r="L768" s="1" t="s">
        <v>425</v>
      </c>
      <c r="M768" s="1" t="s">
        <v>306</v>
      </c>
      <c r="N768" s="28">
        <v>4</v>
      </c>
    </row>
    <row r="769" spans="1:14" x14ac:dyDescent="0.25">
      <c r="A769" s="29">
        <v>2020</v>
      </c>
      <c r="B769" s="29">
        <v>11</v>
      </c>
      <c r="C769">
        <v>62</v>
      </c>
      <c r="D769" s="1" t="s">
        <v>8</v>
      </c>
      <c r="E769" s="72">
        <v>29435005005198</v>
      </c>
      <c r="F769" s="1" t="s">
        <v>155</v>
      </c>
      <c r="G769" s="1" t="s">
        <v>119</v>
      </c>
      <c r="H769" s="1" t="s">
        <v>120</v>
      </c>
      <c r="I769" s="1" t="s">
        <v>92</v>
      </c>
      <c r="J769" s="1" t="s">
        <v>30</v>
      </c>
      <c r="K769" s="1" t="s">
        <v>318</v>
      </c>
      <c r="L769" s="1" t="s">
        <v>424</v>
      </c>
      <c r="M769" s="1" t="s">
        <v>311</v>
      </c>
      <c r="N769" s="28">
        <v>5</v>
      </c>
    </row>
    <row r="770" spans="1:14" x14ac:dyDescent="0.25">
      <c r="A770" s="29">
        <v>2020</v>
      </c>
      <c r="B770" s="29">
        <v>11</v>
      </c>
      <c r="C770">
        <v>62</v>
      </c>
      <c r="D770" s="1" t="s">
        <v>8</v>
      </c>
      <c r="E770" s="72">
        <v>29435005005198</v>
      </c>
      <c r="F770" s="1" t="s">
        <v>155</v>
      </c>
      <c r="G770" s="1" t="s">
        <v>119</v>
      </c>
      <c r="H770" s="1" t="s">
        <v>120</v>
      </c>
      <c r="I770" s="1" t="s">
        <v>92</v>
      </c>
      <c r="J770" s="1" t="s">
        <v>121</v>
      </c>
      <c r="K770" s="1" t="s">
        <v>357</v>
      </c>
      <c r="L770" s="1" t="s">
        <v>426</v>
      </c>
      <c r="M770" s="1" t="s">
        <v>313</v>
      </c>
      <c r="N770" s="28">
        <v>5</v>
      </c>
    </row>
    <row r="771" spans="1:14" x14ac:dyDescent="0.25">
      <c r="A771" s="29">
        <v>2020</v>
      </c>
      <c r="B771" s="29">
        <v>11</v>
      </c>
      <c r="C771">
        <v>62</v>
      </c>
      <c r="D771" s="1" t="s">
        <v>8</v>
      </c>
      <c r="E771" s="72">
        <v>29435005005198</v>
      </c>
      <c r="F771" s="1" t="s">
        <v>155</v>
      </c>
      <c r="G771" s="1" t="s">
        <v>119</v>
      </c>
      <c r="H771" s="1" t="s">
        <v>120</v>
      </c>
      <c r="I771" s="1" t="s">
        <v>92</v>
      </c>
      <c r="J771" s="1" t="s">
        <v>22</v>
      </c>
      <c r="K771" s="1" t="s">
        <v>365</v>
      </c>
      <c r="L771" s="1" t="s">
        <v>425</v>
      </c>
      <c r="M771" s="1" t="s">
        <v>306</v>
      </c>
      <c r="N771" s="28">
        <v>5</v>
      </c>
    </row>
    <row r="772" spans="1:14" x14ac:dyDescent="0.25">
      <c r="A772" s="29">
        <v>2020</v>
      </c>
      <c r="B772" s="29">
        <v>11</v>
      </c>
      <c r="C772">
        <v>62</v>
      </c>
      <c r="D772" s="1" t="s">
        <v>8</v>
      </c>
      <c r="E772" s="72">
        <v>31635857000292</v>
      </c>
      <c r="F772" s="1" t="s">
        <v>472</v>
      </c>
      <c r="G772" s="1" t="s">
        <v>119</v>
      </c>
      <c r="H772" s="1" t="s">
        <v>120</v>
      </c>
      <c r="I772" s="1" t="s">
        <v>92</v>
      </c>
      <c r="J772" s="1" t="s">
        <v>30</v>
      </c>
      <c r="K772" s="1" t="s">
        <v>318</v>
      </c>
      <c r="L772" s="1" t="s">
        <v>424</v>
      </c>
      <c r="M772" s="1" t="s">
        <v>311</v>
      </c>
      <c r="N772" s="28">
        <v>7</v>
      </c>
    </row>
    <row r="773" spans="1:14" x14ac:dyDescent="0.25">
      <c r="A773" s="29">
        <v>2020</v>
      </c>
      <c r="B773" s="29">
        <v>11</v>
      </c>
      <c r="C773">
        <v>62</v>
      </c>
      <c r="D773" s="1" t="s">
        <v>8</v>
      </c>
      <c r="E773" s="72">
        <v>31635857000292</v>
      </c>
      <c r="F773" s="1" t="s">
        <v>472</v>
      </c>
      <c r="G773" s="1" t="s">
        <v>119</v>
      </c>
      <c r="H773" s="1" t="s">
        <v>120</v>
      </c>
      <c r="I773" s="1" t="s">
        <v>92</v>
      </c>
      <c r="J773" s="1" t="s">
        <v>121</v>
      </c>
      <c r="K773" s="1" t="s">
        <v>357</v>
      </c>
      <c r="L773" s="1" t="s">
        <v>426</v>
      </c>
      <c r="M773" s="1" t="s">
        <v>313</v>
      </c>
      <c r="N773" s="28">
        <v>7</v>
      </c>
    </row>
    <row r="774" spans="1:14" x14ac:dyDescent="0.25">
      <c r="A774" s="29">
        <v>2020</v>
      </c>
      <c r="B774" s="29">
        <v>11</v>
      </c>
      <c r="C774">
        <v>62</v>
      </c>
      <c r="D774" s="1" t="s">
        <v>8</v>
      </c>
      <c r="E774" s="72">
        <v>31635857000292</v>
      </c>
      <c r="F774" s="1" t="s">
        <v>472</v>
      </c>
      <c r="G774" s="1" t="s">
        <v>119</v>
      </c>
      <c r="H774" s="1" t="s">
        <v>120</v>
      </c>
      <c r="I774" s="1" t="s">
        <v>92</v>
      </c>
      <c r="J774" s="1" t="s">
        <v>22</v>
      </c>
      <c r="K774" s="1" t="s">
        <v>365</v>
      </c>
      <c r="L774" s="1" t="s">
        <v>425</v>
      </c>
      <c r="M774" s="1" t="s">
        <v>306</v>
      </c>
      <c r="N774" s="28">
        <v>7</v>
      </c>
    </row>
    <row r="775" spans="1:14" x14ac:dyDescent="0.25">
      <c r="A775" s="29">
        <v>2020</v>
      </c>
      <c r="B775" s="29">
        <v>11</v>
      </c>
      <c r="C775">
        <v>62</v>
      </c>
      <c r="D775" s="1" t="s">
        <v>8</v>
      </c>
      <c r="E775" s="72">
        <v>73696718000219</v>
      </c>
      <c r="F775" s="1" t="s">
        <v>194</v>
      </c>
      <c r="G775" s="1" t="s">
        <v>119</v>
      </c>
      <c r="H775" s="1" t="s">
        <v>120</v>
      </c>
      <c r="I775" s="1" t="s">
        <v>92</v>
      </c>
      <c r="J775" s="1" t="s">
        <v>30</v>
      </c>
      <c r="K775" s="1" t="s">
        <v>318</v>
      </c>
      <c r="L775" s="1" t="s">
        <v>424</v>
      </c>
      <c r="M775" s="1" t="s">
        <v>311</v>
      </c>
      <c r="N775" s="28">
        <v>1</v>
      </c>
    </row>
    <row r="776" spans="1:14" x14ac:dyDescent="0.25">
      <c r="A776" s="29">
        <v>2020</v>
      </c>
      <c r="B776" s="29">
        <v>11</v>
      </c>
      <c r="C776">
        <v>62</v>
      </c>
      <c r="D776" s="1" t="s">
        <v>8</v>
      </c>
      <c r="E776" s="72">
        <v>73696718000219</v>
      </c>
      <c r="F776" s="1" t="s">
        <v>194</v>
      </c>
      <c r="G776" s="1" t="s">
        <v>119</v>
      </c>
      <c r="H776" s="1" t="s">
        <v>120</v>
      </c>
      <c r="I776" s="1" t="s">
        <v>92</v>
      </c>
      <c r="J776" s="1" t="s">
        <v>21</v>
      </c>
      <c r="K776" s="1" t="s">
        <v>329</v>
      </c>
      <c r="L776" s="1" t="s">
        <v>425</v>
      </c>
      <c r="M776" s="1" t="s">
        <v>306</v>
      </c>
      <c r="N776" s="28">
        <v>1</v>
      </c>
    </row>
    <row r="777" spans="1:14" x14ac:dyDescent="0.25">
      <c r="A777" s="29">
        <v>2020</v>
      </c>
      <c r="B777" s="29">
        <v>11</v>
      </c>
      <c r="C777">
        <v>62</v>
      </c>
      <c r="D777" s="1" t="s">
        <v>8</v>
      </c>
      <c r="E777" s="72">
        <v>73696718000219</v>
      </c>
      <c r="F777" s="1" t="s">
        <v>194</v>
      </c>
      <c r="G777" s="1" t="s">
        <v>119</v>
      </c>
      <c r="H777" s="1" t="s">
        <v>120</v>
      </c>
      <c r="I777" s="1" t="s">
        <v>92</v>
      </c>
      <c r="J777" s="1" t="s">
        <v>121</v>
      </c>
      <c r="K777" s="1" t="s">
        <v>357</v>
      </c>
      <c r="L777" s="1" t="s">
        <v>426</v>
      </c>
      <c r="M777" s="1" t="s">
        <v>313</v>
      </c>
      <c r="N777" s="28">
        <v>1</v>
      </c>
    </row>
    <row r="778" spans="1:14" x14ac:dyDescent="0.25">
      <c r="A778" s="29">
        <v>2020</v>
      </c>
      <c r="B778" s="29">
        <v>11</v>
      </c>
      <c r="C778">
        <v>62</v>
      </c>
      <c r="D778" s="1" t="s">
        <v>8</v>
      </c>
      <c r="E778" s="72">
        <v>42297507000107</v>
      </c>
      <c r="F778" s="1" t="s">
        <v>165</v>
      </c>
      <c r="G778" s="1" t="s">
        <v>119</v>
      </c>
      <c r="H778" s="1" t="s">
        <v>120</v>
      </c>
      <c r="I778" s="1" t="s">
        <v>92</v>
      </c>
      <c r="J778" s="1" t="s">
        <v>30</v>
      </c>
      <c r="K778" s="1" t="s">
        <v>318</v>
      </c>
      <c r="L778" s="1" t="s">
        <v>424</v>
      </c>
      <c r="M778" s="1" t="s">
        <v>311</v>
      </c>
      <c r="N778" s="28">
        <v>4</v>
      </c>
    </row>
    <row r="779" spans="1:14" x14ac:dyDescent="0.25">
      <c r="A779" s="29">
        <v>2020</v>
      </c>
      <c r="B779" s="29">
        <v>11</v>
      </c>
      <c r="C779">
        <v>62</v>
      </c>
      <c r="D779" s="1" t="s">
        <v>8</v>
      </c>
      <c r="E779" s="72">
        <v>42297507000107</v>
      </c>
      <c r="F779" s="1" t="s">
        <v>165</v>
      </c>
      <c r="G779" s="1" t="s">
        <v>119</v>
      </c>
      <c r="H779" s="1" t="s">
        <v>120</v>
      </c>
      <c r="I779" s="1" t="s">
        <v>92</v>
      </c>
      <c r="J779" s="1" t="s">
        <v>121</v>
      </c>
      <c r="K779" s="1" t="s">
        <v>357</v>
      </c>
      <c r="L779" s="1" t="s">
        <v>426</v>
      </c>
      <c r="M779" s="1" t="s">
        <v>313</v>
      </c>
      <c r="N779" s="28">
        <v>4</v>
      </c>
    </row>
    <row r="780" spans="1:14" x14ac:dyDescent="0.25">
      <c r="A780" s="29">
        <v>2020</v>
      </c>
      <c r="B780" s="29">
        <v>11</v>
      </c>
      <c r="C780">
        <v>62</v>
      </c>
      <c r="D780" s="1" t="s">
        <v>8</v>
      </c>
      <c r="E780" s="72">
        <v>42297507000107</v>
      </c>
      <c r="F780" s="1" t="s">
        <v>165</v>
      </c>
      <c r="G780" s="1" t="s">
        <v>119</v>
      </c>
      <c r="H780" s="1" t="s">
        <v>120</v>
      </c>
      <c r="I780" s="1" t="s">
        <v>92</v>
      </c>
      <c r="J780" s="1" t="s">
        <v>22</v>
      </c>
      <c r="K780" s="1" t="s">
        <v>365</v>
      </c>
      <c r="L780" s="1" t="s">
        <v>425</v>
      </c>
      <c r="M780" s="1" t="s">
        <v>306</v>
      </c>
      <c r="N780" s="28">
        <v>4</v>
      </c>
    </row>
    <row r="781" spans="1:14" x14ac:dyDescent="0.25">
      <c r="A781" s="29">
        <v>2020</v>
      </c>
      <c r="B781" s="29">
        <v>11</v>
      </c>
      <c r="C781">
        <v>62</v>
      </c>
      <c r="D781" s="1" t="s">
        <v>8</v>
      </c>
      <c r="E781" s="72">
        <v>2284062000521</v>
      </c>
      <c r="F781" s="1" t="s">
        <v>532</v>
      </c>
      <c r="G781" s="1" t="s">
        <v>119</v>
      </c>
      <c r="H781" s="1" t="s">
        <v>120</v>
      </c>
      <c r="I781" s="1" t="s">
        <v>92</v>
      </c>
      <c r="J781" s="1" t="s">
        <v>30</v>
      </c>
      <c r="K781" s="1" t="s">
        <v>318</v>
      </c>
      <c r="L781" s="1" t="s">
        <v>424</v>
      </c>
      <c r="M781" s="1" t="s">
        <v>311</v>
      </c>
      <c r="N781" s="28">
        <v>27</v>
      </c>
    </row>
    <row r="782" spans="1:14" x14ac:dyDescent="0.25">
      <c r="A782" s="29">
        <v>2020</v>
      </c>
      <c r="B782" s="29">
        <v>11</v>
      </c>
      <c r="C782">
        <v>62</v>
      </c>
      <c r="D782" s="1" t="s">
        <v>8</v>
      </c>
      <c r="E782" s="72">
        <v>2284062000521</v>
      </c>
      <c r="F782" s="1" t="s">
        <v>532</v>
      </c>
      <c r="G782" s="1" t="s">
        <v>119</v>
      </c>
      <c r="H782" s="1" t="s">
        <v>120</v>
      </c>
      <c r="I782" s="1" t="s">
        <v>92</v>
      </c>
      <c r="J782" s="1" t="s">
        <v>21</v>
      </c>
      <c r="K782" s="1" t="s">
        <v>329</v>
      </c>
      <c r="L782" s="1" t="s">
        <v>425</v>
      </c>
      <c r="M782" s="1" t="s">
        <v>306</v>
      </c>
      <c r="N782" s="28">
        <v>27</v>
      </c>
    </row>
    <row r="783" spans="1:14" x14ac:dyDescent="0.25">
      <c r="A783" s="29">
        <v>2020</v>
      </c>
      <c r="B783" s="29">
        <v>11</v>
      </c>
      <c r="C783">
        <v>62</v>
      </c>
      <c r="D783" s="1" t="s">
        <v>8</v>
      </c>
      <c r="E783" s="72">
        <v>2284062000521</v>
      </c>
      <c r="F783" s="1" t="s">
        <v>532</v>
      </c>
      <c r="G783" s="1" t="s">
        <v>119</v>
      </c>
      <c r="H783" s="1" t="s">
        <v>120</v>
      </c>
      <c r="I783" s="1" t="s">
        <v>92</v>
      </c>
      <c r="J783" s="1" t="s">
        <v>121</v>
      </c>
      <c r="K783" s="1" t="s">
        <v>357</v>
      </c>
      <c r="L783" s="1" t="s">
        <v>426</v>
      </c>
      <c r="M783" s="1" t="s">
        <v>313</v>
      </c>
      <c r="N783" s="28">
        <v>27</v>
      </c>
    </row>
    <row r="784" spans="1:14" x14ac:dyDescent="0.25">
      <c r="A784" s="29">
        <v>2020</v>
      </c>
      <c r="B784" s="29">
        <v>11</v>
      </c>
      <c r="C784">
        <v>62</v>
      </c>
      <c r="D784" s="1" t="s">
        <v>8</v>
      </c>
      <c r="E784" s="72">
        <v>24217779000160</v>
      </c>
      <c r="F784" s="1" t="s">
        <v>150</v>
      </c>
      <c r="G784" s="1" t="s">
        <v>119</v>
      </c>
      <c r="H784" s="1" t="s">
        <v>120</v>
      </c>
      <c r="I784" s="1" t="s">
        <v>92</v>
      </c>
      <c r="J784" s="1" t="s">
        <v>30</v>
      </c>
      <c r="K784" s="1" t="s">
        <v>318</v>
      </c>
      <c r="L784" s="1" t="s">
        <v>424</v>
      </c>
      <c r="M784" s="1" t="s">
        <v>311</v>
      </c>
      <c r="N784" s="28">
        <v>39</v>
      </c>
    </row>
    <row r="785" spans="1:14" x14ac:dyDescent="0.25">
      <c r="A785" s="29">
        <v>2020</v>
      </c>
      <c r="B785" s="29">
        <v>11</v>
      </c>
      <c r="C785">
        <v>62</v>
      </c>
      <c r="D785" s="1" t="s">
        <v>8</v>
      </c>
      <c r="E785" s="72">
        <v>24217779000160</v>
      </c>
      <c r="F785" s="1" t="s">
        <v>150</v>
      </c>
      <c r="G785" s="1" t="s">
        <v>119</v>
      </c>
      <c r="H785" s="1" t="s">
        <v>120</v>
      </c>
      <c r="I785" s="1" t="s">
        <v>92</v>
      </c>
      <c r="J785" s="1" t="s">
        <v>21</v>
      </c>
      <c r="K785" s="1" t="s">
        <v>329</v>
      </c>
      <c r="L785" s="1" t="s">
        <v>425</v>
      </c>
      <c r="M785" s="1" t="s">
        <v>306</v>
      </c>
      <c r="N785" s="28">
        <v>39</v>
      </c>
    </row>
    <row r="786" spans="1:14" x14ac:dyDescent="0.25">
      <c r="A786" s="29">
        <v>2020</v>
      </c>
      <c r="B786" s="29">
        <v>11</v>
      </c>
      <c r="C786">
        <v>62</v>
      </c>
      <c r="D786" s="1" t="s">
        <v>8</v>
      </c>
      <c r="E786" s="72">
        <v>24217779000160</v>
      </c>
      <c r="F786" s="1" t="s">
        <v>150</v>
      </c>
      <c r="G786" s="1" t="s">
        <v>119</v>
      </c>
      <c r="H786" s="1" t="s">
        <v>120</v>
      </c>
      <c r="I786" s="1" t="s">
        <v>92</v>
      </c>
      <c r="J786" s="1" t="s">
        <v>121</v>
      </c>
      <c r="K786" s="1" t="s">
        <v>357</v>
      </c>
      <c r="L786" s="1" t="s">
        <v>426</v>
      </c>
      <c r="M786" s="1" t="s">
        <v>313</v>
      </c>
      <c r="N786" s="28">
        <v>39</v>
      </c>
    </row>
    <row r="787" spans="1:14" x14ac:dyDescent="0.25">
      <c r="A787" s="29">
        <v>2020</v>
      </c>
      <c r="B787" s="29">
        <v>11</v>
      </c>
      <c r="C787">
        <v>62</v>
      </c>
      <c r="D787" s="1" t="s">
        <v>8</v>
      </c>
      <c r="E787" s="72">
        <v>6047087000996</v>
      </c>
      <c r="F787" s="1" t="s">
        <v>210</v>
      </c>
      <c r="G787" s="1" t="s">
        <v>119</v>
      </c>
      <c r="H787" s="1" t="s">
        <v>120</v>
      </c>
      <c r="I787" s="1" t="s">
        <v>92</v>
      </c>
      <c r="J787" s="1" t="s">
        <v>30</v>
      </c>
      <c r="K787" s="1" t="s">
        <v>318</v>
      </c>
      <c r="L787" s="1" t="s">
        <v>424</v>
      </c>
      <c r="M787" s="1" t="s">
        <v>311</v>
      </c>
      <c r="N787" s="28">
        <v>4</v>
      </c>
    </row>
    <row r="788" spans="1:14" x14ac:dyDescent="0.25">
      <c r="A788" s="29">
        <v>2020</v>
      </c>
      <c r="B788" s="29">
        <v>11</v>
      </c>
      <c r="C788">
        <v>62</v>
      </c>
      <c r="D788" s="1" t="s">
        <v>8</v>
      </c>
      <c r="E788" s="72">
        <v>6047087000996</v>
      </c>
      <c r="F788" s="1" t="s">
        <v>210</v>
      </c>
      <c r="G788" s="1" t="s">
        <v>119</v>
      </c>
      <c r="H788" s="1" t="s">
        <v>120</v>
      </c>
      <c r="I788" s="1" t="s">
        <v>92</v>
      </c>
      <c r="J788" s="1" t="s">
        <v>121</v>
      </c>
      <c r="K788" s="1" t="s">
        <v>357</v>
      </c>
      <c r="L788" s="1" t="s">
        <v>426</v>
      </c>
      <c r="M788" s="1" t="s">
        <v>313</v>
      </c>
      <c r="N788" s="28">
        <v>4</v>
      </c>
    </row>
    <row r="789" spans="1:14" x14ac:dyDescent="0.25">
      <c r="A789" s="29">
        <v>2020</v>
      </c>
      <c r="B789" s="29">
        <v>11</v>
      </c>
      <c r="C789">
        <v>62</v>
      </c>
      <c r="D789" s="1" t="s">
        <v>8</v>
      </c>
      <c r="E789" s="72">
        <v>6047087000996</v>
      </c>
      <c r="F789" s="1" t="s">
        <v>210</v>
      </c>
      <c r="G789" s="1" t="s">
        <v>119</v>
      </c>
      <c r="H789" s="1" t="s">
        <v>120</v>
      </c>
      <c r="I789" s="1" t="s">
        <v>92</v>
      </c>
      <c r="J789" s="1" t="s">
        <v>22</v>
      </c>
      <c r="K789" s="1" t="s">
        <v>365</v>
      </c>
      <c r="L789" s="1" t="s">
        <v>425</v>
      </c>
      <c r="M789" s="1" t="s">
        <v>306</v>
      </c>
      <c r="N789" s="28">
        <v>4</v>
      </c>
    </row>
    <row r="790" spans="1:14" x14ac:dyDescent="0.25">
      <c r="A790" s="29">
        <v>2020</v>
      </c>
      <c r="B790" s="29">
        <v>11</v>
      </c>
      <c r="C790">
        <v>62</v>
      </c>
      <c r="D790" s="1" t="s">
        <v>8</v>
      </c>
      <c r="E790" s="72">
        <v>34058123000103</v>
      </c>
      <c r="F790" s="1" t="s">
        <v>538</v>
      </c>
      <c r="G790" s="1" t="s">
        <v>119</v>
      </c>
      <c r="H790" s="1" t="s">
        <v>120</v>
      </c>
      <c r="I790" s="1" t="s">
        <v>92</v>
      </c>
      <c r="J790" s="1" t="s">
        <v>30</v>
      </c>
      <c r="K790" s="1" t="s">
        <v>318</v>
      </c>
      <c r="L790" s="1" t="s">
        <v>424</v>
      </c>
      <c r="M790" s="1" t="s">
        <v>311</v>
      </c>
      <c r="N790" s="28">
        <v>4</v>
      </c>
    </row>
    <row r="791" spans="1:14" x14ac:dyDescent="0.25">
      <c r="A791" s="29">
        <v>2020</v>
      </c>
      <c r="B791" s="29">
        <v>11</v>
      </c>
      <c r="C791">
        <v>62</v>
      </c>
      <c r="D791" s="1" t="s">
        <v>8</v>
      </c>
      <c r="E791" s="72">
        <v>34058123000103</v>
      </c>
      <c r="F791" s="1" t="s">
        <v>538</v>
      </c>
      <c r="G791" s="1" t="s">
        <v>119</v>
      </c>
      <c r="H791" s="1" t="s">
        <v>120</v>
      </c>
      <c r="I791" s="1" t="s">
        <v>92</v>
      </c>
      <c r="J791" s="1" t="s">
        <v>121</v>
      </c>
      <c r="K791" s="1" t="s">
        <v>357</v>
      </c>
      <c r="L791" s="1" t="s">
        <v>426</v>
      </c>
      <c r="M791" s="1" t="s">
        <v>313</v>
      </c>
      <c r="N791" s="28">
        <v>4</v>
      </c>
    </row>
    <row r="792" spans="1:14" x14ac:dyDescent="0.25">
      <c r="A792" s="29">
        <v>2020</v>
      </c>
      <c r="B792" s="29">
        <v>11</v>
      </c>
      <c r="C792">
        <v>62</v>
      </c>
      <c r="D792" s="1" t="s">
        <v>8</v>
      </c>
      <c r="E792" s="72">
        <v>34058123000103</v>
      </c>
      <c r="F792" s="1" t="s">
        <v>538</v>
      </c>
      <c r="G792" s="1" t="s">
        <v>119</v>
      </c>
      <c r="H792" s="1" t="s">
        <v>120</v>
      </c>
      <c r="I792" s="1" t="s">
        <v>92</v>
      </c>
      <c r="J792" s="1" t="s">
        <v>22</v>
      </c>
      <c r="K792" s="1" t="s">
        <v>365</v>
      </c>
      <c r="L792" s="1" t="s">
        <v>425</v>
      </c>
      <c r="M792" s="1" t="s">
        <v>306</v>
      </c>
      <c r="N792" s="28">
        <v>4</v>
      </c>
    </row>
    <row r="793" spans="1:14" x14ac:dyDescent="0.25">
      <c r="A793" s="29">
        <v>2020</v>
      </c>
      <c r="B793" s="29">
        <v>11</v>
      </c>
      <c r="C793">
        <v>62</v>
      </c>
      <c r="D793" s="1" t="s">
        <v>8</v>
      </c>
      <c r="E793" s="72">
        <v>6047087001020</v>
      </c>
      <c r="F793" s="1" t="s">
        <v>118</v>
      </c>
      <c r="G793" s="1" t="s">
        <v>119</v>
      </c>
      <c r="H793" s="1" t="s">
        <v>120</v>
      </c>
      <c r="I793" s="1" t="s">
        <v>92</v>
      </c>
      <c r="J793" s="1" t="s">
        <v>30</v>
      </c>
      <c r="K793" s="1" t="s">
        <v>318</v>
      </c>
      <c r="L793" s="1" t="s">
        <v>424</v>
      </c>
      <c r="M793" s="1" t="s">
        <v>311</v>
      </c>
      <c r="N793" s="28">
        <v>18</v>
      </c>
    </row>
    <row r="794" spans="1:14" x14ac:dyDescent="0.25">
      <c r="A794" s="29">
        <v>2020</v>
      </c>
      <c r="B794" s="29">
        <v>11</v>
      </c>
      <c r="C794">
        <v>62</v>
      </c>
      <c r="D794" s="1" t="s">
        <v>8</v>
      </c>
      <c r="E794" s="72">
        <v>6047087001020</v>
      </c>
      <c r="F794" s="1" t="s">
        <v>118</v>
      </c>
      <c r="G794" s="1" t="s">
        <v>119</v>
      </c>
      <c r="H794" s="1" t="s">
        <v>120</v>
      </c>
      <c r="I794" s="1" t="s">
        <v>92</v>
      </c>
      <c r="J794" s="1" t="s">
        <v>121</v>
      </c>
      <c r="K794" s="1" t="s">
        <v>357</v>
      </c>
      <c r="L794" s="1" t="s">
        <v>426</v>
      </c>
      <c r="M794" s="1" t="s">
        <v>313</v>
      </c>
      <c r="N794" s="28">
        <v>18</v>
      </c>
    </row>
    <row r="795" spans="1:14" x14ac:dyDescent="0.25">
      <c r="A795" s="29">
        <v>2020</v>
      </c>
      <c r="B795" s="29">
        <v>11</v>
      </c>
      <c r="C795">
        <v>62</v>
      </c>
      <c r="D795" s="1" t="s">
        <v>8</v>
      </c>
      <c r="E795" s="72">
        <v>6047087001020</v>
      </c>
      <c r="F795" s="1" t="s">
        <v>118</v>
      </c>
      <c r="G795" s="1" t="s">
        <v>119</v>
      </c>
      <c r="H795" s="1" t="s">
        <v>120</v>
      </c>
      <c r="I795" s="1" t="s">
        <v>92</v>
      </c>
      <c r="J795" s="1" t="s">
        <v>22</v>
      </c>
      <c r="K795" s="1" t="s">
        <v>365</v>
      </c>
      <c r="L795" s="1" t="s">
        <v>425</v>
      </c>
      <c r="M795" s="1" t="s">
        <v>306</v>
      </c>
      <c r="N795" s="28">
        <v>18</v>
      </c>
    </row>
    <row r="796" spans="1:14" x14ac:dyDescent="0.25">
      <c r="A796" s="29">
        <v>2020</v>
      </c>
      <c r="B796" s="29">
        <v>11</v>
      </c>
      <c r="C796">
        <v>62</v>
      </c>
      <c r="D796" s="1" t="s">
        <v>8</v>
      </c>
      <c r="E796" s="72">
        <v>60884855001630</v>
      </c>
      <c r="F796" s="1" t="s">
        <v>180</v>
      </c>
      <c r="G796" s="1" t="s">
        <v>119</v>
      </c>
      <c r="H796" s="1" t="s">
        <v>120</v>
      </c>
      <c r="I796" s="1" t="s">
        <v>92</v>
      </c>
      <c r="J796" s="1" t="s">
        <v>30</v>
      </c>
      <c r="K796" s="1" t="s">
        <v>318</v>
      </c>
      <c r="L796" s="1" t="s">
        <v>424</v>
      </c>
      <c r="M796" s="1" t="s">
        <v>311</v>
      </c>
      <c r="N796" s="28">
        <v>5</v>
      </c>
    </row>
    <row r="797" spans="1:14" x14ac:dyDescent="0.25">
      <c r="A797" s="29">
        <v>2020</v>
      </c>
      <c r="B797" s="29">
        <v>11</v>
      </c>
      <c r="C797">
        <v>62</v>
      </c>
      <c r="D797" s="1" t="s">
        <v>8</v>
      </c>
      <c r="E797" s="72">
        <v>60884855001630</v>
      </c>
      <c r="F797" s="1" t="s">
        <v>180</v>
      </c>
      <c r="G797" s="1" t="s">
        <v>119</v>
      </c>
      <c r="H797" s="1" t="s">
        <v>120</v>
      </c>
      <c r="I797" s="1" t="s">
        <v>92</v>
      </c>
      <c r="J797" s="1" t="s">
        <v>21</v>
      </c>
      <c r="K797" s="1" t="s">
        <v>329</v>
      </c>
      <c r="L797" s="1" t="s">
        <v>425</v>
      </c>
      <c r="M797" s="1" t="s">
        <v>306</v>
      </c>
      <c r="N797" s="28">
        <v>5</v>
      </c>
    </row>
    <row r="798" spans="1:14" x14ac:dyDescent="0.25">
      <c r="A798" s="29">
        <v>2020</v>
      </c>
      <c r="B798" s="29">
        <v>11</v>
      </c>
      <c r="C798">
        <v>62</v>
      </c>
      <c r="D798" s="1" t="s">
        <v>8</v>
      </c>
      <c r="E798" s="72">
        <v>60884855001630</v>
      </c>
      <c r="F798" s="1" t="s">
        <v>180</v>
      </c>
      <c r="G798" s="1" t="s">
        <v>119</v>
      </c>
      <c r="H798" s="1" t="s">
        <v>120</v>
      </c>
      <c r="I798" s="1" t="s">
        <v>92</v>
      </c>
      <c r="J798" s="1" t="s">
        <v>121</v>
      </c>
      <c r="K798" s="1" t="s">
        <v>357</v>
      </c>
      <c r="L798" s="1" t="s">
        <v>426</v>
      </c>
      <c r="M798" s="1" t="s">
        <v>313</v>
      </c>
      <c r="N798" s="28">
        <v>5</v>
      </c>
    </row>
    <row r="799" spans="1:14" x14ac:dyDescent="0.25">
      <c r="A799" s="29">
        <v>2020</v>
      </c>
      <c r="B799" s="29">
        <v>11</v>
      </c>
      <c r="C799">
        <v>62</v>
      </c>
      <c r="D799" s="1" t="s">
        <v>8</v>
      </c>
      <c r="E799" s="72">
        <v>394544021182</v>
      </c>
      <c r="F799" s="1" t="s">
        <v>550</v>
      </c>
      <c r="G799" s="1" t="s">
        <v>119</v>
      </c>
      <c r="H799" s="1" t="s">
        <v>120</v>
      </c>
      <c r="I799" s="1" t="s">
        <v>251</v>
      </c>
      <c r="J799" s="1" t="s">
        <v>30</v>
      </c>
      <c r="K799" s="1" t="s">
        <v>318</v>
      </c>
      <c r="L799" s="1" t="s">
        <v>424</v>
      </c>
      <c r="M799" s="1" t="s">
        <v>311</v>
      </c>
      <c r="N799" s="28">
        <v>18</v>
      </c>
    </row>
    <row r="800" spans="1:14" x14ac:dyDescent="0.25">
      <c r="A800" s="29">
        <v>2020</v>
      </c>
      <c r="B800" s="29">
        <v>11</v>
      </c>
      <c r="C800">
        <v>62</v>
      </c>
      <c r="D800" s="1" t="s">
        <v>8</v>
      </c>
      <c r="E800" s="72">
        <v>394544021182</v>
      </c>
      <c r="F800" s="1" t="s">
        <v>550</v>
      </c>
      <c r="G800" s="1" t="s">
        <v>119</v>
      </c>
      <c r="H800" s="1" t="s">
        <v>120</v>
      </c>
      <c r="I800" s="1" t="s">
        <v>251</v>
      </c>
      <c r="J800" s="1" t="s">
        <v>121</v>
      </c>
      <c r="K800" s="1" t="s">
        <v>357</v>
      </c>
      <c r="L800" s="1" t="s">
        <v>426</v>
      </c>
      <c r="M800" s="1" t="s">
        <v>313</v>
      </c>
      <c r="N800" s="28">
        <v>18</v>
      </c>
    </row>
    <row r="801" spans="1:14" x14ac:dyDescent="0.25">
      <c r="A801" s="29">
        <v>2020</v>
      </c>
      <c r="B801" s="29">
        <v>11</v>
      </c>
      <c r="C801">
        <v>62</v>
      </c>
      <c r="D801" s="1" t="s">
        <v>8</v>
      </c>
      <c r="E801" s="72">
        <v>394544021182</v>
      </c>
      <c r="F801" s="1" t="s">
        <v>550</v>
      </c>
      <c r="G801" s="1" t="s">
        <v>119</v>
      </c>
      <c r="H801" s="1" t="s">
        <v>120</v>
      </c>
      <c r="I801" s="1" t="s">
        <v>251</v>
      </c>
      <c r="J801" s="1" t="s">
        <v>22</v>
      </c>
      <c r="K801" s="1" t="s">
        <v>365</v>
      </c>
      <c r="L801" s="1" t="s">
        <v>425</v>
      </c>
      <c r="M801" s="1" t="s">
        <v>306</v>
      </c>
      <c r="N801" s="28">
        <v>18</v>
      </c>
    </row>
    <row r="802" spans="1:14" x14ac:dyDescent="0.25">
      <c r="A802" s="29">
        <v>2020</v>
      </c>
      <c r="B802" s="29">
        <v>11</v>
      </c>
      <c r="C802">
        <v>62</v>
      </c>
      <c r="D802" s="1" t="s">
        <v>8</v>
      </c>
      <c r="E802" s="72">
        <v>33419482000259</v>
      </c>
      <c r="F802" s="1" t="s">
        <v>163</v>
      </c>
      <c r="G802" s="1" t="s">
        <v>119</v>
      </c>
      <c r="H802" s="1" t="s">
        <v>120</v>
      </c>
      <c r="I802" s="1" t="s">
        <v>92</v>
      </c>
      <c r="J802" s="1" t="s">
        <v>30</v>
      </c>
      <c r="K802" s="1" t="s">
        <v>318</v>
      </c>
      <c r="L802" s="1" t="s">
        <v>424</v>
      </c>
      <c r="M802" s="1" t="s">
        <v>311</v>
      </c>
      <c r="N802" s="28">
        <v>7</v>
      </c>
    </row>
    <row r="803" spans="1:14" x14ac:dyDescent="0.25">
      <c r="A803" s="29">
        <v>2020</v>
      </c>
      <c r="B803" s="29">
        <v>11</v>
      </c>
      <c r="C803">
        <v>62</v>
      </c>
      <c r="D803" s="1" t="s">
        <v>8</v>
      </c>
      <c r="E803" s="72">
        <v>33419482000259</v>
      </c>
      <c r="F803" s="1" t="s">
        <v>163</v>
      </c>
      <c r="G803" s="1" t="s">
        <v>119</v>
      </c>
      <c r="H803" s="1" t="s">
        <v>120</v>
      </c>
      <c r="I803" s="1" t="s">
        <v>92</v>
      </c>
      <c r="J803" s="1" t="s">
        <v>121</v>
      </c>
      <c r="K803" s="1" t="s">
        <v>357</v>
      </c>
      <c r="L803" s="1" t="s">
        <v>426</v>
      </c>
      <c r="M803" s="1" t="s">
        <v>313</v>
      </c>
      <c r="N803" s="28">
        <v>7</v>
      </c>
    </row>
    <row r="804" spans="1:14" x14ac:dyDescent="0.25">
      <c r="A804" s="29">
        <v>2020</v>
      </c>
      <c r="B804" s="29">
        <v>11</v>
      </c>
      <c r="C804">
        <v>62</v>
      </c>
      <c r="D804" s="1" t="s">
        <v>8</v>
      </c>
      <c r="E804" s="72">
        <v>33419482000259</v>
      </c>
      <c r="F804" s="1" t="s">
        <v>163</v>
      </c>
      <c r="G804" s="1" t="s">
        <v>119</v>
      </c>
      <c r="H804" s="1" t="s">
        <v>120</v>
      </c>
      <c r="I804" s="1" t="s">
        <v>92</v>
      </c>
      <c r="J804" s="1" t="s">
        <v>22</v>
      </c>
      <c r="K804" s="1" t="s">
        <v>365</v>
      </c>
      <c r="L804" s="1" t="s">
        <v>425</v>
      </c>
      <c r="M804" s="1" t="s">
        <v>306</v>
      </c>
      <c r="N804" s="28">
        <v>7</v>
      </c>
    </row>
    <row r="805" spans="1:14" x14ac:dyDescent="0.25">
      <c r="A805" s="29">
        <v>2020</v>
      </c>
      <c r="B805" s="29">
        <v>11</v>
      </c>
      <c r="C805">
        <v>62</v>
      </c>
      <c r="D805" s="1" t="s">
        <v>8</v>
      </c>
      <c r="E805" s="72">
        <v>9219138000584</v>
      </c>
      <c r="F805" s="1" t="s">
        <v>126</v>
      </c>
      <c r="G805" s="1" t="s">
        <v>119</v>
      </c>
      <c r="H805" s="1" t="s">
        <v>120</v>
      </c>
      <c r="I805" s="1" t="s">
        <v>92</v>
      </c>
      <c r="J805" s="1" t="s">
        <v>30</v>
      </c>
      <c r="K805" s="1" t="s">
        <v>318</v>
      </c>
      <c r="L805" s="1" t="s">
        <v>424</v>
      </c>
      <c r="M805" s="1" t="s">
        <v>311</v>
      </c>
      <c r="N805" s="28">
        <v>11</v>
      </c>
    </row>
    <row r="806" spans="1:14" x14ac:dyDescent="0.25">
      <c r="A806" s="29">
        <v>2020</v>
      </c>
      <c r="B806" s="29">
        <v>11</v>
      </c>
      <c r="C806">
        <v>62</v>
      </c>
      <c r="D806" s="1" t="s">
        <v>8</v>
      </c>
      <c r="E806" s="72">
        <v>9219138000584</v>
      </c>
      <c r="F806" s="1" t="s">
        <v>126</v>
      </c>
      <c r="G806" s="1" t="s">
        <v>119</v>
      </c>
      <c r="H806" s="1" t="s">
        <v>120</v>
      </c>
      <c r="I806" s="1" t="s">
        <v>92</v>
      </c>
      <c r="J806" s="1" t="s">
        <v>21</v>
      </c>
      <c r="K806" s="1" t="s">
        <v>329</v>
      </c>
      <c r="L806" s="1" t="s">
        <v>425</v>
      </c>
      <c r="M806" s="1" t="s">
        <v>306</v>
      </c>
      <c r="N806" s="28">
        <v>11</v>
      </c>
    </row>
    <row r="807" spans="1:14" x14ac:dyDescent="0.25">
      <c r="A807" s="29">
        <v>2020</v>
      </c>
      <c r="B807" s="29">
        <v>11</v>
      </c>
      <c r="C807">
        <v>62</v>
      </c>
      <c r="D807" s="1" t="s">
        <v>8</v>
      </c>
      <c r="E807" s="72">
        <v>9219138000584</v>
      </c>
      <c r="F807" s="1" t="s">
        <v>126</v>
      </c>
      <c r="G807" s="1" t="s">
        <v>119</v>
      </c>
      <c r="H807" s="1" t="s">
        <v>120</v>
      </c>
      <c r="I807" s="1" t="s">
        <v>92</v>
      </c>
      <c r="J807" s="1" t="s">
        <v>121</v>
      </c>
      <c r="K807" s="1" t="s">
        <v>357</v>
      </c>
      <c r="L807" s="1" t="s">
        <v>426</v>
      </c>
      <c r="M807" s="1" t="s">
        <v>313</v>
      </c>
      <c r="N807" s="28">
        <v>11</v>
      </c>
    </row>
    <row r="808" spans="1:14" x14ac:dyDescent="0.25">
      <c r="A808" s="29">
        <v>2020</v>
      </c>
      <c r="B808" s="29">
        <v>11</v>
      </c>
      <c r="C808">
        <v>62</v>
      </c>
      <c r="D808" s="1" t="s">
        <v>8</v>
      </c>
      <c r="E808" s="72">
        <v>8319329000121</v>
      </c>
      <c r="F808" s="1" t="s">
        <v>574</v>
      </c>
      <c r="G808" s="1" t="s">
        <v>158</v>
      </c>
      <c r="H808" s="1" t="s">
        <v>159</v>
      </c>
      <c r="I808" s="1" t="s">
        <v>92</v>
      </c>
      <c r="J808" s="1" t="s">
        <v>20</v>
      </c>
      <c r="K808" s="1" t="s">
        <v>326</v>
      </c>
      <c r="L808" s="1" t="s">
        <v>425</v>
      </c>
      <c r="M808" s="1" t="s">
        <v>306</v>
      </c>
      <c r="N808" s="28">
        <v>4</v>
      </c>
    </row>
    <row r="809" spans="1:14" x14ac:dyDescent="0.25">
      <c r="A809" s="29">
        <v>2020</v>
      </c>
      <c r="B809" s="29">
        <v>11</v>
      </c>
      <c r="C809">
        <v>62</v>
      </c>
      <c r="D809" s="1" t="s">
        <v>8</v>
      </c>
      <c r="E809" s="72">
        <v>8319329000121</v>
      </c>
      <c r="F809" s="1" t="s">
        <v>574</v>
      </c>
      <c r="G809" s="1" t="s">
        <v>158</v>
      </c>
      <c r="H809" s="1" t="s">
        <v>159</v>
      </c>
      <c r="I809" s="1" t="s">
        <v>92</v>
      </c>
      <c r="J809" s="1" t="s">
        <v>99</v>
      </c>
      <c r="K809" s="1" t="s">
        <v>355</v>
      </c>
      <c r="L809" s="1" t="s">
        <v>426</v>
      </c>
      <c r="M809" s="1" t="s">
        <v>313</v>
      </c>
      <c r="N809" s="28">
        <v>4</v>
      </c>
    </row>
    <row r="810" spans="1:14" x14ac:dyDescent="0.25">
      <c r="A810" s="29">
        <v>2020</v>
      </c>
      <c r="B810" s="29">
        <v>11</v>
      </c>
      <c r="C810">
        <v>62</v>
      </c>
      <c r="D810" s="1" t="s">
        <v>8</v>
      </c>
      <c r="E810" s="72">
        <v>8319329000121</v>
      </c>
      <c r="F810" s="1" t="s">
        <v>574</v>
      </c>
      <c r="G810" s="1" t="s">
        <v>158</v>
      </c>
      <c r="H810" s="1" t="s">
        <v>159</v>
      </c>
      <c r="I810" s="1" t="s">
        <v>92</v>
      </c>
      <c r="J810" s="1" t="s">
        <v>33</v>
      </c>
      <c r="K810" s="1" t="s">
        <v>405</v>
      </c>
      <c r="L810" s="1" t="s">
        <v>424</v>
      </c>
      <c r="M810" s="1" t="s">
        <v>311</v>
      </c>
      <c r="N810" s="28">
        <v>4</v>
      </c>
    </row>
    <row r="811" spans="1:14" x14ac:dyDescent="0.25">
      <c r="A811" s="29">
        <v>2020</v>
      </c>
      <c r="B811" s="29">
        <v>11</v>
      </c>
      <c r="C811">
        <v>62</v>
      </c>
      <c r="D811" s="1" t="s">
        <v>8</v>
      </c>
      <c r="E811" s="72">
        <v>29435005009851</v>
      </c>
      <c r="F811" s="1" t="s">
        <v>157</v>
      </c>
      <c r="G811" s="1" t="s">
        <v>158</v>
      </c>
      <c r="H811" s="1" t="s">
        <v>159</v>
      </c>
      <c r="I811" s="1" t="s">
        <v>92</v>
      </c>
      <c r="J811" s="1" t="s">
        <v>20</v>
      </c>
      <c r="K811" s="1" t="s">
        <v>326</v>
      </c>
      <c r="L811" s="1" t="s">
        <v>425</v>
      </c>
      <c r="M811" s="1" t="s">
        <v>306</v>
      </c>
      <c r="N811" s="28">
        <v>5</v>
      </c>
    </row>
    <row r="812" spans="1:14" x14ac:dyDescent="0.25">
      <c r="A812" s="29">
        <v>2020</v>
      </c>
      <c r="B812" s="29">
        <v>11</v>
      </c>
      <c r="C812">
        <v>62</v>
      </c>
      <c r="D812" s="1" t="s">
        <v>8</v>
      </c>
      <c r="E812" s="72">
        <v>29435005009851</v>
      </c>
      <c r="F812" s="1" t="s">
        <v>157</v>
      </c>
      <c r="G812" s="1" t="s">
        <v>158</v>
      </c>
      <c r="H812" s="1" t="s">
        <v>159</v>
      </c>
      <c r="I812" s="1" t="s">
        <v>92</v>
      </c>
      <c r="J812" s="1" t="s">
        <v>99</v>
      </c>
      <c r="K812" s="1" t="s">
        <v>355</v>
      </c>
      <c r="L812" s="1" t="s">
        <v>426</v>
      </c>
      <c r="M812" s="1" t="s">
        <v>313</v>
      </c>
      <c r="N812" s="28">
        <v>5</v>
      </c>
    </row>
    <row r="813" spans="1:14" x14ac:dyDescent="0.25">
      <c r="A813" s="29">
        <v>2020</v>
      </c>
      <c r="B813" s="29">
        <v>11</v>
      </c>
      <c r="C813">
        <v>62</v>
      </c>
      <c r="D813" s="1" t="s">
        <v>8</v>
      </c>
      <c r="E813" s="72">
        <v>29435005009851</v>
      </c>
      <c r="F813" s="1" t="s">
        <v>157</v>
      </c>
      <c r="G813" s="1" t="s">
        <v>158</v>
      </c>
      <c r="H813" s="1" t="s">
        <v>159</v>
      </c>
      <c r="I813" s="1" t="s">
        <v>92</v>
      </c>
      <c r="J813" s="1" t="s">
        <v>33</v>
      </c>
      <c r="K813" s="1" t="s">
        <v>405</v>
      </c>
      <c r="L813" s="1" t="s">
        <v>424</v>
      </c>
      <c r="M813" s="1" t="s">
        <v>311</v>
      </c>
      <c r="N813" s="28">
        <v>5</v>
      </c>
    </row>
    <row r="814" spans="1:14" x14ac:dyDescent="0.25">
      <c r="A814" s="29">
        <v>2020</v>
      </c>
      <c r="B814" s="29">
        <v>11</v>
      </c>
      <c r="C814">
        <v>62</v>
      </c>
      <c r="D814" s="1" t="s">
        <v>8</v>
      </c>
      <c r="E814" s="72">
        <v>820737000150</v>
      </c>
      <c r="F814" s="1" t="s">
        <v>205</v>
      </c>
      <c r="G814" s="1" t="s">
        <v>158</v>
      </c>
      <c r="H814" s="1" t="s">
        <v>159</v>
      </c>
      <c r="I814" s="1" t="s">
        <v>92</v>
      </c>
      <c r="J814" s="1" t="s">
        <v>20</v>
      </c>
      <c r="K814" s="1" t="s">
        <v>326</v>
      </c>
      <c r="L814" s="1" t="s">
        <v>425</v>
      </c>
      <c r="M814" s="1" t="s">
        <v>306</v>
      </c>
      <c r="N814" s="28">
        <v>4</v>
      </c>
    </row>
    <row r="815" spans="1:14" x14ac:dyDescent="0.25">
      <c r="A815" s="29">
        <v>2020</v>
      </c>
      <c r="B815" s="29">
        <v>11</v>
      </c>
      <c r="C815">
        <v>62</v>
      </c>
      <c r="D815" s="1" t="s">
        <v>8</v>
      </c>
      <c r="E815" s="72">
        <v>820737000150</v>
      </c>
      <c r="F815" s="1" t="s">
        <v>205</v>
      </c>
      <c r="G815" s="1" t="s">
        <v>158</v>
      </c>
      <c r="H815" s="1" t="s">
        <v>159</v>
      </c>
      <c r="I815" s="1" t="s">
        <v>92</v>
      </c>
      <c r="J815" s="1" t="s">
        <v>99</v>
      </c>
      <c r="K815" s="1" t="s">
        <v>355</v>
      </c>
      <c r="L815" s="1" t="s">
        <v>426</v>
      </c>
      <c r="M815" s="1" t="s">
        <v>313</v>
      </c>
      <c r="N815" s="28">
        <v>4</v>
      </c>
    </row>
    <row r="816" spans="1:14" x14ac:dyDescent="0.25">
      <c r="A816" s="29">
        <v>2020</v>
      </c>
      <c r="B816" s="29">
        <v>11</v>
      </c>
      <c r="C816">
        <v>62</v>
      </c>
      <c r="D816" s="1" t="s">
        <v>8</v>
      </c>
      <c r="E816" s="72">
        <v>820737000150</v>
      </c>
      <c r="F816" s="1" t="s">
        <v>205</v>
      </c>
      <c r="G816" s="1" t="s">
        <v>158</v>
      </c>
      <c r="H816" s="1" t="s">
        <v>159</v>
      </c>
      <c r="I816" s="1" t="s">
        <v>92</v>
      </c>
      <c r="J816" s="1" t="s">
        <v>33</v>
      </c>
      <c r="K816" s="1" t="s">
        <v>405</v>
      </c>
      <c r="L816" s="1" t="s">
        <v>424</v>
      </c>
      <c r="M816" s="1" t="s">
        <v>311</v>
      </c>
      <c r="N816" s="28">
        <v>4</v>
      </c>
    </row>
    <row r="817" spans="1:14" x14ac:dyDescent="0.25">
      <c r="A817" s="29">
        <v>2020</v>
      </c>
      <c r="B817" s="29">
        <v>11</v>
      </c>
      <c r="C817">
        <v>62</v>
      </c>
      <c r="D817" s="1" t="s">
        <v>8</v>
      </c>
      <c r="E817" s="72">
        <v>1507901000137</v>
      </c>
      <c r="F817" s="1" t="s">
        <v>206</v>
      </c>
      <c r="G817" s="1" t="s">
        <v>158</v>
      </c>
      <c r="H817" s="1" t="s">
        <v>159</v>
      </c>
      <c r="I817" s="1" t="s">
        <v>92</v>
      </c>
      <c r="J817" s="1" t="s">
        <v>20</v>
      </c>
      <c r="K817" s="1" t="s">
        <v>326</v>
      </c>
      <c r="L817" s="1" t="s">
        <v>425</v>
      </c>
      <c r="M817" s="1" t="s">
        <v>306</v>
      </c>
      <c r="N817" s="28">
        <v>3</v>
      </c>
    </row>
    <row r="818" spans="1:14" x14ac:dyDescent="0.25">
      <c r="A818" s="29">
        <v>2020</v>
      </c>
      <c r="B818" s="29">
        <v>11</v>
      </c>
      <c r="C818">
        <v>62</v>
      </c>
      <c r="D818" s="1" t="s">
        <v>8</v>
      </c>
      <c r="E818" s="72">
        <v>1507901000137</v>
      </c>
      <c r="F818" s="1" t="s">
        <v>206</v>
      </c>
      <c r="G818" s="1" t="s">
        <v>158</v>
      </c>
      <c r="H818" s="1" t="s">
        <v>159</v>
      </c>
      <c r="I818" s="1" t="s">
        <v>92</v>
      </c>
      <c r="J818" s="1" t="s">
        <v>99</v>
      </c>
      <c r="K818" s="1" t="s">
        <v>355</v>
      </c>
      <c r="L818" s="1" t="s">
        <v>426</v>
      </c>
      <c r="M818" s="1" t="s">
        <v>313</v>
      </c>
      <c r="N818" s="28">
        <v>3</v>
      </c>
    </row>
    <row r="819" spans="1:14" x14ac:dyDescent="0.25">
      <c r="A819" s="29">
        <v>2020</v>
      </c>
      <c r="B819" s="29">
        <v>11</v>
      </c>
      <c r="C819">
        <v>62</v>
      </c>
      <c r="D819" s="1" t="s">
        <v>8</v>
      </c>
      <c r="E819" s="72">
        <v>1507901000137</v>
      </c>
      <c r="F819" s="1" t="s">
        <v>206</v>
      </c>
      <c r="G819" s="1" t="s">
        <v>158</v>
      </c>
      <c r="H819" s="1" t="s">
        <v>159</v>
      </c>
      <c r="I819" s="1" t="s">
        <v>92</v>
      </c>
      <c r="J819" s="1" t="s">
        <v>33</v>
      </c>
      <c r="K819" s="1" t="s">
        <v>405</v>
      </c>
      <c r="L819" s="1" t="s">
        <v>424</v>
      </c>
      <c r="M819" s="1" t="s">
        <v>311</v>
      </c>
      <c r="N819" s="28">
        <v>3</v>
      </c>
    </row>
    <row r="820" spans="1:14" x14ac:dyDescent="0.25">
      <c r="A820" s="29">
        <v>2020</v>
      </c>
      <c r="B820" s="29">
        <v>11</v>
      </c>
      <c r="C820">
        <v>62</v>
      </c>
      <c r="D820" s="1" t="s">
        <v>8</v>
      </c>
      <c r="E820" s="72">
        <v>87020517000120</v>
      </c>
      <c r="F820" s="1" t="s">
        <v>258</v>
      </c>
      <c r="G820" s="1" t="s">
        <v>200</v>
      </c>
      <c r="H820" s="1" t="s">
        <v>201</v>
      </c>
      <c r="I820" s="1" t="s">
        <v>251</v>
      </c>
      <c r="J820" s="1" t="s">
        <v>9</v>
      </c>
      <c r="K820" s="1" t="s">
        <v>304</v>
      </c>
      <c r="L820" s="1" t="s">
        <v>425</v>
      </c>
      <c r="M820" s="1" t="s">
        <v>306</v>
      </c>
      <c r="N820" s="28">
        <v>52</v>
      </c>
    </row>
    <row r="821" spans="1:14" x14ac:dyDescent="0.25">
      <c r="A821" s="29">
        <v>2020</v>
      </c>
      <c r="B821" s="29">
        <v>11</v>
      </c>
      <c r="C821">
        <v>62</v>
      </c>
      <c r="D821" s="1" t="s">
        <v>8</v>
      </c>
      <c r="E821" s="72">
        <v>87020517000120</v>
      </c>
      <c r="F821" s="1" t="s">
        <v>258</v>
      </c>
      <c r="G821" s="1" t="s">
        <v>200</v>
      </c>
      <c r="H821" s="1" t="s">
        <v>201</v>
      </c>
      <c r="I821" s="1" t="s">
        <v>251</v>
      </c>
      <c r="J821" s="1" t="s">
        <v>32</v>
      </c>
      <c r="K821" s="1" t="s">
        <v>330</v>
      </c>
      <c r="L821" s="1" t="s">
        <v>424</v>
      </c>
      <c r="M821" s="1" t="s">
        <v>311</v>
      </c>
      <c r="N821" s="28">
        <v>52</v>
      </c>
    </row>
    <row r="822" spans="1:14" x14ac:dyDescent="0.25">
      <c r="A822" s="29">
        <v>2020</v>
      </c>
      <c r="B822" s="29">
        <v>11</v>
      </c>
      <c r="C822">
        <v>62</v>
      </c>
      <c r="D822" s="1" t="s">
        <v>8</v>
      </c>
      <c r="E822" s="72">
        <v>87020517000120</v>
      </c>
      <c r="F822" s="1" t="s">
        <v>258</v>
      </c>
      <c r="G822" s="1" t="s">
        <v>200</v>
      </c>
      <c r="H822" s="1" t="s">
        <v>201</v>
      </c>
      <c r="I822" s="1" t="s">
        <v>251</v>
      </c>
      <c r="J822" s="1" t="s">
        <v>121</v>
      </c>
      <c r="K822" s="1" t="s">
        <v>357</v>
      </c>
      <c r="L822" s="1" t="s">
        <v>426</v>
      </c>
      <c r="M822" s="1" t="s">
        <v>313</v>
      </c>
      <c r="N822" s="28">
        <v>52</v>
      </c>
    </row>
    <row r="823" spans="1:14" x14ac:dyDescent="0.25">
      <c r="A823" s="29">
        <v>2020</v>
      </c>
      <c r="B823" s="29">
        <v>11</v>
      </c>
      <c r="C823">
        <v>62</v>
      </c>
      <c r="D823" s="1" t="s">
        <v>8</v>
      </c>
      <c r="E823" s="72">
        <v>87317764001084</v>
      </c>
      <c r="F823" s="1" t="s">
        <v>239</v>
      </c>
      <c r="G823" s="1" t="s">
        <v>200</v>
      </c>
      <c r="H823" s="1" t="s">
        <v>201</v>
      </c>
      <c r="I823" s="1" t="s">
        <v>92</v>
      </c>
      <c r="J823" s="1" t="s">
        <v>9</v>
      </c>
      <c r="K823" s="1" t="s">
        <v>304</v>
      </c>
      <c r="L823" s="1" t="s">
        <v>425</v>
      </c>
      <c r="M823" s="1" t="s">
        <v>306</v>
      </c>
      <c r="N823" s="28">
        <v>3</v>
      </c>
    </row>
    <row r="824" spans="1:14" x14ac:dyDescent="0.25">
      <c r="A824" s="29">
        <v>2020</v>
      </c>
      <c r="B824" s="29">
        <v>11</v>
      </c>
      <c r="C824">
        <v>62</v>
      </c>
      <c r="D824" s="1" t="s">
        <v>8</v>
      </c>
      <c r="E824" s="72">
        <v>87317764001084</v>
      </c>
      <c r="F824" s="1" t="s">
        <v>239</v>
      </c>
      <c r="G824" s="1" t="s">
        <v>200</v>
      </c>
      <c r="H824" s="1" t="s">
        <v>201</v>
      </c>
      <c r="I824" s="1" t="s">
        <v>92</v>
      </c>
      <c r="J824" s="1" t="s">
        <v>32</v>
      </c>
      <c r="K824" s="1" t="s">
        <v>330</v>
      </c>
      <c r="L824" s="1" t="s">
        <v>424</v>
      </c>
      <c r="M824" s="1" t="s">
        <v>311</v>
      </c>
      <c r="N824" s="28">
        <v>3</v>
      </c>
    </row>
    <row r="825" spans="1:14" x14ac:dyDescent="0.25">
      <c r="A825" s="29">
        <v>2020</v>
      </c>
      <c r="B825" s="29">
        <v>11</v>
      </c>
      <c r="C825">
        <v>62</v>
      </c>
      <c r="D825" s="1" t="s">
        <v>8</v>
      </c>
      <c r="E825" s="72">
        <v>87317764001084</v>
      </c>
      <c r="F825" s="1" t="s">
        <v>239</v>
      </c>
      <c r="G825" s="1" t="s">
        <v>200</v>
      </c>
      <c r="H825" s="1" t="s">
        <v>201</v>
      </c>
      <c r="I825" s="1" t="s">
        <v>92</v>
      </c>
      <c r="J825" s="1" t="s">
        <v>121</v>
      </c>
      <c r="K825" s="1" t="s">
        <v>357</v>
      </c>
      <c r="L825" s="1" t="s">
        <v>426</v>
      </c>
      <c r="M825" s="1" t="s">
        <v>313</v>
      </c>
      <c r="N825" s="28">
        <v>3</v>
      </c>
    </row>
    <row r="826" spans="1:14" x14ac:dyDescent="0.25">
      <c r="A826" s="29">
        <v>2020</v>
      </c>
      <c r="B826" s="29">
        <v>11</v>
      </c>
      <c r="C826">
        <v>62</v>
      </c>
      <c r="D826" s="1" t="s">
        <v>8</v>
      </c>
      <c r="E826" s="72">
        <v>92741016000254</v>
      </c>
      <c r="F826" s="1" t="s">
        <v>202</v>
      </c>
      <c r="G826" s="1" t="s">
        <v>200</v>
      </c>
      <c r="H826" s="1" t="s">
        <v>201</v>
      </c>
      <c r="I826" s="1" t="s">
        <v>92</v>
      </c>
      <c r="J826" s="1" t="s">
        <v>9</v>
      </c>
      <c r="K826" s="1" t="s">
        <v>304</v>
      </c>
      <c r="L826" s="1" t="s">
        <v>425</v>
      </c>
      <c r="M826" s="1" t="s">
        <v>306</v>
      </c>
      <c r="N826" s="28">
        <v>7</v>
      </c>
    </row>
    <row r="827" spans="1:14" x14ac:dyDescent="0.25">
      <c r="A827" s="29">
        <v>2020</v>
      </c>
      <c r="B827" s="29">
        <v>11</v>
      </c>
      <c r="C827">
        <v>62</v>
      </c>
      <c r="D827" s="1" t="s">
        <v>8</v>
      </c>
      <c r="E827" s="72">
        <v>92741016000254</v>
      </c>
      <c r="F827" s="1" t="s">
        <v>202</v>
      </c>
      <c r="G827" s="1" t="s">
        <v>200</v>
      </c>
      <c r="H827" s="1" t="s">
        <v>201</v>
      </c>
      <c r="I827" s="1" t="s">
        <v>92</v>
      </c>
      <c r="J827" s="1" t="s">
        <v>32</v>
      </c>
      <c r="K827" s="1" t="s">
        <v>330</v>
      </c>
      <c r="L827" s="1" t="s">
        <v>424</v>
      </c>
      <c r="M827" s="1" t="s">
        <v>311</v>
      </c>
      <c r="N827" s="28">
        <v>7</v>
      </c>
    </row>
    <row r="828" spans="1:14" x14ac:dyDescent="0.25">
      <c r="A828" s="29">
        <v>2020</v>
      </c>
      <c r="B828" s="29">
        <v>11</v>
      </c>
      <c r="C828">
        <v>62</v>
      </c>
      <c r="D828" s="1" t="s">
        <v>8</v>
      </c>
      <c r="E828" s="72">
        <v>92741016000254</v>
      </c>
      <c r="F828" s="1" t="s">
        <v>202</v>
      </c>
      <c r="G828" s="1" t="s">
        <v>200</v>
      </c>
      <c r="H828" s="1" t="s">
        <v>201</v>
      </c>
      <c r="I828" s="1" t="s">
        <v>92</v>
      </c>
      <c r="J828" s="1" t="s">
        <v>121</v>
      </c>
      <c r="K828" s="1" t="s">
        <v>357</v>
      </c>
      <c r="L828" s="1" t="s">
        <v>426</v>
      </c>
      <c r="M828" s="1" t="s">
        <v>313</v>
      </c>
      <c r="N828" s="28">
        <v>7</v>
      </c>
    </row>
    <row r="829" spans="1:14" x14ac:dyDescent="0.25">
      <c r="A829" s="29">
        <v>2020</v>
      </c>
      <c r="B829" s="29">
        <v>11</v>
      </c>
      <c r="C829">
        <v>62</v>
      </c>
      <c r="D829" s="1" t="s">
        <v>8</v>
      </c>
      <c r="E829" s="72">
        <v>88625686002443</v>
      </c>
      <c r="F829" s="1" t="s">
        <v>473</v>
      </c>
      <c r="G829" s="1" t="s">
        <v>200</v>
      </c>
      <c r="H829" s="1" t="s">
        <v>201</v>
      </c>
      <c r="I829" s="1" t="s">
        <v>92</v>
      </c>
      <c r="J829" s="1" t="s">
        <v>9</v>
      </c>
      <c r="K829" s="1" t="s">
        <v>304</v>
      </c>
      <c r="L829" s="1" t="s">
        <v>425</v>
      </c>
      <c r="M829" s="1" t="s">
        <v>306</v>
      </c>
      <c r="N829" s="28">
        <v>2</v>
      </c>
    </row>
    <row r="830" spans="1:14" x14ac:dyDescent="0.25">
      <c r="A830" s="29">
        <v>2020</v>
      </c>
      <c r="B830" s="29">
        <v>11</v>
      </c>
      <c r="C830">
        <v>62</v>
      </c>
      <c r="D830" s="1" t="s">
        <v>8</v>
      </c>
      <c r="E830" s="72">
        <v>88625686002443</v>
      </c>
      <c r="F830" s="1" t="s">
        <v>473</v>
      </c>
      <c r="G830" s="1" t="s">
        <v>200</v>
      </c>
      <c r="H830" s="1" t="s">
        <v>201</v>
      </c>
      <c r="I830" s="1" t="s">
        <v>92</v>
      </c>
      <c r="J830" s="1" t="s">
        <v>32</v>
      </c>
      <c r="K830" s="1" t="s">
        <v>330</v>
      </c>
      <c r="L830" s="1" t="s">
        <v>424</v>
      </c>
      <c r="M830" s="1" t="s">
        <v>311</v>
      </c>
      <c r="N830" s="28">
        <v>2</v>
      </c>
    </row>
    <row r="831" spans="1:14" x14ac:dyDescent="0.25">
      <c r="A831" s="29">
        <v>2020</v>
      </c>
      <c r="B831" s="29">
        <v>11</v>
      </c>
      <c r="C831">
        <v>62</v>
      </c>
      <c r="D831" s="1" t="s">
        <v>8</v>
      </c>
      <c r="E831" s="72">
        <v>88625686002443</v>
      </c>
      <c r="F831" s="1" t="s">
        <v>473</v>
      </c>
      <c r="G831" s="1" t="s">
        <v>200</v>
      </c>
      <c r="H831" s="1" t="s">
        <v>201</v>
      </c>
      <c r="I831" s="1" t="s">
        <v>92</v>
      </c>
      <c r="J831" s="1" t="s">
        <v>121</v>
      </c>
      <c r="K831" s="1" t="s">
        <v>357</v>
      </c>
      <c r="L831" s="1" t="s">
        <v>426</v>
      </c>
      <c r="M831" s="1" t="s">
        <v>313</v>
      </c>
      <c r="N831" s="28">
        <v>2</v>
      </c>
    </row>
    <row r="832" spans="1:14" x14ac:dyDescent="0.25">
      <c r="A832" s="29">
        <v>2020</v>
      </c>
      <c r="B832" s="29">
        <v>11</v>
      </c>
      <c r="C832">
        <v>62</v>
      </c>
      <c r="D832" s="1" t="s">
        <v>8</v>
      </c>
      <c r="E832" s="72">
        <v>88630413000796</v>
      </c>
      <c r="F832" s="1" t="s">
        <v>543</v>
      </c>
      <c r="G832" s="1" t="s">
        <v>200</v>
      </c>
      <c r="H832" s="1" t="s">
        <v>201</v>
      </c>
      <c r="I832" s="1" t="s">
        <v>92</v>
      </c>
      <c r="J832" s="1" t="s">
        <v>9</v>
      </c>
      <c r="K832" s="1" t="s">
        <v>304</v>
      </c>
      <c r="L832" s="1" t="s">
        <v>425</v>
      </c>
      <c r="M832" s="1" t="s">
        <v>306</v>
      </c>
      <c r="N832" s="28">
        <v>9</v>
      </c>
    </row>
    <row r="833" spans="1:14" x14ac:dyDescent="0.25">
      <c r="A833" s="29">
        <v>2020</v>
      </c>
      <c r="B833" s="29">
        <v>11</v>
      </c>
      <c r="C833">
        <v>62</v>
      </c>
      <c r="D833" s="1" t="s">
        <v>8</v>
      </c>
      <c r="E833" s="72">
        <v>88630413000796</v>
      </c>
      <c r="F833" s="1" t="s">
        <v>543</v>
      </c>
      <c r="G833" s="1" t="s">
        <v>200</v>
      </c>
      <c r="H833" s="1" t="s">
        <v>201</v>
      </c>
      <c r="I833" s="1" t="s">
        <v>92</v>
      </c>
      <c r="J833" s="1" t="s">
        <v>32</v>
      </c>
      <c r="K833" s="1" t="s">
        <v>330</v>
      </c>
      <c r="L833" s="1" t="s">
        <v>424</v>
      </c>
      <c r="M833" s="1" t="s">
        <v>311</v>
      </c>
      <c r="N833" s="28">
        <v>9</v>
      </c>
    </row>
    <row r="834" spans="1:14" x14ac:dyDescent="0.25">
      <c r="A834" s="29">
        <v>2020</v>
      </c>
      <c r="B834" s="29">
        <v>11</v>
      </c>
      <c r="C834">
        <v>62</v>
      </c>
      <c r="D834" s="1" t="s">
        <v>8</v>
      </c>
      <c r="E834" s="72">
        <v>88630413000796</v>
      </c>
      <c r="F834" s="1" t="s">
        <v>543</v>
      </c>
      <c r="G834" s="1" t="s">
        <v>200</v>
      </c>
      <c r="H834" s="1" t="s">
        <v>201</v>
      </c>
      <c r="I834" s="1" t="s">
        <v>92</v>
      </c>
      <c r="J834" s="1" t="s">
        <v>121</v>
      </c>
      <c r="K834" s="1" t="s">
        <v>357</v>
      </c>
      <c r="L834" s="1" t="s">
        <v>426</v>
      </c>
      <c r="M834" s="1" t="s">
        <v>313</v>
      </c>
      <c r="N834" s="28">
        <v>9</v>
      </c>
    </row>
    <row r="835" spans="1:14" x14ac:dyDescent="0.25">
      <c r="A835" s="29">
        <v>2020</v>
      </c>
      <c r="B835" s="29">
        <v>11</v>
      </c>
      <c r="C835">
        <v>62</v>
      </c>
      <c r="D835" s="1" t="s">
        <v>8</v>
      </c>
      <c r="E835" s="72">
        <v>92815000000168</v>
      </c>
      <c r="F835" s="1" t="s">
        <v>203</v>
      </c>
      <c r="G835" s="1" t="s">
        <v>200</v>
      </c>
      <c r="H835" s="1" t="s">
        <v>201</v>
      </c>
      <c r="I835" s="1" t="s">
        <v>92</v>
      </c>
      <c r="J835" s="1" t="s">
        <v>9</v>
      </c>
      <c r="K835" s="1" t="s">
        <v>304</v>
      </c>
      <c r="L835" s="1" t="s">
        <v>425</v>
      </c>
      <c r="M835" s="1" t="s">
        <v>306</v>
      </c>
      <c r="N835" s="28">
        <v>29</v>
      </c>
    </row>
    <row r="836" spans="1:14" x14ac:dyDescent="0.25">
      <c r="A836" s="29">
        <v>2020</v>
      </c>
      <c r="B836" s="29">
        <v>11</v>
      </c>
      <c r="C836">
        <v>62</v>
      </c>
      <c r="D836" s="1" t="s">
        <v>8</v>
      </c>
      <c r="E836" s="72">
        <v>92815000000168</v>
      </c>
      <c r="F836" s="1" t="s">
        <v>203</v>
      </c>
      <c r="G836" s="1" t="s">
        <v>200</v>
      </c>
      <c r="H836" s="1" t="s">
        <v>201</v>
      </c>
      <c r="I836" s="1" t="s">
        <v>92</v>
      </c>
      <c r="J836" s="1" t="s">
        <v>32</v>
      </c>
      <c r="K836" s="1" t="s">
        <v>330</v>
      </c>
      <c r="L836" s="1" t="s">
        <v>424</v>
      </c>
      <c r="M836" s="1" t="s">
        <v>311</v>
      </c>
      <c r="N836" s="28">
        <v>29</v>
      </c>
    </row>
    <row r="837" spans="1:14" x14ac:dyDescent="0.25">
      <c r="A837" s="29">
        <v>2020</v>
      </c>
      <c r="B837" s="29">
        <v>11</v>
      </c>
      <c r="C837">
        <v>62</v>
      </c>
      <c r="D837" s="1" t="s">
        <v>8</v>
      </c>
      <c r="E837" s="72">
        <v>92815000000168</v>
      </c>
      <c r="F837" s="1" t="s">
        <v>203</v>
      </c>
      <c r="G837" s="1" t="s">
        <v>200</v>
      </c>
      <c r="H837" s="1" t="s">
        <v>201</v>
      </c>
      <c r="I837" s="1" t="s">
        <v>92</v>
      </c>
      <c r="J837" s="1" t="s">
        <v>121</v>
      </c>
      <c r="K837" s="1" t="s">
        <v>357</v>
      </c>
      <c r="L837" s="1" t="s">
        <v>426</v>
      </c>
      <c r="M837" s="1" t="s">
        <v>313</v>
      </c>
      <c r="N837" s="28">
        <v>29</v>
      </c>
    </row>
    <row r="838" spans="1:14" x14ac:dyDescent="0.25">
      <c r="A838" s="29">
        <v>2020</v>
      </c>
      <c r="B838" s="29">
        <v>11</v>
      </c>
      <c r="C838">
        <v>62</v>
      </c>
      <c r="D838" s="1" t="s">
        <v>8</v>
      </c>
      <c r="E838" s="72">
        <v>15126437001972</v>
      </c>
      <c r="F838" s="1" t="s">
        <v>255</v>
      </c>
      <c r="G838" s="1" t="s">
        <v>243</v>
      </c>
      <c r="H838" s="1" t="s">
        <v>201</v>
      </c>
      <c r="I838" s="1" t="s">
        <v>251</v>
      </c>
      <c r="J838" s="1" t="s">
        <v>9</v>
      </c>
      <c r="K838" s="1" t="s">
        <v>304</v>
      </c>
      <c r="L838" s="1" t="s">
        <v>425</v>
      </c>
      <c r="M838" s="1" t="s">
        <v>306</v>
      </c>
      <c r="N838" s="28">
        <v>46</v>
      </c>
    </row>
    <row r="839" spans="1:14" x14ac:dyDescent="0.25">
      <c r="A839" s="29">
        <v>2020</v>
      </c>
      <c r="B839" s="29">
        <v>11</v>
      </c>
      <c r="C839">
        <v>62</v>
      </c>
      <c r="D839" s="1" t="s">
        <v>8</v>
      </c>
      <c r="E839" s="72">
        <v>15126437001972</v>
      </c>
      <c r="F839" s="1" t="s">
        <v>255</v>
      </c>
      <c r="G839" s="1" t="s">
        <v>243</v>
      </c>
      <c r="H839" s="1" t="s">
        <v>201</v>
      </c>
      <c r="I839" s="1" t="s">
        <v>251</v>
      </c>
      <c r="J839" s="1" t="s">
        <v>32</v>
      </c>
      <c r="K839" s="1" t="s">
        <v>330</v>
      </c>
      <c r="L839" s="1" t="s">
        <v>424</v>
      </c>
      <c r="M839" s="1" t="s">
        <v>311</v>
      </c>
      <c r="N839" s="28">
        <v>46</v>
      </c>
    </row>
    <row r="840" spans="1:14" x14ac:dyDescent="0.25">
      <c r="A840" s="29">
        <v>2020</v>
      </c>
      <c r="B840" s="29">
        <v>11</v>
      </c>
      <c r="C840">
        <v>62</v>
      </c>
      <c r="D840" s="1" t="s">
        <v>8</v>
      </c>
      <c r="E840" s="72">
        <v>15126437001972</v>
      </c>
      <c r="F840" s="1" t="s">
        <v>255</v>
      </c>
      <c r="G840" s="1" t="s">
        <v>243</v>
      </c>
      <c r="H840" s="1" t="s">
        <v>201</v>
      </c>
      <c r="I840" s="1" t="s">
        <v>251</v>
      </c>
      <c r="J840" s="1" t="s">
        <v>121</v>
      </c>
      <c r="K840" s="1" t="s">
        <v>357</v>
      </c>
      <c r="L840" s="1" t="s">
        <v>426</v>
      </c>
      <c r="M840" s="1" t="s">
        <v>313</v>
      </c>
      <c r="N840" s="28">
        <v>46</v>
      </c>
    </row>
    <row r="841" spans="1:14" x14ac:dyDescent="0.25">
      <c r="A841" s="29">
        <v>2020</v>
      </c>
      <c r="B841" s="29">
        <v>11</v>
      </c>
      <c r="C841">
        <v>62</v>
      </c>
      <c r="D841" s="1" t="s">
        <v>8</v>
      </c>
      <c r="E841" s="72">
        <v>95610887000146</v>
      </c>
      <c r="F841" s="1" t="s">
        <v>242</v>
      </c>
      <c r="G841" s="1" t="s">
        <v>243</v>
      </c>
      <c r="H841" s="1" t="s">
        <v>201</v>
      </c>
      <c r="I841" s="1" t="s">
        <v>92</v>
      </c>
      <c r="J841" s="1" t="s">
        <v>9</v>
      </c>
      <c r="K841" s="1" t="s">
        <v>304</v>
      </c>
      <c r="L841" s="1" t="s">
        <v>425</v>
      </c>
      <c r="M841" s="1" t="s">
        <v>306</v>
      </c>
      <c r="N841" s="28">
        <v>31</v>
      </c>
    </row>
    <row r="842" spans="1:14" x14ac:dyDescent="0.25">
      <c r="A842" s="29">
        <v>2020</v>
      </c>
      <c r="B842" s="29">
        <v>11</v>
      </c>
      <c r="C842">
        <v>62</v>
      </c>
      <c r="D842" s="1" t="s">
        <v>8</v>
      </c>
      <c r="E842" s="72">
        <v>95610887000146</v>
      </c>
      <c r="F842" s="1" t="s">
        <v>242</v>
      </c>
      <c r="G842" s="1" t="s">
        <v>243</v>
      </c>
      <c r="H842" s="1" t="s">
        <v>201</v>
      </c>
      <c r="I842" s="1" t="s">
        <v>92</v>
      </c>
      <c r="J842" s="1" t="s">
        <v>32</v>
      </c>
      <c r="K842" s="1" t="s">
        <v>330</v>
      </c>
      <c r="L842" s="1" t="s">
        <v>424</v>
      </c>
      <c r="M842" s="1" t="s">
        <v>311</v>
      </c>
      <c r="N842" s="28">
        <v>31</v>
      </c>
    </row>
    <row r="843" spans="1:14" x14ac:dyDescent="0.25">
      <c r="A843" s="29">
        <v>2020</v>
      </c>
      <c r="B843" s="29">
        <v>11</v>
      </c>
      <c r="C843">
        <v>62</v>
      </c>
      <c r="D843" s="1" t="s">
        <v>8</v>
      </c>
      <c r="E843" s="72">
        <v>95610887000146</v>
      </c>
      <c r="F843" s="1" t="s">
        <v>242</v>
      </c>
      <c r="G843" s="1" t="s">
        <v>243</v>
      </c>
      <c r="H843" s="1" t="s">
        <v>201</v>
      </c>
      <c r="I843" s="1" t="s">
        <v>92</v>
      </c>
      <c r="J843" s="1" t="s">
        <v>121</v>
      </c>
      <c r="K843" s="1" t="s">
        <v>357</v>
      </c>
      <c r="L843" s="1" t="s">
        <v>426</v>
      </c>
      <c r="M843" s="1" t="s">
        <v>313</v>
      </c>
      <c r="N843" s="28">
        <v>31</v>
      </c>
    </row>
    <row r="844" spans="1:14" x14ac:dyDescent="0.25">
      <c r="A844" s="29">
        <v>2020</v>
      </c>
      <c r="B844" s="29">
        <v>11</v>
      </c>
      <c r="C844">
        <v>62</v>
      </c>
      <c r="D844" s="1" t="s">
        <v>8</v>
      </c>
      <c r="E844" s="72">
        <v>12361267000517</v>
      </c>
      <c r="F844" s="1" t="s">
        <v>476</v>
      </c>
      <c r="G844" s="1" t="s">
        <v>131</v>
      </c>
      <c r="H844" s="1" t="s">
        <v>132</v>
      </c>
      <c r="I844" s="1" t="s">
        <v>92</v>
      </c>
      <c r="J844" s="1" t="s">
        <v>19</v>
      </c>
      <c r="K844" s="1" t="s">
        <v>325</v>
      </c>
      <c r="L844" s="1" t="s">
        <v>425</v>
      </c>
      <c r="M844" s="1" t="s">
        <v>306</v>
      </c>
      <c r="N844" s="28">
        <v>2</v>
      </c>
    </row>
    <row r="845" spans="1:14" x14ac:dyDescent="0.25">
      <c r="A845" s="29">
        <v>2020</v>
      </c>
      <c r="B845" s="29">
        <v>11</v>
      </c>
      <c r="C845">
        <v>62</v>
      </c>
      <c r="D845" s="1" t="s">
        <v>8</v>
      </c>
      <c r="E845" s="72">
        <v>12361267000517</v>
      </c>
      <c r="F845" s="1" t="s">
        <v>476</v>
      </c>
      <c r="G845" s="1" t="s">
        <v>131</v>
      </c>
      <c r="H845" s="1" t="s">
        <v>132</v>
      </c>
      <c r="I845" s="1" t="s">
        <v>92</v>
      </c>
      <c r="J845" s="1" t="s">
        <v>99</v>
      </c>
      <c r="K845" s="1" t="s">
        <v>355</v>
      </c>
      <c r="L845" s="1" t="s">
        <v>426</v>
      </c>
      <c r="M845" s="1" t="s">
        <v>313</v>
      </c>
      <c r="N845" s="28">
        <v>2</v>
      </c>
    </row>
    <row r="846" spans="1:14" x14ac:dyDescent="0.25">
      <c r="A846" s="29">
        <v>2020</v>
      </c>
      <c r="B846" s="29">
        <v>11</v>
      </c>
      <c r="C846">
        <v>62</v>
      </c>
      <c r="D846" s="1" t="s">
        <v>8</v>
      </c>
      <c r="E846" s="72">
        <v>12361267000517</v>
      </c>
      <c r="F846" s="1" t="s">
        <v>476</v>
      </c>
      <c r="G846" s="1" t="s">
        <v>131</v>
      </c>
      <c r="H846" s="1" t="s">
        <v>132</v>
      </c>
      <c r="I846" s="1" t="s">
        <v>92</v>
      </c>
      <c r="J846" s="1" t="s">
        <v>33</v>
      </c>
      <c r="K846" s="1" t="s">
        <v>405</v>
      </c>
      <c r="L846" s="1" t="s">
        <v>424</v>
      </c>
      <c r="M846" s="1" t="s">
        <v>311</v>
      </c>
      <c r="N846" s="28">
        <v>2</v>
      </c>
    </row>
    <row r="847" spans="1:14" x14ac:dyDescent="0.25">
      <c r="A847" s="29">
        <v>2020</v>
      </c>
      <c r="B847" s="29">
        <v>11</v>
      </c>
      <c r="C847">
        <v>62</v>
      </c>
      <c r="D847" s="1" t="s">
        <v>8</v>
      </c>
      <c r="E847" s="72">
        <v>13016332000106</v>
      </c>
      <c r="F847" s="1" t="s">
        <v>575</v>
      </c>
      <c r="G847" s="1" t="s">
        <v>131</v>
      </c>
      <c r="H847" s="1" t="s">
        <v>132</v>
      </c>
      <c r="I847" s="1" t="s">
        <v>92</v>
      </c>
      <c r="J847" s="1" t="s">
        <v>19</v>
      </c>
      <c r="K847" s="1" t="s">
        <v>325</v>
      </c>
      <c r="L847" s="1" t="s">
        <v>425</v>
      </c>
      <c r="M847" s="1" t="s">
        <v>306</v>
      </c>
      <c r="N847" s="28">
        <v>4</v>
      </c>
    </row>
    <row r="848" spans="1:14" x14ac:dyDescent="0.25">
      <c r="A848" s="29">
        <v>2020</v>
      </c>
      <c r="B848" s="29">
        <v>11</v>
      </c>
      <c r="C848">
        <v>62</v>
      </c>
      <c r="D848" s="1" t="s">
        <v>8</v>
      </c>
      <c r="E848" s="72">
        <v>13016332000106</v>
      </c>
      <c r="F848" s="1" t="s">
        <v>575</v>
      </c>
      <c r="G848" s="1" t="s">
        <v>131</v>
      </c>
      <c r="H848" s="1" t="s">
        <v>132</v>
      </c>
      <c r="I848" s="1" t="s">
        <v>92</v>
      </c>
      <c r="J848" s="1" t="s">
        <v>99</v>
      </c>
      <c r="K848" s="1" t="s">
        <v>355</v>
      </c>
      <c r="L848" s="1" t="s">
        <v>426</v>
      </c>
      <c r="M848" s="1" t="s">
        <v>313</v>
      </c>
      <c r="N848" s="28">
        <v>4</v>
      </c>
    </row>
    <row r="849" spans="1:14" x14ac:dyDescent="0.25">
      <c r="A849" s="29">
        <v>2020</v>
      </c>
      <c r="B849" s="29">
        <v>11</v>
      </c>
      <c r="C849">
        <v>62</v>
      </c>
      <c r="D849" s="1" t="s">
        <v>8</v>
      </c>
      <c r="E849" s="72">
        <v>13016332000106</v>
      </c>
      <c r="F849" s="1" t="s">
        <v>575</v>
      </c>
      <c r="G849" s="1" t="s">
        <v>131</v>
      </c>
      <c r="H849" s="1" t="s">
        <v>132</v>
      </c>
      <c r="I849" s="1" t="s">
        <v>92</v>
      </c>
      <c r="J849" s="1" t="s">
        <v>33</v>
      </c>
      <c r="K849" s="1" t="s">
        <v>405</v>
      </c>
      <c r="L849" s="1" t="s">
        <v>424</v>
      </c>
      <c r="M849" s="1" t="s">
        <v>311</v>
      </c>
      <c r="N849" s="28">
        <v>4</v>
      </c>
    </row>
    <row r="850" spans="1:14" x14ac:dyDescent="0.25">
      <c r="A850" s="29">
        <v>2020</v>
      </c>
      <c r="B850" s="29">
        <v>11</v>
      </c>
      <c r="C850">
        <v>62</v>
      </c>
      <c r="D850" s="1" t="s">
        <v>8</v>
      </c>
      <c r="E850" s="72">
        <v>45272366001553</v>
      </c>
      <c r="F850" s="1" t="s">
        <v>556</v>
      </c>
      <c r="G850" s="1" t="s">
        <v>557</v>
      </c>
      <c r="H850" s="1" t="s">
        <v>116</v>
      </c>
      <c r="I850" s="1" t="s">
        <v>92</v>
      </c>
      <c r="J850" s="1" t="s">
        <v>13</v>
      </c>
      <c r="K850" s="1" t="s">
        <v>309</v>
      </c>
      <c r="L850" s="1" t="s">
        <v>425</v>
      </c>
      <c r="M850" s="1" t="s">
        <v>306</v>
      </c>
      <c r="N850" s="28">
        <v>31</v>
      </c>
    </row>
    <row r="851" spans="1:14" x14ac:dyDescent="0.25">
      <c r="A851" s="29">
        <v>2020</v>
      </c>
      <c r="B851" s="29">
        <v>11</v>
      </c>
      <c r="C851">
        <v>62</v>
      </c>
      <c r="D851" s="1" t="s">
        <v>8</v>
      </c>
      <c r="E851" s="72">
        <v>45272366001553</v>
      </c>
      <c r="F851" s="1" t="s">
        <v>556</v>
      </c>
      <c r="G851" s="1" t="s">
        <v>557</v>
      </c>
      <c r="H851" s="1" t="s">
        <v>116</v>
      </c>
      <c r="I851" s="1" t="s">
        <v>92</v>
      </c>
      <c r="J851" s="1" t="s">
        <v>28</v>
      </c>
      <c r="K851" s="1" t="s">
        <v>310</v>
      </c>
      <c r="L851" s="1" t="s">
        <v>424</v>
      </c>
      <c r="M851" s="1" t="s">
        <v>311</v>
      </c>
      <c r="N851" s="28">
        <v>31</v>
      </c>
    </row>
    <row r="852" spans="1:14" x14ac:dyDescent="0.25">
      <c r="A852" s="29">
        <v>2020</v>
      </c>
      <c r="B852" s="29">
        <v>11</v>
      </c>
      <c r="C852">
        <v>62</v>
      </c>
      <c r="D852" s="1" t="s">
        <v>8</v>
      </c>
      <c r="E852" s="72">
        <v>45272366001553</v>
      </c>
      <c r="F852" s="1" t="s">
        <v>556</v>
      </c>
      <c r="G852" s="1" t="s">
        <v>557</v>
      </c>
      <c r="H852" s="1" t="s">
        <v>116</v>
      </c>
      <c r="I852" s="1" t="s">
        <v>92</v>
      </c>
      <c r="J852" s="1" t="s">
        <v>117</v>
      </c>
      <c r="K852" s="1" t="s">
        <v>356</v>
      </c>
      <c r="L852" s="1" t="s">
        <v>426</v>
      </c>
      <c r="M852" s="1" t="s">
        <v>313</v>
      </c>
      <c r="N852" s="28">
        <v>31</v>
      </c>
    </row>
    <row r="853" spans="1:14" x14ac:dyDescent="0.25">
      <c r="A853" s="29">
        <v>2020</v>
      </c>
      <c r="B853" s="29">
        <v>11</v>
      </c>
      <c r="C853">
        <v>62</v>
      </c>
      <c r="D853" s="1" t="s">
        <v>8</v>
      </c>
      <c r="E853" s="72">
        <v>44456036000745</v>
      </c>
      <c r="F853" s="1" t="s">
        <v>558</v>
      </c>
      <c r="G853" s="1" t="s">
        <v>167</v>
      </c>
      <c r="H853" s="1" t="s">
        <v>116</v>
      </c>
      <c r="I853" s="1" t="s">
        <v>92</v>
      </c>
      <c r="J853" s="1" t="s">
        <v>13</v>
      </c>
      <c r="K853" s="1" t="s">
        <v>309</v>
      </c>
      <c r="L853" s="1" t="s">
        <v>425</v>
      </c>
      <c r="M853" s="1" t="s">
        <v>306</v>
      </c>
      <c r="N853" s="28">
        <v>15</v>
      </c>
    </row>
    <row r="854" spans="1:14" x14ac:dyDescent="0.25">
      <c r="A854" s="29">
        <v>2020</v>
      </c>
      <c r="B854" s="29">
        <v>11</v>
      </c>
      <c r="C854">
        <v>62</v>
      </c>
      <c r="D854" s="1" t="s">
        <v>8</v>
      </c>
      <c r="E854" s="72">
        <v>44456036000745</v>
      </c>
      <c r="F854" s="1" t="s">
        <v>558</v>
      </c>
      <c r="G854" s="1" t="s">
        <v>167</v>
      </c>
      <c r="H854" s="1" t="s">
        <v>116</v>
      </c>
      <c r="I854" s="1" t="s">
        <v>92</v>
      </c>
      <c r="J854" s="1" t="s">
        <v>28</v>
      </c>
      <c r="K854" s="1" t="s">
        <v>310</v>
      </c>
      <c r="L854" s="1" t="s">
        <v>424</v>
      </c>
      <c r="M854" s="1" t="s">
        <v>311</v>
      </c>
      <c r="N854" s="28">
        <v>15</v>
      </c>
    </row>
    <row r="855" spans="1:14" x14ac:dyDescent="0.25">
      <c r="A855" s="29">
        <v>2020</v>
      </c>
      <c r="B855" s="29">
        <v>11</v>
      </c>
      <c r="C855">
        <v>62</v>
      </c>
      <c r="D855" s="1" t="s">
        <v>8</v>
      </c>
      <c r="E855" s="72">
        <v>44456036000745</v>
      </c>
      <c r="F855" s="1" t="s">
        <v>558</v>
      </c>
      <c r="G855" s="1" t="s">
        <v>167</v>
      </c>
      <c r="H855" s="1" t="s">
        <v>116</v>
      </c>
      <c r="I855" s="1" t="s">
        <v>92</v>
      </c>
      <c r="J855" s="1" t="s">
        <v>117</v>
      </c>
      <c r="K855" s="1" t="s">
        <v>356</v>
      </c>
      <c r="L855" s="1" t="s">
        <v>426</v>
      </c>
      <c r="M855" s="1" t="s">
        <v>313</v>
      </c>
      <c r="N855" s="28">
        <v>15</v>
      </c>
    </row>
    <row r="856" spans="1:14" x14ac:dyDescent="0.25">
      <c r="A856" s="29">
        <v>2020</v>
      </c>
      <c r="B856" s="29">
        <v>11</v>
      </c>
      <c r="C856">
        <v>62</v>
      </c>
      <c r="D856" s="1" t="s">
        <v>8</v>
      </c>
      <c r="E856" s="72">
        <v>44456036000311</v>
      </c>
      <c r="F856" s="1" t="s">
        <v>166</v>
      </c>
      <c r="G856" s="1" t="s">
        <v>167</v>
      </c>
      <c r="H856" s="1" t="s">
        <v>116</v>
      </c>
      <c r="I856" s="1" t="s">
        <v>92</v>
      </c>
      <c r="J856" s="1" t="s">
        <v>13</v>
      </c>
      <c r="K856" s="1" t="s">
        <v>309</v>
      </c>
      <c r="L856" s="1" t="s">
        <v>425</v>
      </c>
      <c r="M856" s="1" t="s">
        <v>306</v>
      </c>
      <c r="N856" s="28">
        <v>16</v>
      </c>
    </row>
    <row r="857" spans="1:14" x14ac:dyDescent="0.25">
      <c r="A857" s="29">
        <v>2020</v>
      </c>
      <c r="B857" s="29">
        <v>11</v>
      </c>
      <c r="C857">
        <v>62</v>
      </c>
      <c r="D857" s="1" t="s">
        <v>8</v>
      </c>
      <c r="E857" s="72">
        <v>44456036000311</v>
      </c>
      <c r="F857" s="1" t="s">
        <v>166</v>
      </c>
      <c r="G857" s="1" t="s">
        <v>167</v>
      </c>
      <c r="H857" s="1" t="s">
        <v>116</v>
      </c>
      <c r="I857" s="1" t="s">
        <v>92</v>
      </c>
      <c r="J857" s="1" t="s">
        <v>28</v>
      </c>
      <c r="K857" s="1" t="s">
        <v>310</v>
      </c>
      <c r="L857" s="1" t="s">
        <v>424</v>
      </c>
      <c r="M857" s="1" t="s">
        <v>311</v>
      </c>
      <c r="N857" s="28">
        <v>16</v>
      </c>
    </row>
    <row r="858" spans="1:14" x14ac:dyDescent="0.25">
      <c r="A858" s="29">
        <v>2020</v>
      </c>
      <c r="B858" s="29">
        <v>11</v>
      </c>
      <c r="C858">
        <v>62</v>
      </c>
      <c r="D858" s="1" t="s">
        <v>8</v>
      </c>
      <c r="E858" s="72">
        <v>44456036000311</v>
      </c>
      <c r="F858" s="1" t="s">
        <v>166</v>
      </c>
      <c r="G858" s="1" t="s">
        <v>167</v>
      </c>
      <c r="H858" s="1" t="s">
        <v>116</v>
      </c>
      <c r="I858" s="1" t="s">
        <v>92</v>
      </c>
      <c r="J858" s="1" t="s">
        <v>117</v>
      </c>
      <c r="K858" s="1" t="s">
        <v>356</v>
      </c>
      <c r="L858" s="1" t="s">
        <v>426</v>
      </c>
      <c r="M858" s="1" t="s">
        <v>313</v>
      </c>
      <c r="N858" s="28">
        <v>16</v>
      </c>
    </row>
    <row r="859" spans="1:14" x14ac:dyDescent="0.25">
      <c r="A859" s="29">
        <v>2020</v>
      </c>
      <c r="B859" s="29">
        <v>11</v>
      </c>
      <c r="C859">
        <v>62</v>
      </c>
      <c r="D859" s="1" t="s">
        <v>8</v>
      </c>
      <c r="E859" s="72">
        <v>12474705000120</v>
      </c>
      <c r="F859" s="1" t="s">
        <v>252</v>
      </c>
      <c r="G859" s="1" t="s">
        <v>253</v>
      </c>
      <c r="H859" s="1" t="s">
        <v>116</v>
      </c>
      <c r="I859" s="1" t="s">
        <v>251</v>
      </c>
      <c r="J859" s="1" t="s">
        <v>13</v>
      </c>
      <c r="K859" s="1" t="s">
        <v>309</v>
      </c>
      <c r="L859" s="1" t="s">
        <v>425</v>
      </c>
      <c r="M859" s="1" t="s">
        <v>306</v>
      </c>
      <c r="N859" s="28">
        <v>2</v>
      </c>
    </row>
    <row r="860" spans="1:14" x14ac:dyDescent="0.25">
      <c r="A860" s="29">
        <v>2020</v>
      </c>
      <c r="B860" s="29">
        <v>11</v>
      </c>
      <c r="C860">
        <v>62</v>
      </c>
      <c r="D860" s="1" t="s">
        <v>8</v>
      </c>
      <c r="E860" s="72">
        <v>12474705000120</v>
      </c>
      <c r="F860" s="1" t="s">
        <v>252</v>
      </c>
      <c r="G860" s="1" t="s">
        <v>253</v>
      </c>
      <c r="H860" s="1" t="s">
        <v>116</v>
      </c>
      <c r="I860" s="1" t="s">
        <v>251</v>
      </c>
      <c r="J860" s="1" t="s">
        <v>28</v>
      </c>
      <c r="K860" s="1" t="s">
        <v>310</v>
      </c>
      <c r="L860" s="1" t="s">
        <v>424</v>
      </c>
      <c r="M860" s="1" t="s">
        <v>311</v>
      </c>
      <c r="N860" s="28">
        <v>2</v>
      </c>
    </row>
    <row r="861" spans="1:14" x14ac:dyDescent="0.25">
      <c r="A861" s="29">
        <v>2020</v>
      </c>
      <c r="B861" s="29">
        <v>11</v>
      </c>
      <c r="C861">
        <v>62</v>
      </c>
      <c r="D861" s="1" t="s">
        <v>8</v>
      </c>
      <c r="E861" s="72">
        <v>12474705000120</v>
      </c>
      <c r="F861" s="1" t="s">
        <v>252</v>
      </c>
      <c r="G861" s="1" t="s">
        <v>253</v>
      </c>
      <c r="H861" s="1" t="s">
        <v>116</v>
      </c>
      <c r="I861" s="1" t="s">
        <v>251</v>
      </c>
      <c r="J861" s="1" t="s">
        <v>117</v>
      </c>
      <c r="K861" s="1" t="s">
        <v>356</v>
      </c>
      <c r="L861" s="1" t="s">
        <v>426</v>
      </c>
      <c r="M861" s="1" t="s">
        <v>313</v>
      </c>
      <c r="N861" s="28">
        <v>2</v>
      </c>
    </row>
    <row r="862" spans="1:14" x14ac:dyDescent="0.25">
      <c r="A862" s="29">
        <v>2020</v>
      </c>
      <c r="B862" s="29">
        <v>11</v>
      </c>
      <c r="C862">
        <v>62</v>
      </c>
      <c r="D862" s="1" t="s">
        <v>8</v>
      </c>
      <c r="E862" s="72">
        <v>60003761000129</v>
      </c>
      <c r="F862" s="1" t="s">
        <v>170</v>
      </c>
      <c r="G862" s="1" t="s">
        <v>171</v>
      </c>
      <c r="H862" s="1" t="s">
        <v>116</v>
      </c>
      <c r="I862" s="1" t="s">
        <v>92</v>
      </c>
      <c r="J862" s="1" t="s">
        <v>13</v>
      </c>
      <c r="K862" s="1" t="s">
        <v>309</v>
      </c>
      <c r="L862" s="1" t="s">
        <v>425</v>
      </c>
      <c r="M862" s="1" t="s">
        <v>306</v>
      </c>
      <c r="N862" s="28">
        <v>14</v>
      </c>
    </row>
    <row r="863" spans="1:14" x14ac:dyDescent="0.25">
      <c r="A863" s="29">
        <v>2020</v>
      </c>
      <c r="B863" s="29">
        <v>11</v>
      </c>
      <c r="C863">
        <v>62</v>
      </c>
      <c r="D863" s="1" t="s">
        <v>8</v>
      </c>
      <c r="E863" s="72">
        <v>60003761000129</v>
      </c>
      <c r="F863" s="1" t="s">
        <v>170</v>
      </c>
      <c r="G863" s="1" t="s">
        <v>171</v>
      </c>
      <c r="H863" s="1" t="s">
        <v>116</v>
      </c>
      <c r="I863" s="1" t="s">
        <v>92</v>
      </c>
      <c r="J863" s="1" t="s">
        <v>28</v>
      </c>
      <c r="K863" s="1" t="s">
        <v>310</v>
      </c>
      <c r="L863" s="1" t="s">
        <v>424</v>
      </c>
      <c r="M863" s="1" t="s">
        <v>311</v>
      </c>
      <c r="N863" s="28">
        <v>14</v>
      </c>
    </row>
    <row r="864" spans="1:14" x14ac:dyDescent="0.25">
      <c r="A864" s="29">
        <v>2020</v>
      </c>
      <c r="B864" s="29">
        <v>11</v>
      </c>
      <c r="C864">
        <v>62</v>
      </c>
      <c r="D864" s="1" t="s">
        <v>8</v>
      </c>
      <c r="E864" s="72">
        <v>60003761000129</v>
      </c>
      <c r="F864" s="1" t="s">
        <v>170</v>
      </c>
      <c r="G864" s="1" t="s">
        <v>171</v>
      </c>
      <c r="H864" s="1" t="s">
        <v>116</v>
      </c>
      <c r="I864" s="1" t="s">
        <v>92</v>
      </c>
      <c r="J864" s="1" t="s">
        <v>117</v>
      </c>
      <c r="K864" s="1" t="s">
        <v>356</v>
      </c>
      <c r="L864" s="1" t="s">
        <v>426</v>
      </c>
      <c r="M864" s="1" t="s">
        <v>313</v>
      </c>
      <c r="N864" s="28">
        <v>14</v>
      </c>
    </row>
    <row r="865" spans="1:14" x14ac:dyDescent="0.25">
      <c r="A865" s="29">
        <v>2020</v>
      </c>
      <c r="B865" s="29">
        <v>11</v>
      </c>
      <c r="C865">
        <v>62</v>
      </c>
      <c r="D865" s="1" t="s">
        <v>8</v>
      </c>
      <c r="E865" s="72">
        <v>60961968000106</v>
      </c>
      <c r="F865" s="1" t="s">
        <v>188</v>
      </c>
      <c r="G865" s="1" t="s">
        <v>115</v>
      </c>
      <c r="H865" s="1" t="s">
        <v>116</v>
      </c>
      <c r="I865" s="1" t="s">
        <v>92</v>
      </c>
      <c r="J865" s="1" t="s">
        <v>29</v>
      </c>
      <c r="K865" s="1" t="s">
        <v>312</v>
      </c>
      <c r="L865" s="1" t="s">
        <v>426</v>
      </c>
      <c r="M865" s="1" t="s">
        <v>313</v>
      </c>
      <c r="N865" s="28">
        <v>10</v>
      </c>
    </row>
    <row r="866" spans="1:14" x14ac:dyDescent="0.25">
      <c r="A866" s="29">
        <v>2020</v>
      </c>
      <c r="B866" s="29">
        <v>11</v>
      </c>
      <c r="C866">
        <v>62</v>
      </c>
      <c r="D866" s="1" t="s">
        <v>8</v>
      </c>
      <c r="E866" s="72">
        <v>60961968000106</v>
      </c>
      <c r="F866" s="1" t="s">
        <v>188</v>
      </c>
      <c r="G866" s="1" t="s">
        <v>115</v>
      </c>
      <c r="H866" s="1" t="s">
        <v>116</v>
      </c>
      <c r="I866" s="1" t="s">
        <v>92</v>
      </c>
      <c r="J866" s="1" t="s">
        <v>161</v>
      </c>
      <c r="K866" s="1" t="s">
        <v>359</v>
      </c>
      <c r="L866" s="1" t="s">
        <v>424</v>
      </c>
      <c r="M866" s="1" t="s">
        <v>311</v>
      </c>
      <c r="N866" s="28">
        <v>10</v>
      </c>
    </row>
    <row r="867" spans="1:14" x14ac:dyDescent="0.25">
      <c r="A867" s="29">
        <v>2020</v>
      </c>
      <c r="B867" s="29">
        <v>11</v>
      </c>
      <c r="C867">
        <v>62</v>
      </c>
      <c r="D867" s="1" t="s">
        <v>8</v>
      </c>
      <c r="E867" s="72">
        <v>60961968000106</v>
      </c>
      <c r="F867" s="1" t="s">
        <v>188</v>
      </c>
      <c r="G867" s="1" t="s">
        <v>115</v>
      </c>
      <c r="H867" s="1" t="s">
        <v>116</v>
      </c>
      <c r="I867" s="1" t="s">
        <v>92</v>
      </c>
      <c r="J867" s="1" t="s">
        <v>24</v>
      </c>
      <c r="K867" s="1" t="s">
        <v>402</v>
      </c>
      <c r="L867" s="1" t="s">
        <v>425</v>
      </c>
      <c r="M867" s="1" t="s">
        <v>306</v>
      </c>
      <c r="N867" s="28">
        <v>10</v>
      </c>
    </row>
    <row r="868" spans="1:14" x14ac:dyDescent="0.25">
      <c r="A868" s="29">
        <v>2020</v>
      </c>
      <c r="B868" s="29">
        <v>11</v>
      </c>
      <c r="C868">
        <v>62</v>
      </c>
      <c r="D868" s="1" t="s">
        <v>8</v>
      </c>
      <c r="E868" s="72">
        <v>60992427000650</v>
      </c>
      <c r="F868" s="1" t="s">
        <v>190</v>
      </c>
      <c r="G868" s="1" t="s">
        <v>115</v>
      </c>
      <c r="H868" s="1" t="s">
        <v>116</v>
      </c>
      <c r="I868" s="1" t="s">
        <v>92</v>
      </c>
      <c r="J868" s="1" t="s">
        <v>161</v>
      </c>
      <c r="K868" s="1" t="s">
        <v>359</v>
      </c>
      <c r="L868" s="1" t="s">
        <v>424</v>
      </c>
      <c r="M868" s="1" t="s">
        <v>311</v>
      </c>
      <c r="N868" s="28">
        <v>1</v>
      </c>
    </row>
    <row r="869" spans="1:14" x14ac:dyDescent="0.25">
      <c r="A869" s="29">
        <v>2020</v>
      </c>
      <c r="B869" s="29">
        <v>11</v>
      </c>
      <c r="C869">
        <v>62</v>
      </c>
      <c r="D869" s="1" t="s">
        <v>8</v>
      </c>
      <c r="E869" s="72">
        <v>60992427000650</v>
      </c>
      <c r="F869" s="1" t="s">
        <v>190</v>
      </c>
      <c r="G869" s="1" t="s">
        <v>115</v>
      </c>
      <c r="H869" s="1" t="s">
        <v>116</v>
      </c>
      <c r="I869" s="1" t="s">
        <v>92</v>
      </c>
      <c r="J869" s="1" t="s">
        <v>23</v>
      </c>
      <c r="K869" s="1" t="s">
        <v>369</v>
      </c>
      <c r="L869" s="1" t="s">
        <v>425</v>
      </c>
      <c r="M869" s="1" t="s">
        <v>306</v>
      </c>
      <c r="N869" s="28">
        <v>1</v>
      </c>
    </row>
    <row r="870" spans="1:14" x14ac:dyDescent="0.25">
      <c r="A870" s="29">
        <v>2020</v>
      </c>
      <c r="B870" s="29">
        <v>11</v>
      </c>
      <c r="C870">
        <v>62</v>
      </c>
      <c r="D870" s="1" t="s">
        <v>8</v>
      </c>
      <c r="E870" s="72">
        <v>29435005009932</v>
      </c>
      <c r="F870" s="1" t="s">
        <v>160</v>
      </c>
      <c r="G870" s="1" t="s">
        <v>115</v>
      </c>
      <c r="H870" s="1" t="s">
        <v>116</v>
      </c>
      <c r="I870" s="1" t="s">
        <v>92</v>
      </c>
      <c r="J870" s="1" t="s">
        <v>11</v>
      </c>
      <c r="K870" s="1" t="s">
        <v>307</v>
      </c>
      <c r="L870" s="1" t="s">
        <v>425</v>
      </c>
      <c r="M870" s="1" t="s">
        <v>306</v>
      </c>
      <c r="N870" s="28">
        <v>8</v>
      </c>
    </row>
    <row r="871" spans="1:14" x14ac:dyDescent="0.25">
      <c r="A871" s="29">
        <v>2020</v>
      </c>
      <c r="B871" s="29">
        <v>11</v>
      </c>
      <c r="C871">
        <v>62</v>
      </c>
      <c r="D871" s="1" t="s">
        <v>8</v>
      </c>
      <c r="E871" s="72">
        <v>29435005009932</v>
      </c>
      <c r="F871" s="1" t="s">
        <v>160</v>
      </c>
      <c r="G871" s="1" t="s">
        <v>115</v>
      </c>
      <c r="H871" s="1" t="s">
        <v>116</v>
      </c>
      <c r="I871" s="1" t="s">
        <v>92</v>
      </c>
      <c r="J871" s="1" t="s">
        <v>161</v>
      </c>
      <c r="K871" s="1" t="s">
        <v>359</v>
      </c>
      <c r="L871" s="1" t="s">
        <v>424</v>
      </c>
      <c r="M871" s="1" t="s">
        <v>311</v>
      </c>
      <c r="N871" s="28">
        <v>8</v>
      </c>
    </row>
    <row r="872" spans="1:14" x14ac:dyDescent="0.25">
      <c r="A872" s="29">
        <v>2020</v>
      </c>
      <c r="B872" s="29">
        <v>11</v>
      </c>
      <c r="C872">
        <v>62</v>
      </c>
      <c r="D872" s="1" t="s">
        <v>8</v>
      </c>
      <c r="E872" s="72">
        <v>60726502000126</v>
      </c>
      <c r="F872" s="1" t="s">
        <v>174</v>
      </c>
      <c r="G872" s="1" t="s">
        <v>115</v>
      </c>
      <c r="H872" s="1" t="s">
        <v>116</v>
      </c>
      <c r="I872" s="1" t="s">
        <v>92</v>
      </c>
      <c r="J872" s="1" t="s">
        <v>161</v>
      </c>
      <c r="K872" s="1" t="s">
        <v>359</v>
      </c>
      <c r="L872" s="1" t="s">
        <v>424</v>
      </c>
      <c r="M872" s="1" t="s">
        <v>311</v>
      </c>
      <c r="N872" s="28">
        <v>23</v>
      </c>
    </row>
    <row r="873" spans="1:14" x14ac:dyDescent="0.25">
      <c r="A873" s="29">
        <v>2020</v>
      </c>
      <c r="B873" s="29">
        <v>11</v>
      </c>
      <c r="C873">
        <v>62</v>
      </c>
      <c r="D873" s="1" t="s">
        <v>8</v>
      </c>
      <c r="E873" s="72">
        <v>60726502000126</v>
      </c>
      <c r="F873" s="1" t="s">
        <v>174</v>
      </c>
      <c r="G873" s="1" t="s">
        <v>115</v>
      </c>
      <c r="H873" s="1" t="s">
        <v>116</v>
      </c>
      <c r="I873" s="1" t="s">
        <v>92</v>
      </c>
      <c r="J873" s="1" t="s">
        <v>23</v>
      </c>
      <c r="K873" s="1" t="s">
        <v>369</v>
      </c>
      <c r="L873" s="1" t="s">
        <v>425</v>
      </c>
      <c r="M873" s="1" t="s">
        <v>306</v>
      </c>
      <c r="N873" s="28">
        <v>23</v>
      </c>
    </row>
    <row r="874" spans="1:14" x14ac:dyDescent="0.25">
      <c r="A874" s="29">
        <v>2020</v>
      </c>
      <c r="B874" s="29">
        <v>11</v>
      </c>
      <c r="C874">
        <v>62</v>
      </c>
      <c r="D874" s="1" t="s">
        <v>8</v>
      </c>
      <c r="E874" s="72">
        <v>21371777000132</v>
      </c>
      <c r="F874" s="1" t="s">
        <v>148</v>
      </c>
      <c r="G874" s="1" t="s">
        <v>115</v>
      </c>
      <c r="H874" s="1" t="s">
        <v>116</v>
      </c>
      <c r="I874" s="1" t="s">
        <v>92</v>
      </c>
      <c r="J874" s="1" t="s">
        <v>31</v>
      </c>
      <c r="K874" s="1" t="s">
        <v>321</v>
      </c>
      <c r="L874" s="1" t="s">
        <v>424</v>
      </c>
      <c r="M874" s="1" t="s">
        <v>311</v>
      </c>
      <c r="N874" s="28">
        <v>6</v>
      </c>
    </row>
    <row r="875" spans="1:14" x14ac:dyDescent="0.25">
      <c r="A875" s="29">
        <v>2020</v>
      </c>
      <c r="B875" s="29">
        <v>11</v>
      </c>
      <c r="C875">
        <v>62</v>
      </c>
      <c r="D875" s="1" t="s">
        <v>8</v>
      </c>
      <c r="E875" s="72">
        <v>21371777000132</v>
      </c>
      <c r="F875" s="1" t="s">
        <v>148</v>
      </c>
      <c r="G875" s="1" t="s">
        <v>115</v>
      </c>
      <c r="H875" s="1" t="s">
        <v>116</v>
      </c>
      <c r="I875" s="1" t="s">
        <v>92</v>
      </c>
      <c r="J875" s="1" t="s">
        <v>117</v>
      </c>
      <c r="K875" s="1" t="s">
        <v>356</v>
      </c>
      <c r="L875" s="1" t="s">
        <v>426</v>
      </c>
      <c r="M875" s="1" t="s">
        <v>313</v>
      </c>
      <c r="N875" s="28">
        <v>6</v>
      </c>
    </row>
    <row r="876" spans="1:14" x14ac:dyDescent="0.25">
      <c r="A876" s="29">
        <v>2020</v>
      </c>
      <c r="B876" s="29">
        <v>11</v>
      </c>
      <c r="C876">
        <v>62</v>
      </c>
      <c r="D876" s="1" t="s">
        <v>8</v>
      </c>
      <c r="E876" s="72">
        <v>21371777000132</v>
      </c>
      <c r="F876" s="1" t="s">
        <v>148</v>
      </c>
      <c r="G876" s="1" t="s">
        <v>115</v>
      </c>
      <c r="H876" s="1" t="s">
        <v>116</v>
      </c>
      <c r="I876" s="1" t="s">
        <v>92</v>
      </c>
      <c r="J876" s="1" t="s">
        <v>23</v>
      </c>
      <c r="K876" s="1" t="s">
        <v>369</v>
      </c>
      <c r="L876" s="1" t="s">
        <v>425</v>
      </c>
      <c r="M876" s="1" t="s">
        <v>306</v>
      </c>
      <c r="N876" s="28">
        <v>6</v>
      </c>
    </row>
    <row r="877" spans="1:14" x14ac:dyDescent="0.25">
      <c r="A877" s="29">
        <v>2020</v>
      </c>
      <c r="B877" s="29">
        <v>11</v>
      </c>
      <c r="C877">
        <v>62</v>
      </c>
      <c r="D877" s="1" t="s">
        <v>8</v>
      </c>
      <c r="E877" s="72">
        <v>60448040000122</v>
      </c>
      <c r="F877" s="1" t="s">
        <v>261</v>
      </c>
      <c r="G877" s="1" t="s">
        <v>115</v>
      </c>
      <c r="H877" s="1" t="s">
        <v>116</v>
      </c>
      <c r="I877" s="1" t="s">
        <v>251</v>
      </c>
      <c r="J877" s="1" t="s">
        <v>29</v>
      </c>
      <c r="K877" s="1" t="s">
        <v>312</v>
      </c>
      <c r="L877" s="1" t="s">
        <v>426</v>
      </c>
      <c r="M877" s="1" t="s">
        <v>313</v>
      </c>
      <c r="N877" s="28">
        <v>102</v>
      </c>
    </row>
    <row r="878" spans="1:14" x14ac:dyDescent="0.25">
      <c r="A878" s="29">
        <v>2020</v>
      </c>
      <c r="B878" s="29">
        <v>11</v>
      </c>
      <c r="C878">
        <v>62</v>
      </c>
      <c r="D878" s="1" t="s">
        <v>8</v>
      </c>
      <c r="E878" s="72">
        <v>60448040000122</v>
      </c>
      <c r="F878" s="1" t="s">
        <v>261</v>
      </c>
      <c r="G878" s="1" t="s">
        <v>115</v>
      </c>
      <c r="H878" s="1" t="s">
        <v>116</v>
      </c>
      <c r="I878" s="1" t="s">
        <v>251</v>
      </c>
      <c r="J878" s="1" t="s">
        <v>161</v>
      </c>
      <c r="K878" s="1" t="s">
        <v>359</v>
      </c>
      <c r="L878" s="1" t="s">
        <v>424</v>
      </c>
      <c r="M878" s="1" t="s">
        <v>311</v>
      </c>
      <c r="N878" s="28">
        <v>102</v>
      </c>
    </row>
    <row r="879" spans="1:14" x14ac:dyDescent="0.25">
      <c r="A879" s="29">
        <v>2020</v>
      </c>
      <c r="B879" s="29">
        <v>11</v>
      </c>
      <c r="C879">
        <v>62</v>
      </c>
      <c r="D879" s="1" t="s">
        <v>8</v>
      </c>
      <c r="E879" s="72">
        <v>60448040000122</v>
      </c>
      <c r="F879" s="1" t="s">
        <v>261</v>
      </c>
      <c r="G879" s="1" t="s">
        <v>115</v>
      </c>
      <c r="H879" s="1" t="s">
        <v>116</v>
      </c>
      <c r="I879" s="1" t="s">
        <v>251</v>
      </c>
      <c r="J879" s="1" t="s">
        <v>24</v>
      </c>
      <c r="K879" s="1" t="s">
        <v>402</v>
      </c>
      <c r="L879" s="1" t="s">
        <v>425</v>
      </c>
      <c r="M879" s="1" t="s">
        <v>306</v>
      </c>
      <c r="N879" s="28">
        <v>102</v>
      </c>
    </row>
    <row r="880" spans="1:14" x14ac:dyDescent="0.25">
      <c r="A880" s="29">
        <v>2020</v>
      </c>
      <c r="B880" s="29">
        <v>11</v>
      </c>
      <c r="C880">
        <v>62</v>
      </c>
      <c r="D880" s="1" t="s">
        <v>8</v>
      </c>
      <c r="E880" s="72">
        <v>60453024000390</v>
      </c>
      <c r="F880" s="1" t="s">
        <v>172</v>
      </c>
      <c r="G880" s="1" t="s">
        <v>115</v>
      </c>
      <c r="H880" s="1" t="s">
        <v>116</v>
      </c>
      <c r="I880" s="1" t="s">
        <v>92</v>
      </c>
      <c r="J880" s="1" t="s">
        <v>161</v>
      </c>
      <c r="K880" s="1" t="s">
        <v>359</v>
      </c>
      <c r="L880" s="1" t="s">
        <v>424</v>
      </c>
      <c r="M880" s="1" t="s">
        <v>311</v>
      </c>
      <c r="N880" s="28">
        <v>52</v>
      </c>
    </row>
    <row r="881" spans="1:14" x14ac:dyDescent="0.25">
      <c r="A881" s="29">
        <v>2020</v>
      </c>
      <c r="B881" s="29">
        <v>11</v>
      </c>
      <c r="C881">
        <v>62</v>
      </c>
      <c r="D881" s="1" t="s">
        <v>8</v>
      </c>
      <c r="E881" s="72">
        <v>60453024000390</v>
      </c>
      <c r="F881" s="1" t="s">
        <v>172</v>
      </c>
      <c r="G881" s="1" t="s">
        <v>115</v>
      </c>
      <c r="H881" s="1" t="s">
        <v>116</v>
      </c>
      <c r="I881" s="1" t="s">
        <v>92</v>
      </c>
      <c r="J881" s="1" t="s">
        <v>23</v>
      </c>
      <c r="K881" s="1" t="s">
        <v>369</v>
      </c>
      <c r="L881" s="1" t="s">
        <v>425</v>
      </c>
      <c r="M881" s="1" t="s">
        <v>306</v>
      </c>
      <c r="N881" s="28">
        <v>52</v>
      </c>
    </row>
    <row r="882" spans="1:14" x14ac:dyDescent="0.25">
      <c r="A882" s="29">
        <v>2020</v>
      </c>
      <c r="B882" s="29">
        <v>11</v>
      </c>
      <c r="C882">
        <v>62</v>
      </c>
      <c r="D882" s="1" t="s">
        <v>8</v>
      </c>
      <c r="E882" s="72">
        <v>60678604000113</v>
      </c>
      <c r="F882" s="1" t="s">
        <v>173</v>
      </c>
      <c r="G882" s="1" t="s">
        <v>115</v>
      </c>
      <c r="H882" s="1" t="s">
        <v>116</v>
      </c>
      <c r="I882" s="1" t="s">
        <v>92</v>
      </c>
      <c r="J882" s="1" t="s">
        <v>11</v>
      </c>
      <c r="K882" s="1" t="s">
        <v>307</v>
      </c>
      <c r="L882" s="1" t="s">
        <v>425</v>
      </c>
      <c r="M882" s="1" t="s">
        <v>306</v>
      </c>
      <c r="N882" s="28">
        <v>40</v>
      </c>
    </row>
    <row r="883" spans="1:14" x14ac:dyDescent="0.25">
      <c r="A883" s="29">
        <v>2020</v>
      </c>
      <c r="B883" s="29">
        <v>11</v>
      </c>
      <c r="C883">
        <v>62</v>
      </c>
      <c r="D883" s="1" t="s">
        <v>8</v>
      </c>
      <c r="E883" s="72">
        <v>60678604000113</v>
      </c>
      <c r="F883" s="1" t="s">
        <v>173</v>
      </c>
      <c r="G883" s="1" t="s">
        <v>115</v>
      </c>
      <c r="H883" s="1" t="s">
        <v>116</v>
      </c>
      <c r="I883" s="1" t="s">
        <v>92</v>
      </c>
      <c r="J883" s="1" t="s">
        <v>31</v>
      </c>
      <c r="K883" s="1" t="s">
        <v>321</v>
      </c>
      <c r="L883" s="1" t="s">
        <v>424</v>
      </c>
      <c r="M883" s="1" t="s">
        <v>311</v>
      </c>
      <c r="N883" s="28">
        <v>40</v>
      </c>
    </row>
    <row r="884" spans="1:14" x14ac:dyDescent="0.25">
      <c r="A884" s="29">
        <v>2020</v>
      </c>
      <c r="B884" s="29">
        <v>11</v>
      </c>
      <c r="C884">
        <v>62</v>
      </c>
      <c r="D884" s="1" t="s">
        <v>8</v>
      </c>
      <c r="E884" s="72">
        <v>60678604000113</v>
      </c>
      <c r="F884" s="1" t="s">
        <v>173</v>
      </c>
      <c r="G884" s="1" t="s">
        <v>115</v>
      </c>
      <c r="H884" s="1" t="s">
        <v>116</v>
      </c>
      <c r="I884" s="1" t="s">
        <v>92</v>
      </c>
      <c r="J884" s="1" t="s">
        <v>117</v>
      </c>
      <c r="K884" s="1" t="s">
        <v>356</v>
      </c>
      <c r="L884" s="1" t="s">
        <v>426</v>
      </c>
      <c r="M884" s="1" t="s">
        <v>313</v>
      </c>
      <c r="N884" s="28">
        <v>40</v>
      </c>
    </row>
    <row r="885" spans="1:14" x14ac:dyDescent="0.25">
      <c r="A885" s="29">
        <v>2020</v>
      </c>
      <c r="B885" s="29">
        <v>11</v>
      </c>
      <c r="C885">
        <v>62</v>
      </c>
      <c r="D885" s="1" t="s">
        <v>8</v>
      </c>
      <c r="E885" s="72">
        <v>62106505000192</v>
      </c>
      <c r="F885" s="1" t="s">
        <v>552</v>
      </c>
      <c r="G885" s="1" t="s">
        <v>115</v>
      </c>
      <c r="H885" s="1" t="s">
        <v>116</v>
      </c>
      <c r="I885" s="1" t="s">
        <v>92</v>
      </c>
      <c r="J885" s="1" t="s">
        <v>11</v>
      </c>
      <c r="K885" s="1" t="s">
        <v>307</v>
      </c>
      <c r="L885" s="1" t="s">
        <v>425</v>
      </c>
      <c r="M885" s="1" t="s">
        <v>306</v>
      </c>
      <c r="N885" s="28">
        <v>1</v>
      </c>
    </row>
    <row r="886" spans="1:14" x14ac:dyDescent="0.25">
      <c r="A886" s="29">
        <v>2020</v>
      </c>
      <c r="B886" s="29">
        <v>11</v>
      </c>
      <c r="C886">
        <v>62</v>
      </c>
      <c r="D886" s="1" t="s">
        <v>8</v>
      </c>
      <c r="E886" s="72">
        <v>62106505000192</v>
      </c>
      <c r="F886" s="1" t="s">
        <v>552</v>
      </c>
      <c r="G886" s="1" t="s">
        <v>115</v>
      </c>
      <c r="H886" s="1" t="s">
        <v>116</v>
      </c>
      <c r="I886" s="1" t="s">
        <v>92</v>
      </c>
      <c r="J886" s="1" t="s">
        <v>31</v>
      </c>
      <c r="K886" s="1" t="s">
        <v>321</v>
      </c>
      <c r="L886" s="1" t="s">
        <v>424</v>
      </c>
      <c r="M886" s="1" t="s">
        <v>311</v>
      </c>
      <c r="N886" s="28">
        <v>1</v>
      </c>
    </row>
    <row r="887" spans="1:14" x14ac:dyDescent="0.25">
      <c r="A887" s="29">
        <v>2020</v>
      </c>
      <c r="B887" s="29">
        <v>11</v>
      </c>
      <c r="C887">
        <v>62</v>
      </c>
      <c r="D887" s="1" t="s">
        <v>8</v>
      </c>
      <c r="E887" s="72">
        <v>62106505000192</v>
      </c>
      <c r="F887" s="1" t="s">
        <v>552</v>
      </c>
      <c r="G887" s="1" t="s">
        <v>115</v>
      </c>
      <c r="H887" s="1" t="s">
        <v>116</v>
      </c>
      <c r="I887" s="1" t="s">
        <v>92</v>
      </c>
      <c r="J887" s="1" t="s">
        <v>117</v>
      </c>
      <c r="K887" s="1" t="s">
        <v>356</v>
      </c>
      <c r="L887" s="1" t="s">
        <v>426</v>
      </c>
      <c r="M887" s="1" t="s">
        <v>313</v>
      </c>
      <c r="N887" s="28">
        <v>1</v>
      </c>
    </row>
    <row r="888" spans="1:14" x14ac:dyDescent="0.25">
      <c r="A888" s="29">
        <v>2020</v>
      </c>
      <c r="B888" s="29">
        <v>11</v>
      </c>
      <c r="C888">
        <v>62</v>
      </c>
      <c r="D888" s="1" t="s">
        <v>8</v>
      </c>
      <c r="E888" s="72">
        <v>60765823000130</v>
      </c>
      <c r="F888" s="1" t="s">
        <v>176</v>
      </c>
      <c r="G888" s="1" t="s">
        <v>115</v>
      </c>
      <c r="H888" s="1" t="s">
        <v>116</v>
      </c>
      <c r="I888" s="1" t="s">
        <v>92</v>
      </c>
      <c r="J888" s="1" t="s">
        <v>11</v>
      </c>
      <c r="K888" s="1" t="s">
        <v>307</v>
      </c>
      <c r="L888" s="1" t="s">
        <v>425</v>
      </c>
      <c r="M888" s="1" t="s">
        <v>306</v>
      </c>
      <c r="N888" s="28">
        <v>50</v>
      </c>
    </row>
    <row r="889" spans="1:14" x14ac:dyDescent="0.25">
      <c r="A889" s="29">
        <v>2020</v>
      </c>
      <c r="B889" s="29">
        <v>11</v>
      </c>
      <c r="C889">
        <v>62</v>
      </c>
      <c r="D889" s="1" t="s">
        <v>8</v>
      </c>
      <c r="E889" s="72">
        <v>60765823000130</v>
      </c>
      <c r="F889" s="1" t="s">
        <v>176</v>
      </c>
      <c r="G889" s="1" t="s">
        <v>115</v>
      </c>
      <c r="H889" s="1" t="s">
        <v>116</v>
      </c>
      <c r="I889" s="1" t="s">
        <v>92</v>
      </c>
      <c r="J889" s="1" t="s">
        <v>161</v>
      </c>
      <c r="K889" s="1" t="s">
        <v>359</v>
      </c>
      <c r="L889" s="1" t="s">
        <v>424</v>
      </c>
      <c r="M889" s="1" t="s">
        <v>311</v>
      </c>
      <c r="N889" s="28">
        <v>50</v>
      </c>
    </row>
    <row r="890" spans="1:14" x14ac:dyDescent="0.25">
      <c r="A890" s="29">
        <v>2020</v>
      </c>
      <c r="B890" s="29">
        <v>11</v>
      </c>
      <c r="C890">
        <v>62</v>
      </c>
      <c r="D890" s="1" t="s">
        <v>8</v>
      </c>
      <c r="E890" s="72">
        <v>19056055000141</v>
      </c>
      <c r="F890" s="1" t="s">
        <v>147</v>
      </c>
      <c r="G890" s="1" t="s">
        <v>115</v>
      </c>
      <c r="H890" s="1" t="s">
        <v>116</v>
      </c>
      <c r="I890" s="1" t="s">
        <v>92</v>
      </c>
      <c r="J890" s="1" t="s">
        <v>29</v>
      </c>
      <c r="K890" s="1" t="s">
        <v>312</v>
      </c>
      <c r="L890" s="1" t="s">
        <v>426</v>
      </c>
      <c r="M890" s="1" t="s">
        <v>313</v>
      </c>
      <c r="N890" s="28">
        <v>3</v>
      </c>
    </row>
    <row r="891" spans="1:14" x14ac:dyDescent="0.25">
      <c r="A891" s="29">
        <v>2020</v>
      </c>
      <c r="B891" s="29">
        <v>11</v>
      </c>
      <c r="C891">
        <v>62</v>
      </c>
      <c r="D891" s="1" t="s">
        <v>8</v>
      </c>
      <c r="E891" s="72">
        <v>19056055000141</v>
      </c>
      <c r="F891" s="1" t="s">
        <v>147</v>
      </c>
      <c r="G891" s="1" t="s">
        <v>115</v>
      </c>
      <c r="H891" s="1" t="s">
        <v>116</v>
      </c>
      <c r="I891" s="1" t="s">
        <v>92</v>
      </c>
      <c r="J891" s="1" t="s">
        <v>31</v>
      </c>
      <c r="K891" s="1" t="s">
        <v>321</v>
      </c>
      <c r="L891" s="1" t="s">
        <v>424</v>
      </c>
      <c r="M891" s="1" t="s">
        <v>311</v>
      </c>
      <c r="N891" s="28">
        <v>3</v>
      </c>
    </row>
    <row r="892" spans="1:14" x14ac:dyDescent="0.25">
      <c r="A892" s="29">
        <v>2020</v>
      </c>
      <c r="B892" s="29">
        <v>11</v>
      </c>
      <c r="C892">
        <v>62</v>
      </c>
      <c r="D892" s="1" t="s">
        <v>8</v>
      </c>
      <c r="E892" s="72">
        <v>19056055000141</v>
      </c>
      <c r="F892" s="1" t="s">
        <v>147</v>
      </c>
      <c r="G892" s="1" t="s">
        <v>115</v>
      </c>
      <c r="H892" s="1" t="s">
        <v>116</v>
      </c>
      <c r="I892" s="1" t="s">
        <v>92</v>
      </c>
      <c r="J892" s="1" t="s">
        <v>24</v>
      </c>
      <c r="K892" s="1" t="s">
        <v>402</v>
      </c>
      <c r="L892" s="1" t="s">
        <v>425</v>
      </c>
      <c r="M892" s="1" t="s">
        <v>306</v>
      </c>
      <c r="N892" s="28">
        <v>3</v>
      </c>
    </row>
    <row r="893" spans="1:14" x14ac:dyDescent="0.25">
      <c r="A893" s="29">
        <v>2020</v>
      </c>
      <c r="B893" s="29">
        <v>11</v>
      </c>
      <c r="C893">
        <v>62</v>
      </c>
      <c r="D893" s="1" t="s">
        <v>8</v>
      </c>
      <c r="E893" s="72">
        <v>60975737005110</v>
      </c>
      <c r="F893" s="1" t="s">
        <v>249</v>
      </c>
      <c r="G893" s="1" t="s">
        <v>115</v>
      </c>
      <c r="H893" s="1" t="s">
        <v>116</v>
      </c>
      <c r="I893" s="1" t="s">
        <v>92</v>
      </c>
      <c r="J893" s="1" t="s">
        <v>29</v>
      </c>
      <c r="K893" s="1" t="s">
        <v>312</v>
      </c>
      <c r="L893" s="1" t="s">
        <v>426</v>
      </c>
      <c r="M893" s="1" t="s">
        <v>313</v>
      </c>
      <c r="N893" s="28">
        <v>13</v>
      </c>
    </row>
    <row r="894" spans="1:14" x14ac:dyDescent="0.25">
      <c r="A894" s="29">
        <v>2020</v>
      </c>
      <c r="B894" s="29">
        <v>11</v>
      </c>
      <c r="C894">
        <v>62</v>
      </c>
      <c r="D894" s="1" t="s">
        <v>8</v>
      </c>
      <c r="E894" s="72">
        <v>60975737005110</v>
      </c>
      <c r="F894" s="1" t="s">
        <v>249</v>
      </c>
      <c r="G894" s="1" t="s">
        <v>115</v>
      </c>
      <c r="H894" s="1" t="s">
        <v>116</v>
      </c>
      <c r="I894" s="1" t="s">
        <v>92</v>
      </c>
      <c r="J894" s="1" t="s">
        <v>31</v>
      </c>
      <c r="K894" s="1" t="s">
        <v>321</v>
      </c>
      <c r="L894" s="1" t="s">
        <v>424</v>
      </c>
      <c r="M894" s="1" t="s">
        <v>311</v>
      </c>
      <c r="N894" s="28">
        <v>13</v>
      </c>
    </row>
    <row r="895" spans="1:14" x14ac:dyDescent="0.25">
      <c r="A895" s="29">
        <v>2020</v>
      </c>
      <c r="B895" s="29">
        <v>11</v>
      </c>
      <c r="C895">
        <v>62</v>
      </c>
      <c r="D895" s="1" t="s">
        <v>8</v>
      </c>
      <c r="E895" s="72">
        <v>60975737005110</v>
      </c>
      <c r="F895" s="1" t="s">
        <v>249</v>
      </c>
      <c r="G895" s="1" t="s">
        <v>115</v>
      </c>
      <c r="H895" s="1" t="s">
        <v>116</v>
      </c>
      <c r="I895" s="1" t="s">
        <v>92</v>
      </c>
      <c r="J895" s="1" t="s">
        <v>24</v>
      </c>
      <c r="K895" s="1" t="s">
        <v>402</v>
      </c>
      <c r="L895" s="1" t="s">
        <v>425</v>
      </c>
      <c r="M895" s="1" t="s">
        <v>306</v>
      </c>
      <c r="N895" s="28">
        <v>13</v>
      </c>
    </row>
    <row r="896" spans="1:14" x14ac:dyDescent="0.25">
      <c r="A896" s="29">
        <v>2020</v>
      </c>
      <c r="B896" s="29">
        <v>11</v>
      </c>
      <c r="C896">
        <v>62</v>
      </c>
      <c r="D896" s="1" t="s">
        <v>8</v>
      </c>
      <c r="E896" s="72">
        <v>6047087000210</v>
      </c>
      <c r="F896" s="1" t="s">
        <v>114</v>
      </c>
      <c r="G896" s="1" t="s">
        <v>115</v>
      </c>
      <c r="H896" s="1" t="s">
        <v>116</v>
      </c>
      <c r="I896" s="1" t="s">
        <v>92</v>
      </c>
      <c r="J896" s="1" t="s">
        <v>11</v>
      </c>
      <c r="K896" s="1" t="s">
        <v>307</v>
      </c>
      <c r="L896" s="1" t="s">
        <v>425</v>
      </c>
      <c r="M896" s="1" t="s">
        <v>306</v>
      </c>
      <c r="N896" s="28">
        <v>20</v>
      </c>
    </row>
    <row r="897" spans="1:14" x14ac:dyDescent="0.25">
      <c r="A897" s="29">
        <v>2020</v>
      </c>
      <c r="B897" s="29">
        <v>11</v>
      </c>
      <c r="C897">
        <v>62</v>
      </c>
      <c r="D897" s="1" t="s">
        <v>8</v>
      </c>
      <c r="E897" s="72">
        <v>6047087000210</v>
      </c>
      <c r="F897" s="1" t="s">
        <v>114</v>
      </c>
      <c r="G897" s="1" t="s">
        <v>115</v>
      </c>
      <c r="H897" s="1" t="s">
        <v>116</v>
      </c>
      <c r="I897" s="1" t="s">
        <v>92</v>
      </c>
      <c r="J897" s="1" t="s">
        <v>31</v>
      </c>
      <c r="K897" s="1" t="s">
        <v>321</v>
      </c>
      <c r="L897" s="1" t="s">
        <v>424</v>
      </c>
      <c r="M897" s="1" t="s">
        <v>311</v>
      </c>
      <c r="N897" s="28">
        <v>20</v>
      </c>
    </row>
    <row r="898" spans="1:14" x14ac:dyDescent="0.25">
      <c r="A898" s="29">
        <v>2020</v>
      </c>
      <c r="B898" s="29">
        <v>11</v>
      </c>
      <c r="C898">
        <v>62</v>
      </c>
      <c r="D898" s="1" t="s">
        <v>8</v>
      </c>
      <c r="E898" s="72">
        <v>6047087000210</v>
      </c>
      <c r="F898" s="1" t="s">
        <v>114</v>
      </c>
      <c r="G898" s="1" t="s">
        <v>115</v>
      </c>
      <c r="H898" s="1" t="s">
        <v>116</v>
      </c>
      <c r="I898" s="1" t="s">
        <v>92</v>
      </c>
      <c r="J898" s="1" t="s">
        <v>117</v>
      </c>
      <c r="K898" s="1" t="s">
        <v>356</v>
      </c>
      <c r="L898" s="1" t="s">
        <v>426</v>
      </c>
      <c r="M898" s="1" t="s">
        <v>313</v>
      </c>
      <c r="N898" s="28">
        <v>20</v>
      </c>
    </row>
    <row r="899" spans="1:14" x14ac:dyDescent="0.25">
      <c r="A899" s="29">
        <v>2020</v>
      </c>
      <c r="B899" s="29">
        <v>11</v>
      </c>
      <c r="C899">
        <v>62</v>
      </c>
      <c r="D899" s="1" t="s">
        <v>8</v>
      </c>
      <c r="E899" s="72">
        <v>61599908000158</v>
      </c>
      <c r="F899" s="1" t="s">
        <v>193</v>
      </c>
      <c r="G899" s="1" t="s">
        <v>115</v>
      </c>
      <c r="H899" s="1" t="s">
        <v>116</v>
      </c>
      <c r="I899" s="1" t="s">
        <v>92</v>
      </c>
      <c r="J899" s="1" t="s">
        <v>161</v>
      </c>
      <c r="K899" s="1" t="s">
        <v>359</v>
      </c>
      <c r="L899" s="1" t="s">
        <v>424</v>
      </c>
      <c r="M899" s="1" t="s">
        <v>311</v>
      </c>
      <c r="N899" s="28">
        <v>65</v>
      </c>
    </row>
    <row r="900" spans="1:14" x14ac:dyDescent="0.25">
      <c r="A900" s="29">
        <v>2020</v>
      </c>
      <c r="B900" s="29">
        <v>11</v>
      </c>
      <c r="C900">
        <v>62</v>
      </c>
      <c r="D900" s="1" t="s">
        <v>8</v>
      </c>
      <c r="E900" s="72">
        <v>61599908000158</v>
      </c>
      <c r="F900" s="1" t="s">
        <v>193</v>
      </c>
      <c r="G900" s="1" t="s">
        <v>115</v>
      </c>
      <c r="H900" s="1" t="s">
        <v>116</v>
      </c>
      <c r="I900" s="1" t="s">
        <v>92</v>
      </c>
      <c r="J900" s="1" t="s">
        <v>23</v>
      </c>
      <c r="K900" s="1" t="s">
        <v>369</v>
      </c>
      <c r="L900" s="1" t="s">
        <v>425</v>
      </c>
      <c r="M900" s="1" t="s">
        <v>306</v>
      </c>
      <c r="N900" s="28">
        <v>65</v>
      </c>
    </row>
    <row r="901" spans="1:14" x14ac:dyDescent="0.25">
      <c r="A901" s="29">
        <v>2020</v>
      </c>
      <c r="B901" s="29">
        <v>11</v>
      </c>
      <c r="C901">
        <v>62</v>
      </c>
      <c r="D901" s="1" t="s">
        <v>8</v>
      </c>
      <c r="E901" s="72">
        <v>60961422000155</v>
      </c>
      <c r="F901" s="1" t="s">
        <v>187</v>
      </c>
      <c r="G901" s="1" t="s">
        <v>115</v>
      </c>
      <c r="H901" s="1" t="s">
        <v>116</v>
      </c>
      <c r="I901" s="1" t="s">
        <v>92</v>
      </c>
      <c r="J901" s="1" t="s">
        <v>11</v>
      </c>
      <c r="K901" s="1" t="s">
        <v>307</v>
      </c>
      <c r="L901" s="1" t="s">
        <v>425</v>
      </c>
      <c r="M901" s="1" t="s">
        <v>306</v>
      </c>
      <c r="N901" s="28">
        <v>10</v>
      </c>
    </row>
    <row r="902" spans="1:14" x14ac:dyDescent="0.25">
      <c r="A902" s="29">
        <v>2020</v>
      </c>
      <c r="B902" s="29">
        <v>11</v>
      </c>
      <c r="C902">
        <v>62</v>
      </c>
      <c r="D902" s="1" t="s">
        <v>8</v>
      </c>
      <c r="E902" s="72">
        <v>60961422000155</v>
      </c>
      <c r="F902" s="1" t="s">
        <v>187</v>
      </c>
      <c r="G902" s="1" t="s">
        <v>115</v>
      </c>
      <c r="H902" s="1" t="s">
        <v>116</v>
      </c>
      <c r="I902" s="1" t="s">
        <v>92</v>
      </c>
      <c r="J902" s="1" t="s">
        <v>31</v>
      </c>
      <c r="K902" s="1" t="s">
        <v>321</v>
      </c>
      <c r="L902" s="1" t="s">
        <v>424</v>
      </c>
      <c r="M902" s="1" t="s">
        <v>311</v>
      </c>
      <c r="N902" s="28">
        <v>10</v>
      </c>
    </row>
    <row r="903" spans="1:14" x14ac:dyDescent="0.25">
      <c r="A903" s="29">
        <v>2020</v>
      </c>
      <c r="B903" s="29">
        <v>11</v>
      </c>
      <c r="C903">
        <v>62</v>
      </c>
      <c r="D903" s="1" t="s">
        <v>8</v>
      </c>
      <c r="E903" s="72">
        <v>60961422000155</v>
      </c>
      <c r="F903" s="1" t="s">
        <v>187</v>
      </c>
      <c r="G903" s="1" t="s">
        <v>115</v>
      </c>
      <c r="H903" s="1" t="s">
        <v>116</v>
      </c>
      <c r="I903" s="1" t="s">
        <v>92</v>
      </c>
      <c r="J903" s="1" t="s">
        <v>117</v>
      </c>
      <c r="K903" s="1" t="s">
        <v>356</v>
      </c>
      <c r="L903" s="1" t="s">
        <v>426</v>
      </c>
      <c r="M903" s="1" t="s">
        <v>313</v>
      </c>
      <c r="N903" s="28">
        <v>10</v>
      </c>
    </row>
    <row r="904" spans="1:14" x14ac:dyDescent="0.25">
      <c r="A904" s="29">
        <v>2020</v>
      </c>
      <c r="B904" s="29">
        <v>11</v>
      </c>
      <c r="C904">
        <v>62</v>
      </c>
      <c r="D904" s="1" t="s">
        <v>8</v>
      </c>
      <c r="E904" s="72">
        <v>61590410000124</v>
      </c>
      <c r="F904" s="1" t="s">
        <v>192</v>
      </c>
      <c r="G904" s="1" t="s">
        <v>115</v>
      </c>
      <c r="H904" s="1" t="s">
        <v>116</v>
      </c>
      <c r="I904" s="1" t="s">
        <v>92</v>
      </c>
      <c r="J904" s="1" t="s">
        <v>29</v>
      </c>
      <c r="K904" s="1" t="s">
        <v>312</v>
      </c>
      <c r="L904" s="1" t="s">
        <v>426</v>
      </c>
      <c r="M904" s="1" t="s">
        <v>313</v>
      </c>
      <c r="N904" s="28">
        <v>78</v>
      </c>
    </row>
    <row r="905" spans="1:14" x14ac:dyDescent="0.25">
      <c r="A905" s="29">
        <v>2020</v>
      </c>
      <c r="B905" s="29">
        <v>11</v>
      </c>
      <c r="C905">
        <v>62</v>
      </c>
      <c r="D905" s="1" t="s">
        <v>8</v>
      </c>
      <c r="E905" s="72">
        <v>61590410000124</v>
      </c>
      <c r="F905" s="1" t="s">
        <v>192</v>
      </c>
      <c r="G905" s="1" t="s">
        <v>115</v>
      </c>
      <c r="H905" s="1" t="s">
        <v>116</v>
      </c>
      <c r="I905" s="1" t="s">
        <v>92</v>
      </c>
      <c r="J905" s="1" t="s">
        <v>161</v>
      </c>
      <c r="K905" s="1" t="s">
        <v>359</v>
      </c>
      <c r="L905" s="1" t="s">
        <v>424</v>
      </c>
      <c r="M905" s="1" t="s">
        <v>311</v>
      </c>
      <c r="N905" s="28">
        <v>78</v>
      </c>
    </row>
    <row r="906" spans="1:14" x14ac:dyDescent="0.25">
      <c r="A906" s="29">
        <v>2020</v>
      </c>
      <c r="B906" s="29">
        <v>11</v>
      </c>
      <c r="C906">
        <v>62</v>
      </c>
      <c r="D906" s="1" t="s">
        <v>8</v>
      </c>
      <c r="E906" s="72">
        <v>61590410000124</v>
      </c>
      <c r="F906" s="1" t="s">
        <v>192</v>
      </c>
      <c r="G906" s="1" t="s">
        <v>115</v>
      </c>
      <c r="H906" s="1" t="s">
        <v>116</v>
      </c>
      <c r="I906" s="1" t="s">
        <v>92</v>
      </c>
      <c r="J906" s="1" t="s">
        <v>24</v>
      </c>
      <c r="K906" s="1" t="s">
        <v>402</v>
      </c>
      <c r="L906" s="1" t="s">
        <v>425</v>
      </c>
      <c r="M906" s="1" t="s">
        <v>306</v>
      </c>
      <c r="N906" s="28">
        <v>78</v>
      </c>
    </row>
    <row r="907" spans="1:14" x14ac:dyDescent="0.25">
      <c r="A907" s="29">
        <v>2020</v>
      </c>
      <c r="B907" s="29">
        <v>11</v>
      </c>
      <c r="C907">
        <v>62</v>
      </c>
      <c r="D907" s="1" t="s">
        <v>8</v>
      </c>
      <c r="E907" s="72">
        <v>61699567007871</v>
      </c>
      <c r="F907" s="1" t="s">
        <v>470</v>
      </c>
      <c r="G907" s="1" t="s">
        <v>471</v>
      </c>
      <c r="H907" s="1" t="s">
        <v>116</v>
      </c>
      <c r="I907" s="1" t="s">
        <v>92</v>
      </c>
      <c r="J907" s="1" t="s">
        <v>28</v>
      </c>
      <c r="K907" s="1" t="s">
        <v>310</v>
      </c>
      <c r="L907" s="1" t="s">
        <v>424</v>
      </c>
      <c r="M907" s="1" t="s">
        <v>311</v>
      </c>
      <c r="N907" s="28">
        <v>1</v>
      </c>
    </row>
    <row r="908" spans="1:14" x14ac:dyDescent="0.25">
      <c r="A908" s="29">
        <v>2020</v>
      </c>
      <c r="B908" s="29">
        <v>11</v>
      </c>
      <c r="C908">
        <v>62</v>
      </c>
      <c r="D908" s="1" t="s">
        <v>8</v>
      </c>
      <c r="E908" s="72">
        <v>61699567007871</v>
      </c>
      <c r="F908" s="1" t="s">
        <v>470</v>
      </c>
      <c r="G908" s="1" t="s">
        <v>471</v>
      </c>
      <c r="H908" s="1" t="s">
        <v>116</v>
      </c>
      <c r="I908" s="1" t="s">
        <v>92</v>
      </c>
      <c r="J908" s="1" t="s">
        <v>117</v>
      </c>
      <c r="K908" s="1" t="s">
        <v>356</v>
      </c>
      <c r="L908" s="1" t="s">
        <v>426</v>
      </c>
      <c r="M908" s="1" t="s">
        <v>313</v>
      </c>
      <c r="N908" s="28">
        <v>1</v>
      </c>
    </row>
    <row r="909" spans="1:14" x14ac:dyDescent="0.25">
      <c r="A909" s="29">
        <v>2020</v>
      </c>
      <c r="B909" s="29">
        <v>11</v>
      </c>
      <c r="C909">
        <v>62</v>
      </c>
      <c r="D909" s="1" t="s">
        <v>8</v>
      </c>
      <c r="E909" s="72">
        <v>61699567007871</v>
      </c>
      <c r="F909" s="1" t="s">
        <v>470</v>
      </c>
      <c r="G909" s="1" t="s">
        <v>471</v>
      </c>
      <c r="H909" s="1" t="s">
        <v>116</v>
      </c>
      <c r="I909" s="1" t="s">
        <v>92</v>
      </c>
      <c r="J909" s="1" t="s">
        <v>23</v>
      </c>
      <c r="K909" s="1" t="s">
        <v>369</v>
      </c>
      <c r="L909" s="1" t="s">
        <v>425</v>
      </c>
      <c r="M909" s="1" t="s">
        <v>306</v>
      </c>
      <c r="N909" s="28">
        <v>1</v>
      </c>
    </row>
    <row r="910" spans="1:14" x14ac:dyDescent="0.25">
      <c r="A910" s="29">
        <v>2020</v>
      </c>
      <c r="B910" s="29">
        <v>11</v>
      </c>
      <c r="C910">
        <v>62</v>
      </c>
      <c r="D910" s="1" t="s">
        <v>8</v>
      </c>
      <c r="E910" s="72">
        <v>61699567000435</v>
      </c>
      <c r="F910" s="1" t="s">
        <v>561</v>
      </c>
      <c r="G910" s="1" t="s">
        <v>562</v>
      </c>
      <c r="H910" s="1" t="s">
        <v>116</v>
      </c>
      <c r="I910" s="1" t="s">
        <v>92</v>
      </c>
      <c r="J910" s="1" t="s">
        <v>117</v>
      </c>
      <c r="K910" s="1" t="s">
        <v>356</v>
      </c>
      <c r="L910" s="1" t="s">
        <v>426</v>
      </c>
      <c r="M910" s="1" t="s">
        <v>313</v>
      </c>
      <c r="N910" s="28">
        <v>1</v>
      </c>
    </row>
    <row r="911" spans="1:14" x14ac:dyDescent="0.25">
      <c r="A911" s="29">
        <v>2020</v>
      </c>
      <c r="B911" s="29">
        <v>11</v>
      </c>
      <c r="C911">
        <v>62</v>
      </c>
      <c r="D911" s="1" t="s">
        <v>8</v>
      </c>
      <c r="E911" s="72">
        <v>61699567000435</v>
      </c>
      <c r="F911" s="1" t="s">
        <v>561</v>
      </c>
      <c r="G911" s="1" t="s">
        <v>562</v>
      </c>
      <c r="H911" s="1" t="s">
        <v>116</v>
      </c>
      <c r="I911" s="1" t="s">
        <v>92</v>
      </c>
      <c r="J911" s="1" t="s">
        <v>161</v>
      </c>
      <c r="K911" s="1" t="s">
        <v>359</v>
      </c>
      <c r="L911" s="1" t="s">
        <v>424</v>
      </c>
      <c r="M911" s="1" t="s">
        <v>311</v>
      </c>
      <c r="N911" s="28">
        <v>1</v>
      </c>
    </row>
    <row r="912" spans="1:14" x14ac:dyDescent="0.25">
      <c r="A912" s="29">
        <v>2020</v>
      </c>
      <c r="B912" s="29">
        <v>11</v>
      </c>
      <c r="C912">
        <v>62</v>
      </c>
      <c r="D912" s="1" t="s">
        <v>8</v>
      </c>
      <c r="E912" s="72">
        <v>61699567000435</v>
      </c>
      <c r="F912" s="1" t="s">
        <v>561</v>
      </c>
      <c r="G912" s="1" t="s">
        <v>562</v>
      </c>
      <c r="H912" s="1" t="s">
        <v>116</v>
      </c>
      <c r="I912" s="1" t="s">
        <v>92</v>
      </c>
      <c r="J912" s="1" t="s">
        <v>23</v>
      </c>
      <c r="K912" s="1" t="s">
        <v>369</v>
      </c>
      <c r="L912" s="1" t="s">
        <v>425</v>
      </c>
      <c r="M912" s="1" t="s">
        <v>306</v>
      </c>
      <c r="N912" s="28">
        <v>1</v>
      </c>
    </row>
    <row r="917" spans="6:6" x14ac:dyDescent="0.25">
      <c r="F917" s="73" t="s">
        <v>448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 codeName="Planilha10">
    <tabColor theme="9" tint="-0.249977111117893"/>
  </sheetPr>
  <dimension ref="A1:N326"/>
  <sheetViews>
    <sheetView showGridLines="0" zoomScaleNormal="100" workbookViewId="0">
      <pane ySplit="5" topLeftCell="A6" activePane="bottomLeft" state="frozen"/>
      <selection pane="bottomLeft" activeCell="J23" sqref="J2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0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289</v>
      </c>
    </row>
    <row r="4" spans="1:14" x14ac:dyDescent="0.25">
      <c r="J4" s="4" t="s">
        <v>482</v>
      </c>
      <c r="K4" s="5"/>
      <c r="N4" s="40">
        <f>SUBTOTAL(9,MOVIMENTO_IV_DEMANDA[EQ])</f>
        <v>5474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81</v>
      </c>
      <c r="F5" s="4" t="s">
        <v>82</v>
      </c>
      <c r="G5" s="4" t="s">
        <v>83</v>
      </c>
      <c r="H5" s="4" t="s">
        <v>84</v>
      </c>
      <c r="I5" s="4" t="s">
        <v>85</v>
      </c>
      <c r="J5" s="4" t="s">
        <v>86</v>
      </c>
      <c r="K5" s="4" t="s">
        <v>87</v>
      </c>
      <c r="L5" s="4" t="s">
        <v>88</v>
      </c>
      <c r="M5" s="4" t="s">
        <v>5</v>
      </c>
      <c r="N5" s="5" t="s">
        <v>7</v>
      </c>
    </row>
    <row r="6" spans="1:14" x14ac:dyDescent="0.25">
      <c r="A6" s="5">
        <v>2020</v>
      </c>
      <c r="B6" s="5">
        <v>10</v>
      </c>
      <c r="C6" s="4">
        <v>64</v>
      </c>
      <c r="D6" s="6" t="s">
        <v>26</v>
      </c>
      <c r="E6" s="4">
        <v>19803199000114</v>
      </c>
      <c r="F6" s="6" t="s">
        <v>226</v>
      </c>
      <c r="G6" s="6" t="s">
        <v>115</v>
      </c>
      <c r="H6" s="6" t="s">
        <v>116</v>
      </c>
      <c r="I6" s="6" t="s">
        <v>92</v>
      </c>
      <c r="J6" s="6" t="s">
        <v>28</v>
      </c>
      <c r="K6" s="6" t="s">
        <v>13</v>
      </c>
      <c r="L6" s="6" t="s">
        <v>117</v>
      </c>
      <c r="M6" s="6" t="s">
        <v>12</v>
      </c>
      <c r="N6" s="32">
        <v>7</v>
      </c>
    </row>
    <row r="7" spans="1:14" x14ac:dyDescent="0.25">
      <c r="A7" s="5">
        <v>2020</v>
      </c>
      <c r="B7" s="5">
        <v>10</v>
      </c>
      <c r="C7" s="4">
        <v>66</v>
      </c>
      <c r="D7" s="6" t="s">
        <v>27</v>
      </c>
      <c r="E7" s="4">
        <v>60678604000113</v>
      </c>
      <c r="F7" s="6" t="s">
        <v>173</v>
      </c>
      <c r="G7" s="6" t="s">
        <v>115</v>
      </c>
      <c r="H7" s="6" t="s">
        <v>116</v>
      </c>
      <c r="I7" s="6" t="s">
        <v>92</v>
      </c>
      <c r="J7" s="6" t="s">
        <v>31</v>
      </c>
      <c r="K7" s="6" t="s">
        <v>11</v>
      </c>
      <c r="L7" s="6" t="s">
        <v>117</v>
      </c>
      <c r="M7" s="6" t="s">
        <v>12</v>
      </c>
      <c r="N7" s="32">
        <v>6</v>
      </c>
    </row>
    <row r="8" spans="1:14" x14ac:dyDescent="0.25">
      <c r="A8" s="5">
        <v>2020</v>
      </c>
      <c r="B8" s="5">
        <v>10</v>
      </c>
      <c r="C8" s="4">
        <v>64</v>
      </c>
      <c r="D8" s="6" t="s">
        <v>26</v>
      </c>
      <c r="E8" s="4">
        <v>21371777000132</v>
      </c>
      <c r="F8" s="6" t="s">
        <v>148</v>
      </c>
      <c r="G8" s="6" t="s">
        <v>115</v>
      </c>
      <c r="H8" s="6" t="s">
        <v>116</v>
      </c>
      <c r="I8" s="6" t="s">
        <v>92</v>
      </c>
      <c r="J8" s="6" t="s">
        <v>31</v>
      </c>
      <c r="K8" s="6" t="s">
        <v>23</v>
      </c>
      <c r="L8" s="6" t="s">
        <v>117</v>
      </c>
      <c r="M8" s="6" t="s">
        <v>12</v>
      </c>
      <c r="N8" s="32">
        <v>15</v>
      </c>
    </row>
    <row r="9" spans="1:14" x14ac:dyDescent="0.25">
      <c r="A9" s="5">
        <v>2020</v>
      </c>
      <c r="B9" s="5">
        <v>10</v>
      </c>
      <c r="C9" s="4">
        <v>64</v>
      </c>
      <c r="D9" s="6" t="s">
        <v>26</v>
      </c>
      <c r="E9" s="4">
        <v>51722957012512</v>
      </c>
      <c r="F9" s="6" t="s">
        <v>233</v>
      </c>
      <c r="G9" s="6" t="s">
        <v>115</v>
      </c>
      <c r="H9" s="6" t="s">
        <v>116</v>
      </c>
      <c r="I9" s="6" t="s">
        <v>92</v>
      </c>
      <c r="J9" s="6" t="s">
        <v>31</v>
      </c>
      <c r="K9" s="6" t="s">
        <v>23</v>
      </c>
      <c r="L9" s="6" t="s">
        <v>117</v>
      </c>
      <c r="M9" s="6" t="s">
        <v>12</v>
      </c>
      <c r="N9" s="32">
        <v>12</v>
      </c>
    </row>
    <row r="10" spans="1:14" x14ac:dyDescent="0.25">
      <c r="A10" s="5">
        <v>2020</v>
      </c>
      <c r="B10" s="5">
        <v>10</v>
      </c>
      <c r="C10" s="4">
        <v>64</v>
      </c>
      <c r="D10" s="6" t="s">
        <v>26</v>
      </c>
      <c r="E10" s="4">
        <v>6047087000210</v>
      </c>
      <c r="F10" s="6" t="s">
        <v>114</v>
      </c>
      <c r="G10" s="6" t="s">
        <v>115</v>
      </c>
      <c r="H10" s="6" t="s">
        <v>116</v>
      </c>
      <c r="I10" s="6" t="s">
        <v>92</v>
      </c>
      <c r="J10" s="6" t="s">
        <v>31</v>
      </c>
      <c r="K10" s="6" t="s">
        <v>11</v>
      </c>
      <c r="L10" s="6" t="s">
        <v>117</v>
      </c>
      <c r="M10" s="6" t="s">
        <v>12</v>
      </c>
      <c r="N10" s="32">
        <v>19</v>
      </c>
    </row>
    <row r="11" spans="1:14" x14ac:dyDescent="0.25">
      <c r="A11" s="5">
        <v>2020</v>
      </c>
      <c r="B11" s="5">
        <v>10</v>
      </c>
      <c r="C11" s="4">
        <v>64</v>
      </c>
      <c r="D11" s="6" t="s">
        <v>26</v>
      </c>
      <c r="E11" s="4">
        <v>28290788000137</v>
      </c>
      <c r="F11" s="6" t="s">
        <v>153</v>
      </c>
      <c r="G11" s="6" t="s">
        <v>115</v>
      </c>
      <c r="H11" s="6" t="s">
        <v>116</v>
      </c>
      <c r="I11" s="6" t="s">
        <v>92</v>
      </c>
      <c r="J11" s="6" t="s">
        <v>31</v>
      </c>
      <c r="K11" s="6" t="s">
        <v>11</v>
      </c>
      <c r="L11" s="6" t="s">
        <v>117</v>
      </c>
      <c r="M11" s="6" t="s">
        <v>12</v>
      </c>
      <c r="N11" s="32">
        <v>13</v>
      </c>
    </row>
    <row r="12" spans="1:14" x14ac:dyDescent="0.25">
      <c r="A12" s="5">
        <v>2020</v>
      </c>
      <c r="B12" s="5">
        <v>10</v>
      </c>
      <c r="C12" s="4">
        <v>64</v>
      </c>
      <c r="D12" s="6" t="s">
        <v>26</v>
      </c>
      <c r="E12" s="4">
        <v>62779145000190</v>
      </c>
      <c r="F12" s="6" t="s">
        <v>235</v>
      </c>
      <c r="G12" s="6" t="s">
        <v>115</v>
      </c>
      <c r="H12" s="6" t="s">
        <v>116</v>
      </c>
      <c r="I12" s="6" t="s">
        <v>92</v>
      </c>
      <c r="J12" s="6" t="s">
        <v>31</v>
      </c>
      <c r="K12" s="6" t="s">
        <v>24</v>
      </c>
      <c r="L12" s="6" t="s">
        <v>29</v>
      </c>
      <c r="M12" s="6" t="s">
        <v>12</v>
      </c>
      <c r="N12" s="32">
        <v>6</v>
      </c>
    </row>
    <row r="13" spans="1:14" x14ac:dyDescent="0.25">
      <c r="A13" s="5">
        <v>2020</v>
      </c>
      <c r="B13" s="5">
        <v>10</v>
      </c>
      <c r="C13" s="4">
        <v>64</v>
      </c>
      <c r="D13" s="6" t="s">
        <v>26</v>
      </c>
      <c r="E13" s="4">
        <v>60961422000155</v>
      </c>
      <c r="F13" s="6" t="s">
        <v>187</v>
      </c>
      <c r="G13" s="6" t="s">
        <v>115</v>
      </c>
      <c r="H13" s="6" t="s">
        <v>116</v>
      </c>
      <c r="I13" s="6" t="s">
        <v>92</v>
      </c>
      <c r="J13" s="6" t="s">
        <v>31</v>
      </c>
      <c r="K13" s="6" t="s">
        <v>11</v>
      </c>
      <c r="L13" s="6" t="s">
        <v>117</v>
      </c>
      <c r="M13" s="6" t="s">
        <v>12</v>
      </c>
      <c r="N13" s="32">
        <v>1</v>
      </c>
    </row>
    <row r="14" spans="1:14" x14ac:dyDescent="0.25">
      <c r="A14" s="5">
        <v>2020</v>
      </c>
      <c r="B14" s="5">
        <v>10</v>
      </c>
      <c r="C14" s="4">
        <v>62</v>
      </c>
      <c r="D14" s="6" t="s">
        <v>8</v>
      </c>
      <c r="E14" s="4">
        <v>21371777000132</v>
      </c>
      <c r="F14" s="6" t="s">
        <v>148</v>
      </c>
      <c r="G14" s="6" t="s">
        <v>115</v>
      </c>
      <c r="H14" s="6" t="s">
        <v>116</v>
      </c>
      <c r="I14" s="6" t="s">
        <v>92</v>
      </c>
      <c r="J14" s="6" t="s">
        <v>31</v>
      </c>
      <c r="K14" s="6" t="s">
        <v>23</v>
      </c>
      <c r="L14" s="6" t="s">
        <v>117</v>
      </c>
      <c r="M14" s="6" t="s">
        <v>12</v>
      </c>
      <c r="N14" s="32">
        <v>4</v>
      </c>
    </row>
    <row r="15" spans="1:14" x14ac:dyDescent="0.25">
      <c r="A15" s="5">
        <v>2020</v>
      </c>
      <c r="B15" s="5">
        <v>10</v>
      </c>
      <c r="C15" s="4">
        <v>62</v>
      </c>
      <c r="D15" s="6" t="s">
        <v>8</v>
      </c>
      <c r="E15" s="4">
        <v>60678604000113</v>
      </c>
      <c r="F15" s="6" t="s">
        <v>173</v>
      </c>
      <c r="G15" s="6" t="s">
        <v>115</v>
      </c>
      <c r="H15" s="6" t="s">
        <v>116</v>
      </c>
      <c r="I15" s="6" t="s">
        <v>92</v>
      </c>
      <c r="J15" s="6" t="s">
        <v>31</v>
      </c>
      <c r="K15" s="6" t="s">
        <v>11</v>
      </c>
      <c r="L15" s="6" t="s">
        <v>117</v>
      </c>
      <c r="M15" s="6" t="s">
        <v>12</v>
      </c>
      <c r="N15" s="32">
        <v>11</v>
      </c>
    </row>
    <row r="16" spans="1:14" x14ac:dyDescent="0.25">
      <c r="A16" s="5">
        <v>2020</v>
      </c>
      <c r="B16" s="5">
        <v>10</v>
      </c>
      <c r="C16" s="4">
        <v>62</v>
      </c>
      <c r="D16" s="6" t="s">
        <v>8</v>
      </c>
      <c r="E16" s="4">
        <v>19056055000141</v>
      </c>
      <c r="F16" s="6" t="s">
        <v>147</v>
      </c>
      <c r="G16" s="6" t="s">
        <v>115</v>
      </c>
      <c r="H16" s="6" t="s">
        <v>116</v>
      </c>
      <c r="I16" s="6" t="s">
        <v>92</v>
      </c>
      <c r="J16" s="6" t="s">
        <v>31</v>
      </c>
      <c r="K16" s="6" t="s">
        <v>24</v>
      </c>
      <c r="L16" s="6" t="s">
        <v>29</v>
      </c>
      <c r="M16" s="6" t="s">
        <v>12</v>
      </c>
      <c r="N16" s="32">
        <v>3</v>
      </c>
    </row>
    <row r="17" spans="1:14" x14ac:dyDescent="0.25">
      <c r="A17" s="5">
        <v>2020</v>
      </c>
      <c r="B17" s="5">
        <v>10</v>
      </c>
      <c r="C17" s="4">
        <v>62</v>
      </c>
      <c r="D17" s="6" t="s">
        <v>8</v>
      </c>
      <c r="E17" s="4">
        <v>60975737001204</v>
      </c>
      <c r="F17" s="6" t="s">
        <v>189</v>
      </c>
      <c r="G17" s="6" t="s">
        <v>115</v>
      </c>
      <c r="H17" s="6" t="s">
        <v>116</v>
      </c>
      <c r="I17" s="6" t="s">
        <v>92</v>
      </c>
      <c r="J17" s="6" t="s">
        <v>31</v>
      </c>
      <c r="K17" s="6" t="s">
        <v>24</v>
      </c>
      <c r="L17" s="6" t="s">
        <v>29</v>
      </c>
      <c r="M17" s="6" t="s">
        <v>12</v>
      </c>
      <c r="N17" s="32">
        <v>6</v>
      </c>
    </row>
    <row r="18" spans="1:14" x14ac:dyDescent="0.25">
      <c r="A18" s="5">
        <v>2020</v>
      </c>
      <c r="B18" s="5">
        <v>10</v>
      </c>
      <c r="C18" s="4">
        <v>62</v>
      </c>
      <c r="D18" s="6" t="s">
        <v>8</v>
      </c>
      <c r="E18" s="4">
        <v>6047087000210</v>
      </c>
      <c r="F18" s="6" t="s">
        <v>114</v>
      </c>
      <c r="G18" s="6" t="s">
        <v>115</v>
      </c>
      <c r="H18" s="6" t="s">
        <v>116</v>
      </c>
      <c r="I18" s="6" t="s">
        <v>92</v>
      </c>
      <c r="J18" s="6" t="s">
        <v>31</v>
      </c>
      <c r="K18" s="6" t="s">
        <v>11</v>
      </c>
      <c r="L18" s="6" t="s">
        <v>117</v>
      </c>
      <c r="M18" s="6" t="s">
        <v>12</v>
      </c>
      <c r="N18" s="32">
        <v>35</v>
      </c>
    </row>
    <row r="19" spans="1:14" x14ac:dyDescent="0.25">
      <c r="A19" s="5">
        <v>2020</v>
      </c>
      <c r="B19" s="5">
        <v>10</v>
      </c>
      <c r="C19" s="4">
        <v>62</v>
      </c>
      <c r="D19" s="6" t="s">
        <v>8</v>
      </c>
      <c r="E19" s="4">
        <v>28290788000137</v>
      </c>
      <c r="F19" s="6" t="s">
        <v>153</v>
      </c>
      <c r="G19" s="6" t="s">
        <v>115</v>
      </c>
      <c r="H19" s="6" t="s">
        <v>116</v>
      </c>
      <c r="I19" s="6" t="s">
        <v>92</v>
      </c>
      <c r="J19" s="6" t="s">
        <v>31</v>
      </c>
      <c r="K19" s="6" t="s">
        <v>11</v>
      </c>
      <c r="L19" s="6" t="s">
        <v>117</v>
      </c>
      <c r="M19" s="6" t="s">
        <v>12</v>
      </c>
      <c r="N19" s="32">
        <v>66</v>
      </c>
    </row>
    <row r="20" spans="1:14" x14ac:dyDescent="0.25">
      <c r="A20" s="5">
        <v>2020</v>
      </c>
      <c r="B20" s="5">
        <v>10</v>
      </c>
      <c r="C20" s="4">
        <v>62</v>
      </c>
      <c r="D20" s="6" t="s">
        <v>8</v>
      </c>
      <c r="E20" s="4">
        <v>60961422000155</v>
      </c>
      <c r="F20" s="6" t="s">
        <v>187</v>
      </c>
      <c r="G20" s="6" t="s">
        <v>115</v>
      </c>
      <c r="H20" s="6" t="s">
        <v>116</v>
      </c>
      <c r="I20" s="6" t="s">
        <v>92</v>
      </c>
      <c r="J20" s="6" t="s">
        <v>31</v>
      </c>
      <c r="K20" s="6" t="s">
        <v>11</v>
      </c>
      <c r="L20" s="6" t="s">
        <v>117</v>
      </c>
      <c r="M20" s="6" t="s">
        <v>12</v>
      </c>
      <c r="N20" s="32">
        <v>2</v>
      </c>
    </row>
    <row r="21" spans="1:14" x14ac:dyDescent="0.25">
      <c r="A21" s="5">
        <v>2020</v>
      </c>
      <c r="B21" s="5">
        <v>10</v>
      </c>
      <c r="C21" s="4">
        <v>66</v>
      </c>
      <c r="D21" s="6" t="s">
        <v>27</v>
      </c>
      <c r="E21" s="4">
        <v>60765823000130</v>
      </c>
      <c r="F21" s="6" t="s">
        <v>176</v>
      </c>
      <c r="G21" s="6" t="s">
        <v>115</v>
      </c>
      <c r="H21" s="6" t="s">
        <v>116</v>
      </c>
      <c r="I21" s="6" t="s">
        <v>92</v>
      </c>
      <c r="J21" s="6" t="s">
        <v>161</v>
      </c>
      <c r="K21" s="6" t="s">
        <v>11</v>
      </c>
      <c r="L21" s="6" t="s">
        <v>29</v>
      </c>
      <c r="M21" s="6" t="s">
        <v>12</v>
      </c>
      <c r="N21" s="32">
        <v>3</v>
      </c>
    </row>
    <row r="22" spans="1:14" x14ac:dyDescent="0.25">
      <c r="A22" s="5">
        <v>2020</v>
      </c>
      <c r="B22" s="5">
        <v>10</v>
      </c>
      <c r="C22" s="4">
        <v>64</v>
      </c>
      <c r="D22" s="6" t="s">
        <v>26</v>
      </c>
      <c r="E22" s="4">
        <v>60992427000650</v>
      </c>
      <c r="F22" s="6" t="s">
        <v>190</v>
      </c>
      <c r="G22" s="6" t="s">
        <v>115</v>
      </c>
      <c r="H22" s="6" t="s">
        <v>116</v>
      </c>
      <c r="I22" s="6" t="s">
        <v>92</v>
      </c>
      <c r="J22" s="6" t="s">
        <v>161</v>
      </c>
      <c r="K22" s="6" t="s">
        <v>23</v>
      </c>
      <c r="L22" s="6" t="s">
        <v>29</v>
      </c>
      <c r="M22" s="6" t="s">
        <v>12</v>
      </c>
      <c r="N22" s="32">
        <v>10</v>
      </c>
    </row>
    <row r="23" spans="1:14" x14ac:dyDescent="0.25">
      <c r="A23" s="5">
        <v>2020</v>
      </c>
      <c r="B23" s="5">
        <v>10</v>
      </c>
      <c r="C23" s="4">
        <v>64</v>
      </c>
      <c r="D23" s="6" t="s">
        <v>26</v>
      </c>
      <c r="E23" s="4">
        <v>60884855000316</v>
      </c>
      <c r="F23" s="6" t="s">
        <v>177</v>
      </c>
      <c r="G23" s="6" t="s">
        <v>115</v>
      </c>
      <c r="H23" s="6" t="s">
        <v>116</v>
      </c>
      <c r="I23" s="6" t="s">
        <v>92</v>
      </c>
      <c r="J23" s="6" t="s">
        <v>161</v>
      </c>
      <c r="K23" s="6" t="s">
        <v>23</v>
      </c>
      <c r="L23" s="6" t="s">
        <v>29</v>
      </c>
      <c r="M23" s="6" t="s">
        <v>12</v>
      </c>
      <c r="N23" s="32">
        <v>9</v>
      </c>
    </row>
    <row r="24" spans="1:14" x14ac:dyDescent="0.25">
      <c r="A24" s="5">
        <v>2020</v>
      </c>
      <c r="B24" s="5">
        <v>10</v>
      </c>
      <c r="C24" s="4">
        <v>64</v>
      </c>
      <c r="D24" s="6" t="s">
        <v>26</v>
      </c>
      <c r="E24" s="4">
        <v>60726502000126</v>
      </c>
      <c r="F24" s="6" t="s">
        <v>174</v>
      </c>
      <c r="G24" s="6" t="s">
        <v>115</v>
      </c>
      <c r="H24" s="6" t="s">
        <v>116</v>
      </c>
      <c r="I24" s="6" t="s">
        <v>92</v>
      </c>
      <c r="J24" s="6" t="s">
        <v>161</v>
      </c>
      <c r="K24" s="6" t="s">
        <v>23</v>
      </c>
      <c r="L24" s="6" t="s">
        <v>29</v>
      </c>
      <c r="M24" s="6" t="s">
        <v>12</v>
      </c>
      <c r="N24" s="32">
        <v>12</v>
      </c>
    </row>
    <row r="25" spans="1:14" x14ac:dyDescent="0.25">
      <c r="A25" s="5">
        <v>2020</v>
      </c>
      <c r="B25" s="5">
        <v>10</v>
      </c>
      <c r="C25" s="4">
        <v>64</v>
      </c>
      <c r="D25" s="6" t="s">
        <v>26</v>
      </c>
      <c r="E25" s="4">
        <v>60726502000711</v>
      </c>
      <c r="F25" s="6" t="s">
        <v>175</v>
      </c>
      <c r="G25" s="6" t="s">
        <v>115</v>
      </c>
      <c r="H25" s="6" t="s">
        <v>116</v>
      </c>
      <c r="I25" s="6" t="s">
        <v>92</v>
      </c>
      <c r="J25" s="6" t="s">
        <v>161</v>
      </c>
      <c r="K25" s="6" t="s">
        <v>23</v>
      </c>
      <c r="L25" s="6" t="s">
        <v>29</v>
      </c>
      <c r="M25" s="6" t="s">
        <v>12</v>
      </c>
      <c r="N25" s="32">
        <v>6</v>
      </c>
    </row>
    <row r="26" spans="1:14" x14ac:dyDescent="0.25">
      <c r="A26" s="5">
        <v>2020</v>
      </c>
      <c r="B26" s="5">
        <v>10</v>
      </c>
      <c r="C26" s="4">
        <v>64</v>
      </c>
      <c r="D26" s="6" t="s">
        <v>26</v>
      </c>
      <c r="E26" s="4">
        <v>61213674000240</v>
      </c>
      <c r="F26" s="6" t="s">
        <v>191</v>
      </c>
      <c r="G26" s="6" t="s">
        <v>115</v>
      </c>
      <c r="H26" s="6" t="s">
        <v>116</v>
      </c>
      <c r="I26" s="6" t="s">
        <v>92</v>
      </c>
      <c r="J26" s="6" t="s">
        <v>161</v>
      </c>
      <c r="K26" s="6" t="s">
        <v>11</v>
      </c>
      <c r="L26" s="6" t="s">
        <v>29</v>
      </c>
      <c r="M26" s="6" t="s">
        <v>12</v>
      </c>
      <c r="N26" s="32">
        <v>2</v>
      </c>
    </row>
    <row r="27" spans="1:14" x14ac:dyDescent="0.25">
      <c r="A27" s="5">
        <v>2020</v>
      </c>
      <c r="B27" s="5">
        <v>10</v>
      </c>
      <c r="C27" s="4">
        <v>64</v>
      </c>
      <c r="D27" s="6" t="s">
        <v>26</v>
      </c>
      <c r="E27" s="4">
        <v>60765823000130</v>
      </c>
      <c r="F27" s="6" t="s">
        <v>176</v>
      </c>
      <c r="G27" s="6" t="s">
        <v>115</v>
      </c>
      <c r="H27" s="6" t="s">
        <v>116</v>
      </c>
      <c r="I27" s="6" t="s">
        <v>92</v>
      </c>
      <c r="J27" s="6" t="s">
        <v>161</v>
      </c>
      <c r="K27" s="6" t="s">
        <v>11</v>
      </c>
      <c r="L27" s="6" t="s">
        <v>29</v>
      </c>
      <c r="M27" s="6" t="s">
        <v>12</v>
      </c>
      <c r="N27" s="32">
        <v>40</v>
      </c>
    </row>
    <row r="28" spans="1:14" x14ac:dyDescent="0.25">
      <c r="A28" s="5">
        <v>2020</v>
      </c>
      <c r="B28" s="5">
        <v>10</v>
      </c>
      <c r="C28" s="4">
        <v>64</v>
      </c>
      <c r="D28" s="6" t="s">
        <v>26</v>
      </c>
      <c r="E28" s="4">
        <v>56577059000606</v>
      </c>
      <c r="F28" s="6" t="s">
        <v>234</v>
      </c>
      <c r="G28" s="6" t="s">
        <v>115</v>
      </c>
      <c r="H28" s="6" t="s">
        <v>116</v>
      </c>
      <c r="I28" s="6" t="s">
        <v>92</v>
      </c>
      <c r="J28" s="6" t="s">
        <v>161</v>
      </c>
      <c r="K28" s="6" t="s">
        <v>24</v>
      </c>
      <c r="L28" s="6" t="s">
        <v>29</v>
      </c>
      <c r="M28" s="6" t="s">
        <v>12</v>
      </c>
      <c r="N28" s="32">
        <v>15</v>
      </c>
    </row>
    <row r="29" spans="1:14" x14ac:dyDescent="0.25">
      <c r="A29" s="5">
        <v>2020</v>
      </c>
      <c r="B29" s="5">
        <v>10</v>
      </c>
      <c r="C29" s="4">
        <v>64</v>
      </c>
      <c r="D29" s="6" t="s">
        <v>26</v>
      </c>
      <c r="E29" s="4">
        <v>61599908000158</v>
      </c>
      <c r="F29" s="6" t="s">
        <v>193</v>
      </c>
      <c r="G29" s="6" t="s">
        <v>115</v>
      </c>
      <c r="H29" s="6" t="s">
        <v>116</v>
      </c>
      <c r="I29" s="6" t="s">
        <v>92</v>
      </c>
      <c r="J29" s="6" t="s">
        <v>161</v>
      </c>
      <c r="K29" s="6" t="s">
        <v>23</v>
      </c>
      <c r="L29" s="6" t="s">
        <v>29</v>
      </c>
      <c r="M29" s="6" t="s">
        <v>12</v>
      </c>
      <c r="N29" s="32">
        <v>110</v>
      </c>
    </row>
    <row r="30" spans="1:14" x14ac:dyDescent="0.25">
      <c r="A30" s="5">
        <v>2020</v>
      </c>
      <c r="B30" s="5">
        <v>10</v>
      </c>
      <c r="C30" s="4">
        <v>64</v>
      </c>
      <c r="D30" s="6" t="s">
        <v>26</v>
      </c>
      <c r="E30" s="4">
        <v>61590410000124</v>
      </c>
      <c r="F30" s="6" t="s">
        <v>192</v>
      </c>
      <c r="G30" s="6" t="s">
        <v>115</v>
      </c>
      <c r="H30" s="6" t="s">
        <v>116</v>
      </c>
      <c r="I30" s="6" t="s">
        <v>92</v>
      </c>
      <c r="J30" s="6" t="s">
        <v>161</v>
      </c>
      <c r="K30" s="6" t="s">
        <v>24</v>
      </c>
      <c r="L30" s="6" t="s">
        <v>29</v>
      </c>
      <c r="M30" s="6" t="s">
        <v>12</v>
      </c>
      <c r="N30" s="32">
        <v>12</v>
      </c>
    </row>
    <row r="31" spans="1:14" x14ac:dyDescent="0.25">
      <c r="A31" s="5">
        <v>2020</v>
      </c>
      <c r="B31" s="5">
        <v>10</v>
      </c>
      <c r="C31" s="4">
        <v>62</v>
      </c>
      <c r="D31" s="6" t="s">
        <v>8</v>
      </c>
      <c r="E31" s="4">
        <v>60961968000106</v>
      </c>
      <c r="F31" s="6" t="s">
        <v>188</v>
      </c>
      <c r="G31" s="6" t="s">
        <v>115</v>
      </c>
      <c r="H31" s="6" t="s">
        <v>116</v>
      </c>
      <c r="I31" s="6" t="s">
        <v>92</v>
      </c>
      <c r="J31" s="6" t="s">
        <v>161</v>
      </c>
      <c r="K31" s="6" t="s">
        <v>24</v>
      </c>
      <c r="L31" s="6" t="s">
        <v>29</v>
      </c>
      <c r="M31" s="6" t="s">
        <v>12</v>
      </c>
      <c r="N31" s="32">
        <v>10</v>
      </c>
    </row>
    <row r="32" spans="1:14" x14ac:dyDescent="0.25">
      <c r="A32" s="5">
        <v>2020</v>
      </c>
      <c r="B32" s="5">
        <v>10</v>
      </c>
      <c r="C32" s="4">
        <v>62</v>
      </c>
      <c r="D32" s="6" t="s">
        <v>8</v>
      </c>
      <c r="E32" s="4">
        <v>60992427000650</v>
      </c>
      <c r="F32" s="6" t="s">
        <v>190</v>
      </c>
      <c r="G32" s="6" t="s">
        <v>115</v>
      </c>
      <c r="H32" s="6" t="s">
        <v>116</v>
      </c>
      <c r="I32" s="6" t="s">
        <v>92</v>
      </c>
      <c r="J32" s="6" t="s">
        <v>161</v>
      </c>
      <c r="K32" s="6" t="s">
        <v>23</v>
      </c>
      <c r="L32" s="6" t="s">
        <v>29</v>
      </c>
      <c r="M32" s="6" t="s">
        <v>12</v>
      </c>
      <c r="N32" s="32">
        <v>11</v>
      </c>
    </row>
    <row r="33" spans="1:14" x14ac:dyDescent="0.25">
      <c r="A33" s="5">
        <v>2020</v>
      </c>
      <c r="B33" s="5">
        <v>10</v>
      </c>
      <c r="C33" s="4">
        <v>62</v>
      </c>
      <c r="D33" s="6" t="s">
        <v>8</v>
      </c>
      <c r="E33" s="4">
        <v>29435005009932</v>
      </c>
      <c r="F33" s="6" t="s">
        <v>160</v>
      </c>
      <c r="G33" s="6" t="s">
        <v>115</v>
      </c>
      <c r="H33" s="6" t="s">
        <v>116</v>
      </c>
      <c r="I33" s="6" t="s">
        <v>92</v>
      </c>
      <c r="J33" s="6" t="s">
        <v>161</v>
      </c>
      <c r="K33" s="6" t="s">
        <v>11</v>
      </c>
      <c r="L33" s="6" t="s">
        <v>29</v>
      </c>
      <c r="M33" s="6" t="s">
        <v>12</v>
      </c>
      <c r="N33" s="32">
        <v>14</v>
      </c>
    </row>
    <row r="34" spans="1:14" x14ac:dyDescent="0.25">
      <c r="A34" s="5">
        <v>2020</v>
      </c>
      <c r="B34" s="5">
        <v>10</v>
      </c>
      <c r="C34" s="4">
        <v>62</v>
      </c>
      <c r="D34" s="6" t="s">
        <v>8</v>
      </c>
      <c r="E34" s="4">
        <v>60884855000316</v>
      </c>
      <c r="F34" s="6" t="s">
        <v>177</v>
      </c>
      <c r="G34" s="6" t="s">
        <v>115</v>
      </c>
      <c r="H34" s="6" t="s">
        <v>116</v>
      </c>
      <c r="I34" s="6" t="s">
        <v>92</v>
      </c>
      <c r="J34" s="6" t="s">
        <v>161</v>
      </c>
      <c r="K34" s="6" t="s">
        <v>23</v>
      </c>
      <c r="L34" s="6" t="s">
        <v>29</v>
      </c>
      <c r="M34" s="6" t="s">
        <v>12</v>
      </c>
      <c r="N34" s="32">
        <v>20</v>
      </c>
    </row>
    <row r="35" spans="1:14" x14ac:dyDescent="0.25">
      <c r="A35" s="5">
        <v>2020</v>
      </c>
      <c r="B35" s="5">
        <v>10</v>
      </c>
      <c r="C35" s="4">
        <v>62</v>
      </c>
      <c r="D35" s="6" t="s">
        <v>8</v>
      </c>
      <c r="E35" s="4">
        <v>60726502000126</v>
      </c>
      <c r="F35" s="6" t="s">
        <v>174</v>
      </c>
      <c r="G35" s="6" t="s">
        <v>115</v>
      </c>
      <c r="H35" s="6" t="s">
        <v>116</v>
      </c>
      <c r="I35" s="6" t="s">
        <v>92</v>
      </c>
      <c r="J35" s="6" t="s">
        <v>161</v>
      </c>
      <c r="K35" s="6" t="s">
        <v>23</v>
      </c>
      <c r="L35" s="6" t="s">
        <v>29</v>
      </c>
      <c r="M35" s="6" t="s">
        <v>12</v>
      </c>
      <c r="N35" s="32">
        <v>10</v>
      </c>
    </row>
    <row r="36" spans="1:14" x14ac:dyDescent="0.25">
      <c r="A36" s="5">
        <v>2020</v>
      </c>
      <c r="B36" s="5">
        <v>10</v>
      </c>
      <c r="C36" s="4">
        <v>62</v>
      </c>
      <c r="D36" s="6" t="s">
        <v>8</v>
      </c>
      <c r="E36" s="4">
        <v>60726502000711</v>
      </c>
      <c r="F36" s="6" t="s">
        <v>175</v>
      </c>
      <c r="G36" s="6" t="s">
        <v>115</v>
      </c>
      <c r="H36" s="6" t="s">
        <v>116</v>
      </c>
      <c r="I36" s="6" t="s">
        <v>92</v>
      </c>
      <c r="J36" s="6" t="s">
        <v>161</v>
      </c>
      <c r="K36" s="6" t="s">
        <v>23</v>
      </c>
      <c r="L36" s="6" t="s">
        <v>29</v>
      </c>
      <c r="M36" s="6" t="s">
        <v>12</v>
      </c>
      <c r="N36" s="32">
        <v>10</v>
      </c>
    </row>
    <row r="37" spans="1:14" x14ac:dyDescent="0.25">
      <c r="A37" s="5">
        <v>2020</v>
      </c>
      <c r="B37" s="5">
        <v>10</v>
      </c>
      <c r="C37" s="4">
        <v>62</v>
      </c>
      <c r="D37" s="6" t="s">
        <v>8</v>
      </c>
      <c r="E37" s="4">
        <v>60453024000390</v>
      </c>
      <c r="F37" s="6" t="s">
        <v>172</v>
      </c>
      <c r="G37" s="6" t="s">
        <v>115</v>
      </c>
      <c r="H37" s="6" t="s">
        <v>116</v>
      </c>
      <c r="I37" s="6" t="s">
        <v>92</v>
      </c>
      <c r="J37" s="6" t="s">
        <v>161</v>
      </c>
      <c r="K37" s="6" t="s">
        <v>23</v>
      </c>
      <c r="L37" s="6" t="s">
        <v>29</v>
      </c>
      <c r="M37" s="6" t="s">
        <v>12</v>
      </c>
      <c r="N37" s="32">
        <v>70</v>
      </c>
    </row>
    <row r="38" spans="1:14" x14ac:dyDescent="0.25">
      <c r="A38" s="5">
        <v>2020</v>
      </c>
      <c r="B38" s="5">
        <v>10</v>
      </c>
      <c r="C38" s="4">
        <v>62</v>
      </c>
      <c r="D38" s="6" t="s">
        <v>8</v>
      </c>
      <c r="E38" s="4">
        <v>61213674000240</v>
      </c>
      <c r="F38" s="6" t="s">
        <v>191</v>
      </c>
      <c r="G38" s="6" t="s">
        <v>115</v>
      </c>
      <c r="H38" s="6" t="s">
        <v>116</v>
      </c>
      <c r="I38" s="6" t="s">
        <v>92</v>
      </c>
      <c r="J38" s="6" t="s">
        <v>161</v>
      </c>
      <c r="K38" s="6" t="s">
        <v>11</v>
      </c>
      <c r="L38" s="6" t="s">
        <v>29</v>
      </c>
      <c r="M38" s="6" t="s">
        <v>12</v>
      </c>
      <c r="N38" s="32">
        <v>8</v>
      </c>
    </row>
    <row r="39" spans="1:14" x14ac:dyDescent="0.25">
      <c r="A39" s="5">
        <v>2020</v>
      </c>
      <c r="B39" s="5">
        <v>10</v>
      </c>
      <c r="C39" s="4">
        <v>62</v>
      </c>
      <c r="D39" s="6" t="s">
        <v>8</v>
      </c>
      <c r="E39" s="4">
        <v>60765823000130</v>
      </c>
      <c r="F39" s="6" t="s">
        <v>176</v>
      </c>
      <c r="G39" s="6" t="s">
        <v>115</v>
      </c>
      <c r="H39" s="6" t="s">
        <v>116</v>
      </c>
      <c r="I39" s="6" t="s">
        <v>92</v>
      </c>
      <c r="J39" s="6" t="s">
        <v>161</v>
      </c>
      <c r="K39" s="6" t="s">
        <v>11</v>
      </c>
      <c r="L39" s="6" t="s">
        <v>29</v>
      </c>
      <c r="M39" s="6" t="s">
        <v>12</v>
      </c>
      <c r="N39" s="32">
        <v>120</v>
      </c>
    </row>
    <row r="40" spans="1:14" x14ac:dyDescent="0.25">
      <c r="A40" s="5">
        <v>2020</v>
      </c>
      <c r="B40" s="5">
        <v>10</v>
      </c>
      <c r="C40" s="4">
        <v>62</v>
      </c>
      <c r="D40" s="6" t="s">
        <v>8</v>
      </c>
      <c r="E40" s="4">
        <v>60922168000771</v>
      </c>
      <c r="F40" s="6" t="s">
        <v>183</v>
      </c>
      <c r="G40" s="6" t="s">
        <v>115</v>
      </c>
      <c r="H40" s="6" t="s">
        <v>116</v>
      </c>
      <c r="I40" s="6" t="s">
        <v>92</v>
      </c>
      <c r="J40" s="6" t="s">
        <v>161</v>
      </c>
      <c r="K40" s="6" t="s">
        <v>23</v>
      </c>
      <c r="L40" s="6" t="s">
        <v>29</v>
      </c>
      <c r="M40" s="6" t="s">
        <v>12</v>
      </c>
      <c r="N40" s="32">
        <v>5</v>
      </c>
    </row>
    <row r="41" spans="1:14" x14ac:dyDescent="0.25">
      <c r="A41" s="5">
        <v>2020</v>
      </c>
      <c r="B41" s="5">
        <v>10</v>
      </c>
      <c r="C41" s="4">
        <v>62</v>
      </c>
      <c r="D41" s="6" t="s">
        <v>8</v>
      </c>
      <c r="E41" s="4">
        <v>61599908000158</v>
      </c>
      <c r="F41" s="6" t="s">
        <v>193</v>
      </c>
      <c r="G41" s="6" t="s">
        <v>115</v>
      </c>
      <c r="H41" s="6" t="s">
        <v>116</v>
      </c>
      <c r="I41" s="6" t="s">
        <v>92</v>
      </c>
      <c r="J41" s="6" t="s">
        <v>161</v>
      </c>
      <c r="K41" s="6" t="s">
        <v>23</v>
      </c>
      <c r="L41" s="6" t="s">
        <v>29</v>
      </c>
      <c r="M41" s="6" t="s">
        <v>12</v>
      </c>
      <c r="N41" s="32">
        <v>137</v>
      </c>
    </row>
    <row r="42" spans="1:14" x14ac:dyDescent="0.25">
      <c r="A42" s="5">
        <v>2020</v>
      </c>
      <c r="B42" s="5">
        <v>10</v>
      </c>
      <c r="C42" s="4">
        <v>62</v>
      </c>
      <c r="D42" s="6" t="s">
        <v>8</v>
      </c>
      <c r="E42" s="4">
        <v>61590410000124</v>
      </c>
      <c r="F42" s="6" t="s">
        <v>192</v>
      </c>
      <c r="G42" s="6" t="s">
        <v>115</v>
      </c>
      <c r="H42" s="6" t="s">
        <v>116</v>
      </c>
      <c r="I42" s="6" t="s">
        <v>92</v>
      </c>
      <c r="J42" s="6" t="s">
        <v>161</v>
      </c>
      <c r="K42" s="6" t="s">
        <v>24</v>
      </c>
      <c r="L42" s="6" t="s">
        <v>29</v>
      </c>
      <c r="M42" s="6" t="s">
        <v>12</v>
      </c>
      <c r="N42" s="32">
        <v>30</v>
      </c>
    </row>
    <row r="43" spans="1:14" x14ac:dyDescent="0.25">
      <c r="A43" s="5">
        <v>2020</v>
      </c>
      <c r="B43" s="5">
        <v>11</v>
      </c>
      <c r="C43" s="4">
        <v>64</v>
      </c>
      <c r="D43" s="6" t="s">
        <v>26</v>
      </c>
      <c r="E43" s="4">
        <v>21371777000132</v>
      </c>
      <c r="F43" s="6" t="s">
        <v>148</v>
      </c>
      <c r="G43" s="6" t="s">
        <v>115</v>
      </c>
      <c r="H43" s="6" t="s">
        <v>116</v>
      </c>
      <c r="I43" s="6" t="s">
        <v>92</v>
      </c>
      <c r="J43" s="6" t="s">
        <v>31</v>
      </c>
      <c r="K43" s="6" t="s">
        <v>23</v>
      </c>
      <c r="L43" s="6" t="s">
        <v>117</v>
      </c>
      <c r="M43" s="6" t="s">
        <v>12</v>
      </c>
      <c r="N43" s="32">
        <v>7</v>
      </c>
    </row>
    <row r="44" spans="1:14" x14ac:dyDescent="0.25">
      <c r="A44" s="5">
        <v>2020</v>
      </c>
      <c r="B44" s="5">
        <v>11</v>
      </c>
      <c r="C44" s="4">
        <v>64</v>
      </c>
      <c r="D44" s="6" t="s">
        <v>26</v>
      </c>
      <c r="E44" s="4">
        <v>51722957012512</v>
      </c>
      <c r="F44" s="6" t="s">
        <v>233</v>
      </c>
      <c r="G44" s="6" t="s">
        <v>115</v>
      </c>
      <c r="H44" s="6" t="s">
        <v>116</v>
      </c>
      <c r="I44" s="6" t="s">
        <v>92</v>
      </c>
      <c r="J44" s="6" t="s">
        <v>31</v>
      </c>
      <c r="K44" s="6" t="s">
        <v>23</v>
      </c>
      <c r="L44" s="6" t="s">
        <v>117</v>
      </c>
      <c r="M44" s="6" t="s">
        <v>12</v>
      </c>
      <c r="N44" s="32">
        <v>5</v>
      </c>
    </row>
    <row r="45" spans="1:14" x14ac:dyDescent="0.25">
      <c r="A45" s="5">
        <v>2020</v>
      </c>
      <c r="B45" s="5">
        <v>11</v>
      </c>
      <c r="C45" s="4">
        <v>64</v>
      </c>
      <c r="D45" s="6" t="s">
        <v>26</v>
      </c>
      <c r="E45" s="4">
        <v>62106505000192</v>
      </c>
      <c r="F45" s="6" t="s">
        <v>552</v>
      </c>
      <c r="G45" s="6" t="s">
        <v>115</v>
      </c>
      <c r="H45" s="6" t="s">
        <v>116</v>
      </c>
      <c r="I45" s="6" t="s">
        <v>92</v>
      </c>
      <c r="J45" s="6" t="s">
        <v>31</v>
      </c>
      <c r="K45" s="6" t="s">
        <v>11</v>
      </c>
      <c r="L45" s="6" t="s">
        <v>117</v>
      </c>
      <c r="M45" s="6" t="s">
        <v>12</v>
      </c>
      <c r="N45" s="32">
        <v>40</v>
      </c>
    </row>
    <row r="46" spans="1:14" x14ac:dyDescent="0.25">
      <c r="A46" s="5">
        <v>2020</v>
      </c>
      <c r="B46" s="5">
        <v>11</v>
      </c>
      <c r="C46" s="4">
        <v>64</v>
      </c>
      <c r="D46" s="6" t="s">
        <v>26</v>
      </c>
      <c r="E46" s="4">
        <v>60544244000167</v>
      </c>
      <c r="F46" s="6" t="s">
        <v>553</v>
      </c>
      <c r="G46" s="6" t="s">
        <v>115</v>
      </c>
      <c r="H46" s="6" t="s">
        <v>116</v>
      </c>
      <c r="I46" s="6" t="s">
        <v>92</v>
      </c>
      <c r="J46" s="6" t="s">
        <v>31</v>
      </c>
      <c r="K46" s="6" t="s">
        <v>11</v>
      </c>
      <c r="L46" s="6" t="s">
        <v>117</v>
      </c>
      <c r="M46" s="6" t="s">
        <v>12</v>
      </c>
      <c r="N46" s="32">
        <v>18</v>
      </c>
    </row>
    <row r="47" spans="1:14" x14ac:dyDescent="0.25">
      <c r="A47" s="5">
        <v>2020</v>
      </c>
      <c r="B47" s="5">
        <v>11</v>
      </c>
      <c r="C47" s="4">
        <v>64</v>
      </c>
      <c r="D47" s="6" t="s">
        <v>26</v>
      </c>
      <c r="E47" s="4">
        <v>60975737005110</v>
      </c>
      <c r="F47" s="6" t="s">
        <v>249</v>
      </c>
      <c r="G47" s="6" t="s">
        <v>115</v>
      </c>
      <c r="H47" s="6" t="s">
        <v>116</v>
      </c>
      <c r="I47" s="6" t="s">
        <v>92</v>
      </c>
      <c r="J47" s="6" t="s">
        <v>31</v>
      </c>
      <c r="K47" s="6" t="s">
        <v>24</v>
      </c>
      <c r="L47" s="6" t="s">
        <v>29</v>
      </c>
      <c r="M47" s="6" t="s">
        <v>12</v>
      </c>
      <c r="N47" s="32">
        <v>2</v>
      </c>
    </row>
    <row r="48" spans="1:14" x14ac:dyDescent="0.25">
      <c r="A48" s="5">
        <v>2020</v>
      </c>
      <c r="B48" s="5">
        <v>11</v>
      </c>
      <c r="C48" s="4">
        <v>64</v>
      </c>
      <c r="D48" s="6" t="s">
        <v>26</v>
      </c>
      <c r="E48" s="4">
        <v>60975737001204</v>
      </c>
      <c r="F48" s="6" t="s">
        <v>189</v>
      </c>
      <c r="G48" s="6" t="s">
        <v>115</v>
      </c>
      <c r="H48" s="6" t="s">
        <v>116</v>
      </c>
      <c r="I48" s="6" t="s">
        <v>92</v>
      </c>
      <c r="J48" s="6" t="s">
        <v>31</v>
      </c>
      <c r="K48" s="6" t="s">
        <v>24</v>
      </c>
      <c r="L48" s="6" t="s">
        <v>29</v>
      </c>
      <c r="M48" s="6" t="s">
        <v>12</v>
      </c>
      <c r="N48" s="32">
        <v>2</v>
      </c>
    </row>
    <row r="49" spans="1:14" x14ac:dyDescent="0.25">
      <c r="A49" s="5">
        <v>2020</v>
      </c>
      <c r="B49" s="5">
        <v>11</v>
      </c>
      <c r="C49" s="4">
        <v>64</v>
      </c>
      <c r="D49" s="6" t="s">
        <v>26</v>
      </c>
      <c r="E49" s="4">
        <v>6047087000210</v>
      </c>
      <c r="F49" s="6" t="s">
        <v>114</v>
      </c>
      <c r="G49" s="6" t="s">
        <v>115</v>
      </c>
      <c r="H49" s="6" t="s">
        <v>116</v>
      </c>
      <c r="I49" s="6" t="s">
        <v>92</v>
      </c>
      <c r="J49" s="6" t="s">
        <v>31</v>
      </c>
      <c r="K49" s="6" t="s">
        <v>11</v>
      </c>
      <c r="L49" s="6" t="s">
        <v>117</v>
      </c>
      <c r="M49" s="6" t="s">
        <v>12</v>
      </c>
      <c r="N49" s="32">
        <v>60</v>
      </c>
    </row>
    <row r="50" spans="1:14" x14ac:dyDescent="0.25">
      <c r="A50" s="5">
        <v>2020</v>
      </c>
      <c r="B50" s="5">
        <v>11</v>
      </c>
      <c r="C50" s="4">
        <v>64</v>
      </c>
      <c r="D50" s="6" t="s">
        <v>26</v>
      </c>
      <c r="E50" s="4">
        <v>28290788000137</v>
      </c>
      <c r="F50" s="6" t="s">
        <v>153</v>
      </c>
      <c r="G50" s="6" t="s">
        <v>115</v>
      </c>
      <c r="H50" s="6" t="s">
        <v>116</v>
      </c>
      <c r="I50" s="6" t="s">
        <v>92</v>
      </c>
      <c r="J50" s="6" t="s">
        <v>31</v>
      </c>
      <c r="K50" s="6" t="s">
        <v>11</v>
      </c>
      <c r="L50" s="6" t="s">
        <v>117</v>
      </c>
      <c r="M50" s="6" t="s">
        <v>12</v>
      </c>
      <c r="N50" s="32">
        <v>11</v>
      </c>
    </row>
    <row r="51" spans="1:14" x14ac:dyDescent="0.25">
      <c r="A51" s="5">
        <v>2020</v>
      </c>
      <c r="B51" s="5">
        <v>11</v>
      </c>
      <c r="C51" s="4">
        <v>64</v>
      </c>
      <c r="D51" s="6" t="s">
        <v>26</v>
      </c>
      <c r="E51" s="4">
        <v>62779145000190</v>
      </c>
      <c r="F51" s="6" t="s">
        <v>235</v>
      </c>
      <c r="G51" s="6" t="s">
        <v>115</v>
      </c>
      <c r="H51" s="6" t="s">
        <v>116</v>
      </c>
      <c r="I51" s="6" t="s">
        <v>92</v>
      </c>
      <c r="J51" s="6" t="s">
        <v>31</v>
      </c>
      <c r="K51" s="6" t="s">
        <v>24</v>
      </c>
      <c r="L51" s="6" t="s">
        <v>29</v>
      </c>
      <c r="M51" s="6" t="s">
        <v>12</v>
      </c>
      <c r="N51" s="32">
        <v>6</v>
      </c>
    </row>
    <row r="52" spans="1:14" x14ac:dyDescent="0.25">
      <c r="A52" s="5">
        <v>2020</v>
      </c>
      <c r="B52" s="5">
        <v>11</v>
      </c>
      <c r="C52" s="4">
        <v>64</v>
      </c>
      <c r="D52" s="6" t="s">
        <v>26</v>
      </c>
      <c r="E52" s="4">
        <v>60961422000155</v>
      </c>
      <c r="F52" s="6" t="s">
        <v>187</v>
      </c>
      <c r="G52" s="6" t="s">
        <v>115</v>
      </c>
      <c r="H52" s="6" t="s">
        <v>116</v>
      </c>
      <c r="I52" s="6" t="s">
        <v>92</v>
      </c>
      <c r="J52" s="6" t="s">
        <v>31</v>
      </c>
      <c r="K52" s="6" t="s">
        <v>11</v>
      </c>
      <c r="L52" s="6" t="s">
        <v>117</v>
      </c>
      <c r="M52" s="6" t="s">
        <v>12</v>
      </c>
      <c r="N52" s="32">
        <v>10</v>
      </c>
    </row>
    <row r="53" spans="1:14" x14ac:dyDescent="0.25">
      <c r="A53" s="5">
        <v>2020</v>
      </c>
      <c r="B53" s="5">
        <v>11</v>
      </c>
      <c r="C53" s="4">
        <v>62</v>
      </c>
      <c r="D53" s="6" t="s">
        <v>8</v>
      </c>
      <c r="E53" s="4">
        <v>21371777000132</v>
      </c>
      <c r="F53" s="6" t="s">
        <v>148</v>
      </c>
      <c r="G53" s="6" t="s">
        <v>115</v>
      </c>
      <c r="H53" s="6" t="s">
        <v>116</v>
      </c>
      <c r="I53" s="6" t="s">
        <v>92</v>
      </c>
      <c r="J53" s="6" t="s">
        <v>31</v>
      </c>
      <c r="K53" s="6" t="s">
        <v>23</v>
      </c>
      <c r="L53" s="6" t="s">
        <v>117</v>
      </c>
      <c r="M53" s="6" t="s">
        <v>12</v>
      </c>
      <c r="N53" s="32">
        <v>6</v>
      </c>
    </row>
    <row r="54" spans="1:14" x14ac:dyDescent="0.25">
      <c r="A54" s="5">
        <v>2020</v>
      </c>
      <c r="B54" s="5">
        <v>11</v>
      </c>
      <c r="C54" s="4">
        <v>62</v>
      </c>
      <c r="D54" s="6" t="s">
        <v>8</v>
      </c>
      <c r="E54" s="4">
        <v>60678604000113</v>
      </c>
      <c r="F54" s="6" t="s">
        <v>173</v>
      </c>
      <c r="G54" s="6" t="s">
        <v>115</v>
      </c>
      <c r="H54" s="6" t="s">
        <v>116</v>
      </c>
      <c r="I54" s="6" t="s">
        <v>92</v>
      </c>
      <c r="J54" s="6" t="s">
        <v>31</v>
      </c>
      <c r="K54" s="6" t="s">
        <v>11</v>
      </c>
      <c r="L54" s="6" t="s">
        <v>117</v>
      </c>
      <c r="M54" s="6" t="s">
        <v>12</v>
      </c>
      <c r="N54" s="32">
        <v>40</v>
      </c>
    </row>
    <row r="55" spans="1:14" x14ac:dyDescent="0.25">
      <c r="A55" s="5">
        <v>2020</v>
      </c>
      <c r="B55" s="5">
        <v>11</v>
      </c>
      <c r="C55" s="4">
        <v>62</v>
      </c>
      <c r="D55" s="6" t="s">
        <v>8</v>
      </c>
      <c r="E55" s="4">
        <v>62106505000192</v>
      </c>
      <c r="F55" s="6" t="s">
        <v>552</v>
      </c>
      <c r="G55" s="6" t="s">
        <v>115</v>
      </c>
      <c r="H55" s="6" t="s">
        <v>116</v>
      </c>
      <c r="I55" s="6" t="s">
        <v>92</v>
      </c>
      <c r="J55" s="6" t="s">
        <v>31</v>
      </c>
      <c r="K55" s="6" t="s">
        <v>11</v>
      </c>
      <c r="L55" s="6" t="s">
        <v>117</v>
      </c>
      <c r="M55" s="6" t="s">
        <v>12</v>
      </c>
      <c r="N55" s="32">
        <v>1</v>
      </c>
    </row>
    <row r="56" spans="1:14" x14ac:dyDescent="0.25">
      <c r="A56" s="5">
        <v>2020</v>
      </c>
      <c r="B56" s="5">
        <v>11</v>
      </c>
      <c r="C56" s="4">
        <v>62</v>
      </c>
      <c r="D56" s="6" t="s">
        <v>8</v>
      </c>
      <c r="E56" s="4">
        <v>19056055000141</v>
      </c>
      <c r="F56" s="6" t="s">
        <v>147</v>
      </c>
      <c r="G56" s="6" t="s">
        <v>115</v>
      </c>
      <c r="H56" s="6" t="s">
        <v>116</v>
      </c>
      <c r="I56" s="6" t="s">
        <v>92</v>
      </c>
      <c r="J56" s="6" t="s">
        <v>31</v>
      </c>
      <c r="K56" s="6" t="s">
        <v>24</v>
      </c>
      <c r="L56" s="6" t="s">
        <v>29</v>
      </c>
      <c r="M56" s="6" t="s">
        <v>12</v>
      </c>
      <c r="N56" s="32">
        <v>3</v>
      </c>
    </row>
    <row r="57" spans="1:14" x14ac:dyDescent="0.25">
      <c r="A57" s="5">
        <v>2020</v>
      </c>
      <c r="B57" s="5">
        <v>11</v>
      </c>
      <c r="C57" s="4">
        <v>62</v>
      </c>
      <c r="D57" s="6" t="s">
        <v>8</v>
      </c>
      <c r="E57" s="4">
        <v>60975737005110</v>
      </c>
      <c r="F57" s="6" t="s">
        <v>249</v>
      </c>
      <c r="G57" s="6" t="s">
        <v>115</v>
      </c>
      <c r="H57" s="6" t="s">
        <v>116</v>
      </c>
      <c r="I57" s="6" t="s">
        <v>92</v>
      </c>
      <c r="J57" s="6" t="s">
        <v>31</v>
      </c>
      <c r="K57" s="6" t="s">
        <v>24</v>
      </c>
      <c r="L57" s="6" t="s">
        <v>29</v>
      </c>
      <c r="M57" s="6" t="s">
        <v>12</v>
      </c>
      <c r="N57" s="32">
        <v>13</v>
      </c>
    </row>
    <row r="58" spans="1:14" x14ac:dyDescent="0.25">
      <c r="A58" s="5">
        <v>2020</v>
      </c>
      <c r="B58" s="5">
        <v>11</v>
      </c>
      <c r="C58" s="4">
        <v>62</v>
      </c>
      <c r="D58" s="6" t="s">
        <v>8</v>
      </c>
      <c r="E58" s="4">
        <v>6047087000210</v>
      </c>
      <c r="F58" s="6" t="s">
        <v>114</v>
      </c>
      <c r="G58" s="6" t="s">
        <v>115</v>
      </c>
      <c r="H58" s="6" t="s">
        <v>116</v>
      </c>
      <c r="I58" s="6" t="s">
        <v>92</v>
      </c>
      <c r="J58" s="6" t="s">
        <v>31</v>
      </c>
      <c r="K58" s="6" t="s">
        <v>11</v>
      </c>
      <c r="L58" s="6" t="s">
        <v>117</v>
      </c>
      <c r="M58" s="6" t="s">
        <v>12</v>
      </c>
      <c r="N58" s="32">
        <v>20</v>
      </c>
    </row>
    <row r="59" spans="1:14" x14ac:dyDescent="0.25">
      <c r="A59" s="5">
        <v>2020</v>
      </c>
      <c r="B59" s="5">
        <v>11</v>
      </c>
      <c r="C59" s="4">
        <v>62</v>
      </c>
      <c r="D59" s="6" t="s">
        <v>8</v>
      </c>
      <c r="E59" s="4">
        <v>60961422000155</v>
      </c>
      <c r="F59" s="6" t="s">
        <v>187</v>
      </c>
      <c r="G59" s="6" t="s">
        <v>115</v>
      </c>
      <c r="H59" s="6" t="s">
        <v>116</v>
      </c>
      <c r="I59" s="6" t="s">
        <v>92</v>
      </c>
      <c r="J59" s="6" t="s">
        <v>31</v>
      </c>
      <c r="K59" s="6" t="s">
        <v>11</v>
      </c>
      <c r="L59" s="6" t="s">
        <v>117</v>
      </c>
      <c r="M59" s="6" t="s">
        <v>12</v>
      </c>
      <c r="N59" s="32">
        <v>10</v>
      </c>
    </row>
    <row r="60" spans="1:14" x14ac:dyDescent="0.25">
      <c r="A60" s="5">
        <v>2020</v>
      </c>
      <c r="B60" s="5">
        <v>11</v>
      </c>
      <c r="C60" s="4">
        <v>64</v>
      </c>
      <c r="D60" s="6" t="s">
        <v>26</v>
      </c>
      <c r="E60" s="4">
        <v>29435005009932</v>
      </c>
      <c r="F60" s="6" t="s">
        <v>160</v>
      </c>
      <c r="G60" s="6" t="s">
        <v>115</v>
      </c>
      <c r="H60" s="6" t="s">
        <v>116</v>
      </c>
      <c r="I60" s="6" t="s">
        <v>92</v>
      </c>
      <c r="J60" s="6" t="s">
        <v>161</v>
      </c>
      <c r="K60" s="6" t="s">
        <v>11</v>
      </c>
      <c r="L60" s="6" t="s">
        <v>29</v>
      </c>
      <c r="M60" s="6" t="s">
        <v>12</v>
      </c>
      <c r="N60" s="32">
        <v>18</v>
      </c>
    </row>
    <row r="61" spans="1:14" x14ac:dyDescent="0.25">
      <c r="A61" s="5">
        <v>2020</v>
      </c>
      <c r="B61" s="5">
        <v>11</v>
      </c>
      <c r="C61" s="4">
        <v>64</v>
      </c>
      <c r="D61" s="6" t="s">
        <v>26</v>
      </c>
      <c r="E61" s="4">
        <v>60884855000316</v>
      </c>
      <c r="F61" s="6" t="s">
        <v>177</v>
      </c>
      <c r="G61" s="6" t="s">
        <v>115</v>
      </c>
      <c r="H61" s="6" t="s">
        <v>116</v>
      </c>
      <c r="I61" s="6" t="s">
        <v>92</v>
      </c>
      <c r="J61" s="6" t="s">
        <v>161</v>
      </c>
      <c r="K61" s="6" t="s">
        <v>23</v>
      </c>
      <c r="L61" s="6" t="s">
        <v>29</v>
      </c>
      <c r="M61" s="6" t="s">
        <v>12</v>
      </c>
      <c r="N61" s="32">
        <v>80</v>
      </c>
    </row>
    <row r="62" spans="1:14" x14ac:dyDescent="0.25">
      <c r="A62" s="5">
        <v>2020</v>
      </c>
      <c r="B62" s="5">
        <v>11</v>
      </c>
      <c r="C62" s="4">
        <v>64</v>
      </c>
      <c r="D62" s="6" t="s">
        <v>26</v>
      </c>
      <c r="E62" s="4">
        <v>60726502000126</v>
      </c>
      <c r="F62" s="6" t="s">
        <v>174</v>
      </c>
      <c r="G62" s="6" t="s">
        <v>115</v>
      </c>
      <c r="H62" s="6" t="s">
        <v>116</v>
      </c>
      <c r="I62" s="6" t="s">
        <v>92</v>
      </c>
      <c r="J62" s="6" t="s">
        <v>161</v>
      </c>
      <c r="K62" s="6" t="s">
        <v>23</v>
      </c>
      <c r="L62" s="6" t="s">
        <v>29</v>
      </c>
      <c r="M62" s="6" t="s">
        <v>12</v>
      </c>
      <c r="N62" s="32">
        <v>10</v>
      </c>
    </row>
    <row r="63" spans="1:14" x14ac:dyDescent="0.25">
      <c r="A63" s="5">
        <v>2020</v>
      </c>
      <c r="B63" s="5">
        <v>11</v>
      </c>
      <c r="C63" s="4">
        <v>64</v>
      </c>
      <c r="D63" s="6" t="s">
        <v>26</v>
      </c>
      <c r="E63" s="4">
        <v>60726502000711</v>
      </c>
      <c r="F63" s="6" t="s">
        <v>175</v>
      </c>
      <c r="G63" s="6" t="s">
        <v>115</v>
      </c>
      <c r="H63" s="6" t="s">
        <v>116</v>
      </c>
      <c r="I63" s="6" t="s">
        <v>92</v>
      </c>
      <c r="J63" s="6" t="s">
        <v>161</v>
      </c>
      <c r="K63" s="6" t="s">
        <v>23</v>
      </c>
      <c r="L63" s="6" t="s">
        <v>29</v>
      </c>
      <c r="M63" s="6" t="s">
        <v>12</v>
      </c>
      <c r="N63" s="32">
        <v>4</v>
      </c>
    </row>
    <row r="64" spans="1:14" x14ac:dyDescent="0.25">
      <c r="A64" s="5">
        <v>2020</v>
      </c>
      <c r="B64" s="5">
        <v>11</v>
      </c>
      <c r="C64" s="4">
        <v>64</v>
      </c>
      <c r="D64" s="6" t="s">
        <v>26</v>
      </c>
      <c r="E64" s="4">
        <v>60453024000390</v>
      </c>
      <c r="F64" s="6" t="s">
        <v>172</v>
      </c>
      <c r="G64" s="6" t="s">
        <v>115</v>
      </c>
      <c r="H64" s="6" t="s">
        <v>116</v>
      </c>
      <c r="I64" s="6" t="s">
        <v>92</v>
      </c>
      <c r="J64" s="6" t="s">
        <v>161</v>
      </c>
      <c r="K64" s="6" t="s">
        <v>23</v>
      </c>
      <c r="L64" s="6" t="s">
        <v>29</v>
      </c>
      <c r="M64" s="6" t="s">
        <v>12</v>
      </c>
      <c r="N64" s="32">
        <v>35</v>
      </c>
    </row>
    <row r="65" spans="1:14" x14ac:dyDescent="0.25">
      <c r="A65" s="5">
        <v>2020</v>
      </c>
      <c r="B65" s="5">
        <v>11</v>
      </c>
      <c r="C65" s="4">
        <v>64</v>
      </c>
      <c r="D65" s="6" t="s">
        <v>26</v>
      </c>
      <c r="E65" s="4">
        <v>61213674000240</v>
      </c>
      <c r="F65" s="6" t="s">
        <v>191</v>
      </c>
      <c r="G65" s="6" t="s">
        <v>115</v>
      </c>
      <c r="H65" s="6" t="s">
        <v>116</v>
      </c>
      <c r="I65" s="6" t="s">
        <v>92</v>
      </c>
      <c r="J65" s="6" t="s">
        <v>161</v>
      </c>
      <c r="K65" s="6" t="s">
        <v>11</v>
      </c>
      <c r="L65" s="6" t="s">
        <v>29</v>
      </c>
      <c r="M65" s="6" t="s">
        <v>12</v>
      </c>
      <c r="N65" s="32">
        <v>3</v>
      </c>
    </row>
    <row r="66" spans="1:14" x14ac:dyDescent="0.25">
      <c r="A66" s="5">
        <v>2020</v>
      </c>
      <c r="B66" s="5">
        <v>11</v>
      </c>
      <c r="C66" s="4">
        <v>64</v>
      </c>
      <c r="D66" s="6" t="s">
        <v>26</v>
      </c>
      <c r="E66" s="4">
        <v>461479009462</v>
      </c>
      <c r="F66" s="6" t="s">
        <v>474</v>
      </c>
      <c r="G66" s="6" t="s">
        <v>115</v>
      </c>
      <c r="H66" s="6" t="s">
        <v>116</v>
      </c>
      <c r="I66" s="6" t="s">
        <v>92</v>
      </c>
      <c r="J66" s="6" t="s">
        <v>161</v>
      </c>
      <c r="K66" s="6" t="s">
        <v>23</v>
      </c>
      <c r="L66" s="6" t="s">
        <v>29</v>
      </c>
      <c r="M66" s="6" t="s">
        <v>12</v>
      </c>
      <c r="N66" s="32">
        <v>5</v>
      </c>
    </row>
    <row r="67" spans="1:14" x14ac:dyDescent="0.25">
      <c r="A67" s="5">
        <v>2020</v>
      </c>
      <c r="B67" s="5">
        <v>11</v>
      </c>
      <c r="C67" s="4">
        <v>64</v>
      </c>
      <c r="D67" s="6" t="s">
        <v>26</v>
      </c>
      <c r="E67" s="4">
        <v>61599908000158</v>
      </c>
      <c r="F67" s="6" t="s">
        <v>193</v>
      </c>
      <c r="G67" s="6" t="s">
        <v>115</v>
      </c>
      <c r="H67" s="6" t="s">
        <v>116</v>
      </c>
      <c r="I67" s="6" t="s">
        <v>92</v>
      </c>
      <c r="J67" s="6" t="s">
        <v>161</v>
      </c>
      <c r="K67" s="6" t="s">
        <v>23</v>
      </c>
      <c r="L67" s="6" t="s">
        <v>29</v>
      </c>
      <c r="M67" s="6" t="s">
        <v>12</v>
      </c>
      <c r="N67" s="32">
        <v>70</v>
      </c>
    </row>
    <row r="68" spans="1:14" x14ac:dyDescent="0.25">
      <c r="A68" s="5">
        <v>2020</v>
      </c>
      <c r="B68" s="5">
        <v>11</v>
      </c>
      <c r="C68" s="4">
        <v>64</v>
      </c>
      <c r="D68" s="6" t="s">
        <v>26</v>
      </c>
      <c r="E68" s="4">
        <v>61590410000124</v>
      </c>
      <c r="F68" s="6" t="s">
        <v>192</v>
      </c>
      <c r="G68" s="6" t="s">
        <v>115</v>
      </c>
      <c r="H68" s="6" t="s">
        <v>116</v>
      </c>
      <c r="I68" s="6" t="s">
        <v>92</v>
      </c>
      <c r="J68" s="6" t="s">
        <v>161</v>
      </c>
      <c r="K68" s="6" t="s">
        <v>24</v>
      </c>
      <c r="L68" s="6" t="s">
        <v>29</v>
      </c>
      <c r="M68" s="6" t="s">
        <v>12</v>
      </c>
      <c r="N68" s="32">
        <v>43</v>
      </c>
    </row>
    <row r="69" spans="1:14" x14ac:dyDescent="0.25">
      <c r="A69" s="5">
        <v>2020</v>
      </c>
      <c r="B69" s="5">
        <v>11</v>
      </c>
      <c r="C69" s="4">
        <v>62</v>
      </c>
      <c r="D69" s="6" t="s">
        <v>8</v>
      </c>
      <c r="E69" s="4">
        <v>60961968000106</v>
      </c>
      <c r="F69" s="6" t="s">
        <v>188</v>
      </c>
      <c r="G69" s="6" t="s">
        <v>115</v>
      </c>
      <c r="H69" s="6" t="s">
        <v>116</v>
      </c>
      <c r="I69" s="6" t="s">
        <v>92</v>
      </c>
      <c r="J69" s="6" t="s">
        <v>161</v>
      </c>
      <c r="K69" s="6" t="s">
        <v>24</v>
      </c>
      <c r="L69" s="6" t="s">
        <v>29</v>
      </c>
      <c r="M69" s="6" t="s">
        <v>12</v>
      </c>
      <c r="N69" s="32">
        <v>10</v>
      </c>
    </row>
    <row r="70" spans="1:14" x14ac:dyDescent="0.25">
      <c r="A70" s="5">
        <v>2020</v>
      </c>
      <c r="B70" s="5">
        <v>11</v>
      </c>
      <c r="C70" s="4">
        <v>62</v>
      </c>
      <c r="D70" s="6" t="s">
        <v>8</v>
      </c>
      <c r="E70" s="4">
        <v>60992427000650</v>
      </c>
      <c r="F70" s="6" t="s">
        <v>190</v>
      </c>
      <c r="G70" s="6" t="s">
        <v>115</v>
      </c>
      <c r="H70" s="6" t="s">
        <v>116</v>
      </c>
      <c r="I70" s="6" t="s">
        <v>92</v>
      </c>
      <c r="J70" s="6" t="s">
        <v>161</v>
      </c>
      <c r="K70" s="6" t="s">
        <v>23</v>
      </c>
      <c r="L70" s="6" t="s">
        <v>29</v>
      </c>
      <c r="M70" s="6" t="s">
        <v>12</v>
      </c>
      <c r="N70" s="32">
        <v>1</v>
      </c>
    </row>
    <row r="71" spans="1:14" x14ac:dyDescent="0.25">
      <c r="A71" s="5">
        <v>2020</v>
      </c>
      <c r="B71" s="5">
        <v>11</v>
      </c>
      <c r="C71" s="4">
        <v>62</v>
      </c>
      <c r="D71" s="6" t="s">
        <v>8</v>
      </c>
      <c r="E71" s="4">
        <v>29435005009932</v>
      </c>
      <c r="F71" s="6" t="s">
        <v>160</v>
      </c>
      <c r="G71" s="6" t="s">
        <v>115</v>
      </c>
      <c r="H71" s="6" t="s">
        <v>116</v>
      </c>
      <c r="I71" s="6" t="s">
        <v>92</v>
      </c>
      <c r="J71" s="6" t="s">
        <v>161</v>
      </c>
      <c r="K71" s="6" t="s">
        <v>11</v>
      </c>
      <c r="L71" s="6" t="s">
        <v>29</v>
      </c>
      <c r="M71" s="6" t="s">
        <v>12</v>
      </c>
      <c r="N71" s="32">
        <v>8</v>
      </c>
    </row>
    <row r="72" spans="1:14" x14ac:dyDescent="0.25">
      <c r="A72" s="5">
        <v>2020</v>
      </c>
      <c r="B72" s="5">
        <v>11</v>
      </c>
      <c r="C72" s="4">
        <v>62</v>
      </c>
      <c r="D72" s="6" t="s">
        <v>8</v>
      </c>
      <c r="E72" s="4">
        <v>60726502000126</v>
      </c>
      <c r="F72" s="6" t="s">
        <v>174</v>
      </c>
      <c r="G72" s="6" t="s">
        <v>115</v>
      </c>
      <c r="H72" s="6" t="s">
        <v>116</v>
      </c>
      <c r="I72" s="6" t="s">
        <v>92</v>
      </c>
      <c r="J72" s="6" t="s">
        <v>161</v>
      </c>
      <c r="K72" s="6" t="s">
        <v>23</v>
      </c>
      <c r="L72" s="6" t="s">
        <v>29</v>
      </c>
      <c r="M72" s="6" t="s">
        <v>12</v>
      </c>
      <c r="N72" s="32">
        <v>23</v>
      </c>
    </row>
    <row r="73" spans="1:14" x14ac:dyDescent="0.25">
      <c r="A73" s="5">
        <v>2020</v>
      </c>
      <c r="B73" s="5">
        <v>11</v>
      </c>
      <c r="C73" s="4">
        <v>62</v>
      </c>
      <c r="D73" s="6" t="s">
        <v>8</v>
      </c>
      <c r="E73" s="4">
        <v>60453024000390</v>
      </c>
      <c r="F73" s="6" t="s">
        <v>172</v>
      </c>
      <c r="G73" s="6" t="s">
        <v>115</v>
      </c>
      <c r="H73" s="6" t="s">
        <v>116</v>
      </c>
      <c r="I73" s="6" t="s">
        <v>92</v>
      </c>
      <c r="J73" s="6" t="s">
        <v>161</v>
      </c>
      <c r="K73" s="6" t="s">
        <v>23</v>
      </c>
      <c r="L73" s="6" t="s">
        <v>29</v>
      </c>
      <c r="M73" s="6" t="s">
        <v>12</v>
      </c>
      <c r="N73" s="32">
        <v>52</v>
      </c>
    </row>
    <row r="74" spans="1:14" x14ac:dyDescent="0.25">
      <c r="A74" s="5">
        <v>2020</v>
      </c>
      <c r="B74" s="5">
        <v>11</v>
      </c>
      <c r="C74" s="4">
        <v>62</v>
      </c>
      <c r="D74" s="6" t="s">
        <v>8</v>
      </c>
      <c r="E74" s="4">
        <v>60765823000130</v>
      </c>
      <c r="F74" s="6" t="s">
        <v>176</v>
      </c>
      <c r="G74" s="6" t="s">
        <v>115</v>
      </c>
      <c r="H74" s="6" t="s">
        <v>116</v>
      </c>
      <c r="I74" s="6" t="s">
        <v>92</v>
      </c>
      <c r="J74" s="6" t="s">
        <v>161</v>
      </c>
      <c r="K74" s="6" t="s">
        <v>11</v>
      </c>
      <c r="L74" s="6" t="s">
        <v>29</v>
      </c>
      <c r="M74" s="6" t="s">
        <v>12</v>
      </c>
      <c r="N74" s="32">
        <v>50</v>
      </c>
    </row>
    <row r="75" spans="1:14" x14ac:dyDescent="0.25">
      <c r="A75" s="5">
        <v>2020</v>
      </c>
      <c r="B75" s="5">
        <v>11</v>
      </c>
      <c r="C75" s="4">
        <v>62</v>
      </c>
      <c r="D75" s="6" t="s">
        <v>8</v>
      </c>
      <c r="E75" s="4">
        <v>61599908000158</v>
      </c>
      <c r="F75" s="6" t="s">
        <v>193</v>
      </c>
      <c r="G75" s="6" t="s">
        <v>115</v>
      </c>
      <c r="H75" s="6" t="s">
        <v>116</v>
      </c>
      <c r="I75" s="6" t="s">
        <v>92</v>
      </c>
      <c r="J75" s="6" t="s">
        <v>161</v>
      </c>
      <c r="K75" s="6" t="s">
        <v>23</v>
      </c>
      <c r="L75" s="6" t="s">
        <v>29</v>
      </c>
      <c r="M75" s="6" t="s">
        <v>12</v>
      </c>
      <c r="N75" s="32">
        <v>65</v>
      </c>
    </row>
    <row r="76" spans="1:14" x14ac:dyDescent="0.25">
      <c r="A76" s="5">
        <v>2020</v>
      </c>
      <c r="B76" s="5">
        <v>11</v>
      </c>
      <c r="C76" s="4">
        <v>62</v>
      </c>
      <c r="D76" s="6" t="s">
        <v>8</v>
      </c>
      <c r="E76" s="4">
        <v>61590410000124</v>
      </c>
      <c r="F76" s="6" t="s">
        <v>192</v>
      </c>
      <c r="G76" s="6" t="s">
        <v>115</v>
      </c>
      <c r="H76" s="6" t="s">
        <v>116</v>
      </c>
      <c r="I76" s="6" t="s">
        <v>92</v>
      </c>
      <c r="J76" s="6" t="s">
        <v>161</v>
      </c>
      <c r="K76" s="6" t="s">
        <v>24</v>
      </c>
      <c r="L76" s="6" t="s">
        <v>29</v>
      </c>
      <c r="M76" s="6" t="s">
        <v>12</v>
      </c>
      <c r="N76" s="32">
        <v>78</v>
      </c>
    </row>
    <row r="77" spans="1:14" x14ac:dyDescent="0.25">
      <c r="A77" s="5">
        <v>2020</v>
      </c>
      <c r="B77" s="5">
        <v>10</v>
      </c>
      <c r="C77" s="4">
        <v>66</v>
      </c>
      <c r="D77" s="6" t="s">
        <v>27</v>
      </c>
      <c r="E77" s="4">
        <v>46009718000140</v>
      </c>
      <c r="F77" s="6" t="s">
        <v>244</v>
      </c>
      <c r="G77" s="6" t="s">
        <v>245</v>
      </c>
      <c r="H77" s="6" t="s">
        <v>116</v>
      </c>
      <c r="I77" s="6" t="s">
        <v>92</v>
      </c>
      <c r="J77" s="6" t="s">
        <v>28</v>
      </c>
      <c r="K77" s="6" t="s">
        <v>13</v>
      </c>
      <c r="L77" s="6" t="s">
        <v>117</v>
      </c>
      <c r="M77" s="6" t="s">
        <v>12</v>
      </c>
      <c r="N77" s="32">
        <v>3</v>
      </c>
    </row>
    <row r="78" spans="1:14" x14ac:dyDescent="0.25">
      <c r="A78" s="5">
        <v>2020</v>
      </c>
      <c r="B78" s="5">
        <v>10</v>
      </c>
      <c r="C78" s="4">
        <v>64</v>
      </c>
      <c r="D78" s="6" t="s">
        <v>26</v>
      </c>
      <c r="E78" s="4">
        <v>60003761000129</v>
      </c>
      <c r="F78" s="6" t="s">
        <v>170</v>
      </c>
      <c r="G78" s="6" t="s">
        <v>171</v>
      </c>
      <c r="H78" s="6" t="s">
        <v>116</v>
      </c>
      <c r="I78" s="6" t="s">
        <v>92</v>
      </c>
      <c r="J78" s="6" t="s">
        <v>28</v>
      </c>
      <c r="K78" s="6" t="s">
        <v>13</v>
      </c>
      <c r="L78" s="6" t="s">
        <v>117</v>
      </c>
      <c r="M78" s="6" t="s">
        <v>12</v>
      </c>
      <c r="N78" s="32">
        <v>30</v>
      </c>
    </row>
    <row r="79" spans="1:14" x14ac:dyDescent="0.25">
      <c r="A79" s="5">
        <v>2020</v>
      </c>
      <c r="B79" s="5">
        <v>10</v>
      </c>
      <c r="C79" s="4">
        <v>62</v>
      </c>
      <c r="D79" s="6" t="s">
        <v>8</v>
      </c>
      <c r="E79" s="4">
        <v>44456036000311</v>
      </c>
      <c r="F79" s="6" t="s">
        <v>166</v>
      </c>
      <c r="G79" s="6" t="s">
        <v>167</v>
      </c>
      <c r="H79" s="6" t="s">
        <v>116</v>
      </c>
      <c r="I79" s="6" t="s">
        <v>92</v>
      </c>
      <c r="J79" s="6" t="s">
        <v>28</v>
      </c>
      <c r="K79" s="6" t="s">
        <v>13</v>
      </c>
      <c r="L79" s="6" t="s">
        <v>117</v>
      </c>
      <c r="M79" s="6" t="s">
        <v>12</v>
      </c>
      <c r="N79" s="32">
        <v>3</v>
      </c>
    </row>
    <row r="80" spans="1:14" x14ac:dyDescent="0.25">
      <c r="A80" s="5">
        <v>2020</v>
      </c>
      <c r="B80" s="5">
        <v>10</v>
      </c>
      <c r="C80" s="4">
        <v>62</v>
      </c>
      <c r="D80" s="6" t="s">
        <v>8</v>
      </c>
      <c r="E80" s="4">
        <v>60003761000129</v>
      </c>
      <c r="F80" s="6" t="s">
        <v>170</v>
      </c>
      <c r="G80" s="6" t="s">
        <v>171</v>
      </c>
      <c r="H80" s="6" t="s">
        <v>116</v>
      </c>
      <c r="I80" s="6" t="s">
        <v>92</v>
      </c>
      <c r="J80" s="6" t="s">
        <v>28</v>
      </c>
      <c r="K80" s="6" t="s">
        <v>13</v>
      </c>
      <c r="L80" s="6" t="s">
        <v>117</v>
      </c>
      <c r="M80" s="6" t="s">
        <v>12</v>
      </c>
      <c r="N80" s="32">
        <v>13</v>
      </c>
    </row>
    <row r="81" spans="1:14" x14ac:dyDescent="0.25">
      <c r="A81" s="5">
        <v>2020</v>
      </c>
      <c r="B81" s="5">
        <v>10</v>
      </c>
      <c r="C81" s="4">
        <v>64</v>
      </c>
      <c r="D81" s="6" t="s">
        <v>26</v>
      </c>
      <c r="E81" s="4">
        <v>44649812027176</v>
      </c>
      <c r="F81" s="6" t="s">
        <v>231</v>
      </c>
      <c r="G81" s="6" t="s">
        <v>232</v>
      </c>
      <c r="H81" s="6" t="s">
        <v>116</v>
      </c>
      <c r="I81" s="6" t="s">
        <v>92</v>
      </c>
      <c r="J81" s="6" t="s">
        <v>31</v>
      </c>
      <c r="K81" s="6" t="s">
        <v>23</v>
      </c>
      <c r="L81" s="6" t="s">
        <v>117</v>
      </c>
      <c r="M81" s="6" t="s">
        <v>12</v>
      </c>
      <c r="N81" s="32">
        <v>26</v>
      </c>
    </row>
    <row r="82" spans="1:14" x14ac:dyDescent="0.25">
      <c r="A82" s="5">
        <v>2020</v>
      </c>
      <c r="B82" s="5">
        <v>10</v>
      </c>
      <c r="C82" s="4">
        <v>62</v>
      </c>
      <c r="D82" s="6" t="s">
        <v>8</v>
      </c>
      <c r="E82" s="4">
        <v>57571275001760</v>
      </c>
      <c r="F82" s="6" t="s">
        <v>168</v>
      </c>
      <c r="G82" s="6" t="s">
        <v>169</v>
      </c>
      <c r="H82" s="6" t="s">
        <v>116</v>
      </c>
      <c r="I82" s="6" t="s">
        <v>92</v>
      </c>
      <c r="J82" s="6" t="s">
        <v>161</v>
      </c>
      <c r="K82" s="6" t="s">
        <v>11</v>
      </c>
      <c r="L82" s="6" t="s">
        <v>29</v>
      </c>
      <c r="M82" s="6" t="s">
        <v>12</v>
      </c>
      <c r="N82" s="32">
        <v>15</v>
      </c>
    </row>
    <row r="83" spans="1:14" x14ac:dyDescent="0.25">
      <c r="A83" s="5">
        <v>2020</v>
      </c>
      <c r="B83" s="5">
        <v>11</v>
      </c>
      <c r="C83" s="4">
        <v>64</v>
      </c>
      <c r="D83" s="6" t="s">
        <v>26</v>
      </c>
      <c r="E83" s="4">
        <v>51427540000359</v>
      </c>
      <c r="F83" s="6" t="s">
        <v>536</v>
      </c>
      <c r="G83" s="6" t="s">
        <v>537</v>
      </c>
      <c r="H83" s="6" t="s">
        <v>116</v>
      </c>
      <c r="I83" s="6" t="s">
        <v>92</v>
      </c>
      <c r="J83" s="6" t="s">
        <v>28</v>
      </c>
      <c r="K83" s="6" t="s">
        <v>13</v>
      </c>
      <c r="L83" s="6" t="s">
        <v>117</v>
      </c>
      <c r="M83" s="6" t="s">
        <v>12</v>
      </c>
      <c r="N83" s="32">
        <v>4</v>
      </c>
    </row>
    <row r="84" spans="1:14" x14ac:dyDescent="0.25">
      <c r="A84" s="5">
        <v>2020</v>
      </c>
      <c r="B84" s="5">
        <v>11</v>
      </c>
      <c r="C84" s="4">
        <v>64</v>
      </c>
      <c r="D84" s="6" t="s">
        <v>26</v>
      </c>
      <c r="E84" s="4">
        <v>55980148000121</v>
      </c>
      <c r="F84" s="6" t="s">
        <v>554</v>
      </c>
      <c r="G84" s="6" t="s">
        <v>555</v>
      </c>
      <c r="H84" s="6" t="s">
        <v>116</v>
      </c>
      <c r="I84" s="6" t="s">
        <v>92</v>
      </c>
      <c r="J84" s="6" t="s">
        <v>28</v>
      </c>
      <c r="K84" s="6" t="s">
        <v>13</v>
      </c>
      <c r="L84" s="6" t="s">
        <v>117</v>
      </c>
      <c r="M84" s="6" t="s">
        <v>12</v>
      </c>
      <c r="N84" s="32">
        <v>22</v>
      </c>
    </row>
    <row r="85" spans="1:14" x14ac:dyDescent="0.25">
      <c r="A85" s="5">
        <v>2020</v>
      </c>
      <c r="B85" s="5">
        <v>11</v>
      </c>
      <c r="C85" s="4">
        <v>64</v>
      </c>
      <c r="D85" s="6" t="s">
        <v>26</v>
      </c>
      <c r="E85" s="4">
        <v>60003761000129</v>
      </c>
      <c r="F85" s="6" t="s">
        <v>170</v>
      </c>
      <c r="G85" s="6" t="s">
        <v>171</v>
      </c>
      <c r="H85" s="6" t="s">
        <v>116</v>
      </c>
      <c r="I85" s="6" t="s">
        <v>92</v>
      </c>
      <c r="J85" s="6" t="s">
        <v>28</v>
      </c>
      <c r="K85" s="6" t="s">
        <v>13</v>
      </c>
      <c r="L85" s="6" t="s">
        <v>117</v>
      </c>
      <c r="M85" s="6" t="s">
        <v>12</v>
      </c>
      <c r="N85" s="32">
        <v>45</v>
      </c>
    </row>
    <row r="86" spans="1:14" x14ac:dyDescent="0.25">
      <c r="A86" s="5">
        <v>2020</v>
      </c>
      <c r="B86" s="5">
        <v>11</v>
      </c>
      <c r="C86" s="4">
        <v>62</v>
      </c>
      <c r="D86" s="6" t="s">
        <v>8</v>
      </c>
      <c r="E86" s="4">
        <v>45272366001553</v>
      </c>
      <c r="F86" s="6" t="s">
        <v>556</v>
      </c>
      <c r="G86" s="6" t="s">
        <v>557</v>
      </c>
      <c r="H86" s="6" t="s">
        <v>116</v>
      </c>
      <c r="I86" s="6" t="s">
        <v>92</v>
      </c>
      <c r="J86" s="6" t="s">
        <v>28</v>
      </c>
      <c r="K86" s="6" t="s">
        <v>13</v>
      </c>
      <c r="L86" s="6" t="s">
        <v>117</v>
      </c>
      <c r="M86" s="6" t="s">
        <v>12</v>
      </c>
      <c r="N86" s="32">
        <v>31</v>
      </c>
    </row>
    <row r="87" spans="1:14" x14ac:dyDescent="0.25">
      <c r="A87" s="5">
        <v>2020</v>
      </c>
      <c r="B87" s="5">
        <v>11</v>
      </c>
      <c r="C87" s="4">
        <v>62</v>
      </c>
      <c r="D87" s="6" t="s">
        <v>8</v>
      </c>
      <c r="E87" s="4">
        <v>44456036000745</v>
      </c>
      <c r="F87" s="6" t="s">
        <v>558</v>
      </c>
      <c r="G87" s="6" t="s">
        <v>167</v>
      </c>
      <c r="H87" s="6" t="s">
        <v>116</v>
      </c>
      <c r="I87" s="6" t="s">
        <v>92</v>
      </c>
      <c r="J87" s="6" t="s">
        <v>28</v>
      </c>
      <c r="K87" s="6" t="s">
        <v>13</v>
      </c>
      <c r="L87" s="6" t="s">
        <v>117</v>
      </c>
      <c r="M87" s="6" t="s">
        <v>12</v>
      </c>
      <c r="N87" s="32">
        <v>15</v>
      </c>
    </row>
    <row r="88" spans="1:14" x14ac:dyDescent="0.25">
      <c r="A88" s="5">
        <v>2020</v>
      </c>
      <c r="B88" s="5">
        <v>11</v>
      </c>
      <c r="C88" s="4">
        <v>62</v>
      </c>
      <c r="D88" s="6" t="s">
        <v>8</v>
      </c>
      <c r="E88" s="4">
        <v>44456036000311</v>
      </c>
      <c r="F88" s="6" t="s">
        <v>166</v>
      </c>
      <c r="G88" s="6" t="s">
        <v>167</v>
      </c>
      <c r="H88" s="6" t="s">
        <v>116</v>
      </c>
      <c r="I88" s="6" t="s">
        <v>92</v>
      </c>
      <c r="J88" s="6" t="s">
        <v>28</v>
      </c>
      <c r="K88" s="6" t="s">
        <v>13</v>
      </c>
      <c r="L88" s="6" t="s">
        <v>117</v>
      </c>
      <c r="M88" s="6" t="s">
        <v>12</v>
      </c>
      <c r="N88" s="32">
        <v>16</v>
      </c>
    </row>
    <row r="89" spans="1:14" x14ac:dyDescent="0.25">
      <c r="A89" s="5">
        <v>2020</v>
      </c>
      <c r="B89" s="5">
        <v>11</v>
      </c>
      <c r="C89" s="4">
        <v>62</v>
      </c>
      <c r="D89" s="6" t="s">
        <v>8</v>
      </c>
      <c r="E89" s="4">
        <v>60003761000129</v>
      </c>
      <c r="F89" s="6" t="s">
        <v>170</v>
      </c>
      <c r="G89" s="6" t="s">
        <v>171</v>
      </c>
      <c r="H89" s="6" t="s">
        <v>116</v>
      </c>
      <c r="I89" s="6" t="s">
        <v>92</v>
      </c>
      <c r="J89" s="6" t="s">
        <v>28</v>
      </c>
      <c r="K89" s="6" t="s">
        <v>13</v>
      </c>
      <c r="L89" s="6" t="s">
        <v>117</v>
      </c>
      <c r="M89" s="6" t="s">
        <v>12</v>
      </c>
      <c r="N89" s="32">
        <v>14</v>
      </c>
    </row>
    <row r="90" spans="1:14" x14ac:dyDescent="0.25">
      <c r="A90" s="5">
        <v>2020</v>
      </c>
      <c r="B90" s="5">
        <v>11</v>
      </c>
      <c r="C90" s="4">
        <v>62</v>
      </c>
      <c r="D90" s="6" t="s">
        <v>8</v>
      </c>
      <c r="E90" s="4">
        <v>61699567007871</v>
      </c>
      <c r="F90" s="6" t="s">
        <v>470</v>
      </c>
      <c r="G90" s="6" t="s">
        <v>471</v>
      </c>
      <c r="H90" s="6" t="s">
        <v>116</v>
      </c>
      <c r="I90" s="6" t="s">
        <v>92</v>
      </c>
      <c r="J90" s="6" t="s">
        <v>28</v>
      </c>
      <c r="K90" s="6" t="s">
        <v>23</v>
      </c>
      <c r="L90" s="6" t="s">
        <v>117</v>
      </c>
      <c r="M90" s="6" t="s">
        <v>12</v>
      </c>
      <c r="N90" s="32">
        <v>1</v>
      </c>
    </row>
    <row r="91" spans="1:14" x14ac:dyDescent="0.25">
      <c r="A91" s="5">
        <v>2020</v>
      </c>
      <c r="B91" s="5">
        <v>11</v>
      </c>
      <c r="C91" s="4">
        <v>66</v>
      </c>
      <c r="D91" s="6" t="s">
        <v>27</v>
      </c>
      <c r="E91" s="4">
        <v>6047087003073</v>
      </c>
      <c r="F91" s="6" t="s">
        <v>539</v>
      </c>
      <c r="G91" s="6" t="s">
        <v>540</v>
      </c>
      <c r="H91" s="6" t="s">
        <v>116</v>
      </c>
      <c r="I91" s="6" t="s">
        <v>92</v>
      </c>
      <c r="J91" s="6" t="s">
        <v>31</v>
      </c>
      <c r="K91" s="6" t="s">
        <v>23</v>
      </c>
      <c r="L91" s="6" t="s">
        <v>117</v>
      </c>
      <c r="M91" s="6" t="s">
        <v>12</v>
      </c>
      <c r="N91" s="32">
        <v>16</v>
      </c>
    </row>
    <row r="92" spans="1:14" x14ac:dyDescent="0.25">
      <c r="A92" s="5">
        <v>2020</v>
      </c>
      <c r="B92" s="5">
        <v>11</v>
      </c>
      <c r="C92" s="4">
        <v>64</v>
      </c>
      <c r="D92" s="6" t="s">
        <v>26</v>
      </c>
      <c r="E92" s="4">
        <v>49770076000195</v>
      </c>
      <c r="F92" s="6" t="s">
        <v>559</v>
      </c>
      <c r="G92" s="6" t="s">
        <v>560</v>
      </c>
      <c r="H92" s="6" t="s">
        <v>116</v>
      </c>
      <c r="I92" s="6" t="s">
        <v>92</v>
      </c>
      <c r="J92" s="6" t="s">
        <v>31</v>
      </c>
      <c r="K92" s="6" t="s">
        <v>23</v>
      </c>
      <c r="L92" s="6" t="s">
        <v>117</v>
      </c>
      <c r="M92" s="6" t="s">
        <v>12</v>
      </c>
      <c r="N92" s="32">
        <v>4</v>
      </c>
    </row>
    <row r="93" spans="1:14" x14ac:dyDescent="0.25">
      <c r="A93" s="5">
        <v>2020</v>
      </c>
      <c r="B93" s="5">
        <v>11</v>
      </c>
      <c r="C93" s="4">
        <v>64</v>
      </c>
      <c r="D93" s="6" t="s">
        <v>26</v>
      </c>
      <c r="E93" s="4">
        <v>61699567000435</v>
      </c>
      <c r="F93" s="6" t="s">
        <v>561</v>
      </c>
      <c r="G93" s="6" t="s">
        <v>562</v>
      </c>
      <c r="H93" s="6" t="s">
        <v>116</v>
      </c>
      <c r="I93" s="6" t="s">
        <v>92</v>
      </c>
      <c r="J93" s="6" t="s">
        <v>161</v>
      </c>
      <c r="K93" s="6" t="s">
        <v>23</v>
      </c>
      <c r="L93" s="6" t="s">
        <v>117</v>
      </c>
      <c r="M93" s="6" t="s">
        <v>12</v>
      </c>
      <c r="N93" s="32">
        <v>2</v>
      </c>
    </row>
    <row r="94" spans="1:14" x14ac:dyDescent="0.25">
      <c r="A94" s="5">
        <v>2020</v>
      </c>
      <c r="B94" s="5">
        <v>11</v>
      </c>
      <c r="C94" s="4">
        <v>62</v>
      </c>
      <c r="D94" s="6" t="s">
        <v>8</v>
      </c>
      <c r="E94" s="4">
        <v>61699567000435</v>
      </c>
      <c r="F94" s="6" t="s">
        <v>561</v>
      </c>
      <c r="G94" s="6" t="s">
        <v>562</v>
      </c>
      <c r="H94" s="6" t="s">
        <v>116</v>
      </c>
      <c r="I94" s="6" t="s">
        <v>92</v>
      </c>
      <c r="J94" s="6" t="s">
        <v>161</v>
      </c>
      <c r="K94" s="6" t="s">
        <v>23</v>
      </c>
      <c r="L94" s="6" t="s">
        <v>117</v>
      </c>
      <c r="M94" s="6" t="s">
        <v>12</v>
      </c>
      <c r="N94" s="32">
        <v>1</v>
      </c>
    </row>
    <row r="95" spans="1:14" x14ac:dyDescent="0.25">
      <c r="A95" s="5">
        <v>2020</v>
      </c>
      <c r="B95" s="5">
        <v>10</v>
      </c>
      <c r="C95" s="4">
        <v>64</v>
      </c>
      <c r="D95" s="6" t="s">
        <v>26</v>
      </c>
      <c r="E95" s="4">
        <v>8562523000133</v>
      </c>
      <c r="F95" s="6" t="s">
        <v>215</v>
      </c>
      <c r="G95" s="6" t="s">
        <v>212</v>
      </c>
      <c r="H95" s="6" t="s">
        <v>120</v>
      </c>
      <c r="I95" s="6" t="s">
        <v>92</v>
      </c>
      <c r="J95" s="6" t="s">
        <v>30</v>
      </c>
      <c r="K95" s="6" t="s">
        <v>21</v>
      </c>
      <c r="L95" s="6" t="s">
        <v>121</v>
      </c>
      <c r="M95" s="6" t="s">
        <v>10</v>
      </c>
      <c r="N95" s="32">
        <v>3</v>
      </c>
    </row>
    <row r="96" spans="1:14" x14ac:dyDescent="0.25">
      <c r="A96" s="5">
        <v>2020</v>
      </c>
      <c r="B96" s="5">
        <v>10</v>
      </c>
      <c r="C96" s="4">
        <v>64</v>
      </c>
      <c r="D96" s="6" t="s">
        <v>26</v>
      </c>
      <c r="E96" s="4">
        <v>6047087001372</v>
      </c>
      <c r="F96" s="6" t="s">
        <v>211</v>
      </c>
      <c r="G96" s="6" t="s">
        <v>212</v>
      </c>
      <c r="H96" s="6" t="s">
        <v>120</v>
      </c>
      <c r="I96" s="6" t="s">
        <v>92</v>
      </c>
      <c r="J96" s="6" t="s">
        <v>30</v>
      </c>
      <c r="K96" s="6" t="s">
        <v>22</v>
      </c>
      <c r="L96" s="6" t="s">
        <v>121</v>
      </c>
      <c r="M96" s="6" t="s">
        <v>10</v>
      </c>
      <c r="N96" s="32">
        <v>2</v>
      </c>
    </row>
    <row r="97" spans="1:14" x14ac:dyDescent="0.25">
      <c r="A97" s="5">
        <v>2020</v>
      </c>
      <c r="B97" s="5">
        <v>10</v>
      </c>
      <c r="C97" s="4">
        <v>64</v>
      </c>
      <c r="D97" s="6" t="s">
        <v>26</v>
      </c>
      <c r="E97" s="4">
        <v>33575127000600</v>
      </c>
      <c r="F97" s="6" t="s">
        <v>230</v>
      </c>
      <c r="G97" s="6" t="s">
        <v>119</v>
      </c>
      <c r="H97" s="6" t="s">
        <v>120</v>
      </c>
      <c r="I97" s="6" t="s">
        <v>92</v>
      </c>
      <c r="J97" s="6" t="s">
        <v>30</v>
      </c>
      <c r="K97" s="6" t="s">
        <v>22</v>
      </c>
      <c r="L97" s="6" t="s">
        <v>121</v>
      </c>
      <c r="M97" s="6" t="s">
        <v>10</v>
      </c>
      <c r="N97" s="32">
        <v>2</v>
      </c>
    </row>
    <row r="98" spans="1:14" x14ac:dyDescent="0.25">
      <c r="A98" s="5">
        <v>2020</v>
      </c>
      <c r="B98" s="5">
        <v>10</v>
      </c>
      <c r="C98" s="4">
        <v>64</v>
      </c>
      <c r="D98" s="6" t="s">
        <v>26</v>
      </c>
      <c r="E98" s="4">
        <v>60922168000348</v>
      </c>
      <c r="F98" s="6" t="s">
        <v>182</v>
      </c>
      <c r="G98" s="6" t="s">
        <v>119</v>
      </c>
      <c r="H98" s="6" t="s">
        <v>120</v>
      </c>
      <c r="I98" s="6" t="s">
        <v>92</v>
      </c>
      <c r="J98" s="6" t="s">
        <v>30</v>
      </c>
      <c r="K98" s="6" t="s">
        <v>22</v>
      </c>
      <c r="L98" s="6" t="s">
        <v>121</v>
      </c>
      <c r="M98" s="6" t="s">
        <v>10</v>
      </c>
      <c r="N98" s="32">
        <v>11</v>
      </c>
    </row>
    <row r="99" spans="1:14" x14ac:dyDescent="0.25">
      <c r="A99" s="5">
        <v>2020</v>
      </c>
      <c r="B99" s="5">
        <v>10</v>
      </c>
      <c r="C99" s="4">
        <v>64</v>
      </c>
      <c r="D99" s="6" t="s">
        <v>26</v>
      </c>
      <c r="E99" s="4">
        <v>29435005005279</v>
      </c>
      <c r="F99" s="6" t="s">
        <v>228</v>
      </c>
      <c r="G99" s="6" t="s">
        <v>119</v>
      </c>
      <c r="H99" s="6" t="s">
        <v>120</v>
      </c>
      <c r="I99" s="6" t="s">
        <v>92</v>
      </c>
      <c r="J99" s="6" t="s">
        <v>30</v>
      </c>
      <c r="K99" s="6" t="s">
        <v>22</v>
      </c>
      <c r="L99" s="6" t="s">
        <v>121</v>
      </c>
      <c r="M99" s="6" t="s">
        <v>10</v>
      </c>
      <c r="N99" s="32">
        <v>9</v>
      </c>
    </row>
    <row r="100" spans="1:14" x14ac:dyDescent="0.25">
      <c r="A100" s="5">
        <v>2020</v>
      </c>
      <c r="B100" s="5">
        <v>10</v>
      </c>
      <c r="C100" s="4">
        <v>64</v>
      </c>
      <c r="D100" s="6" t="s">
        <v>26</v>
      </c>
      <c r="E100" s="4">
        <v>29435005005198</v>
      </c>
      <c r="F100" s="6" t="s">
        <v>155</v>
      </c>
      <c r="G100" s="6" t="s">
        <v>119</v>
      </c>
      <c r="H100" s="6" t="s">
        <v>120</v>
      </c>
      <c r="I100" s="6" t="s">
        <v>92</v>
      </c>
      <c r="J100" s="6" t="s">
        <v>30</v>
      </c>
      <c r="K100" s="6" t="s">
        <v>22</v>
      </c>
      <c r="L100" s="6" t="s">
        <v>121</v>
      </c>
      <c r="M100" s="6" t="s">
        <v>10</v>
      </c>
      <c r="N100" s="32">
        <v>15</v>
      </c>
    </row>
    <row r="101" spans="1:14" x14ac:dyDescent="0.25">
      <c r="A101" s="5">
        <v>2020</v>
      </c>
      <c r="B101" s="5">
        <v>10</v>
      </c>
      <c r="C101" s="4">
        <v>64</v>
      </c>
      <c r="D101" s="6" t="s">
        <v>26</v>
      </c>
      <c r="E101" s="4">
        <v>29435005006160</v>
      </c>
      <c r="F101" s="6" t="s">
        <v>229</v>
      </c>
      <c r="G101" s="6" t="s">
        <v>119</v>
      </c>
      <c r="H101" s="6" t="s">
        <v>120</v>
      </c>
      <c r="I101" s="6" t="s">
        <v>92</v>
      </c>
      <c r="J101" s="6" t="s">
        <v>30</v>
      </c>
      <c r="K101" s="6" t="s">
        <v>22</v>
      </c>
      <c r="L101" s="6" t="s">
        <v>121</v>
      </c>
      <c r="M101" s="6" t="s">
        <v>10</v>
      </c>
      <c r="N101" s="32">
        <v>24</v>
      </c>
    </row>
    <row r="102" spans="1:14" x14ac:dyDescent="0.25">
      <c r="A102" s="5">
        <v>2020</v>
      </c>
      <c r="B102" s="5">
        <v>10</v>
      </c>
      <c r="C102" s="4">
        <v>64</v>
      </c>
      <c r="D102" s="6" t="s">
        <v>26</v>
      </c>
      <c r="E102" s="4">
        <v>73696718000219</v>
      </c>
      <c r="F102" s="6" t="s">
        <v>194</v>
      </c>
      <c r="G102" s="6" t="s">
        <v>119</v>
      </c>
      <c r="H102" s="6" t="s">
        <v>120</v>
      </c>
      <c r="I102" s="6" t="s">
        <v>92</v>
      </c>
      <c r="J102" s="6" t="s">
        <v>30</v>
      </c>
      <c r="K102" s="6" t="s">
        <v>21</v>
      </c>
      <c r="L102" s="6" t="s">
        <v>121</v>
      </c>
      <c r="M102" s="6" t="s">
        <v>10</v>
      </c>
      <c r="N102" s="32">
        <v>2</v>
      </c>
    </row>
    <row r="103" spans="1:14" x14ac:dyDescent="0.25">
      <c r="A103" s="5">
        <v>2020</v>
      </c>
      <c r="B103" s="5">
        <v>10</v>
      </c>
      <c r="C103" s="4">
        <v>64</v>
      </c>
      <c r="D103" s="6" t="s">
        <v>26</v>
      </c>
      <c r="E103" s="4">
        <v>6047087000996</v>
      </c>
      <c r="F103" s="6" t="s">
        <v>210</v>
      </c>
      <c r="G103" s="6" t="s">
        <v>119</v>
      </c>
      <c r="H103" s="6" t="s">
        <v>120</v>
      </c>
      <c r="I103" s="6" t="s">
        <v>92</v>
      </c>
      <c r="J103" s="6" t="s">
        <v>30</v>
      </c>
      <c r="K103" s="6" t="s">
        <v>22</v>
      </c>
      <c r="L103" s="6" t="s">
        <v>121</v>
      </c>
      <c r="M103" s="6" t="s">
        <v>10</v>
      </c>
      <c r="N103" s="32">
        <v>109</v>
      </c>
    </row>
    <row r="104" spans="1:14" x14ac:dyDescent="0.25">
      <c r="A104" s="5">
        <v>2020</v>
      </c>
      <c r="B104" s="5">
        <v>10</v>
      </c>
      <c r="C104" s="4">
        <v>64</v>
      </c>
      <c r="D104" s="6" t="s">
        <v>26</v>
      </c>
      <c r="E104" s="4">
        <v>9578217000158</v>
      </c>
      <c r="F104" s="6" t="s">
        <v>216</v>
      </c>
      <c r="G104" s="6" t="s">
        <v>119</v>
      </c>
      <c r="H104" s="6" t="s">
        <v>120</v>
      </c>
      <c r="I104" s="6" t="s">
        <v>92</v>
      </c>
      <c r="J104" s="6" t="s">
        <v>30</v>
      </c>
      <c r="K104" s="6" t="s">
        <v>22</v>
      </c>
      <c r="L104" s="6" t="s">
        <v>121</v>
      </c>
      <c r="M104" s="6" t="s">
        <v>10</v>
      </c>
      <c r="N104" s="32">
        <v>2</v>
      </c>
    </row>
    <row r="105" spans="1:14" x14ac:dyDescent="0.25">
      <c r="A105" s="5">
        <v>2020</v>
      </c>
      <c r="B105" s="5">
        <v>10</v>
      </c>
      <c r="C105" s="4">
        <v>64</v>
      </c>
      <c r="D105" s="6" t="s">
        <v>26</v>
      </c>
      <c r="E105" s="4">
        <v>6047087001020</v>
      </c>
      <c r="F105" s="6" t="s">
        <v>118</v>
      </c>
      <c r="G105" s="6" t="s">
        <v>119</v>
      </c>
      <c r="H105" s="6" t="s">
        <v>120</v>
      </c>
      <c r="I105" s="6" t="s">
        <v>92</v>
      </c>
      <c r="J105" s="6" t="s">
        <v>30</v>
      </c>
      <c r="K105" s="6" t="s">
        <v>22</v>
      </c>
      <c r="L105" s="6" t="s">
        <v>121</v>
      </c>
      <c r="M105" s="6" t="s">
        <v>10</v>
      </c>
      <c r="N105" s="32">
        <v>21</v>
      </c>
    </row>
    <row r="106" spans="1:14" x14ac:dyDescent="0.25">
      <c r="A106" s="5">
        <v>2020</v>
      </c>
      <c r="B106" s="5">
        <v>10</v>
      </c>
      <c r="C106" s="4">
        <v>64</v>
      </c>
      <c r="D106" s="6" t="s">
        <v>26</v>
      </c>
      <c r="E106" s="4">
        <v>29259736000403</v>
      </c>
      <c r="F106" s="6" t="s">
        <v>227</v>
      </c>
      <c r="G106" s="6" t="s">
        <v>119</v>
      </c>
      <c r="H106" s="6" t="s">
        <v>120</v>
      </c>
      <c r="I106" s="6" t="s">
        <v>92</v>
      </c>
      <c r="J106" s="6" t="s">
        <v>30</v>
      </c>
      <c r="K106" s="6" t="s">
        <v>22</v>
      </c>
      <c r="L106" s="6" t="s">
        <v>121</v>
      </c>
      <c r="M106" s="6" t="s">
        <v>10</v>
      </c>
      <c r="N106" s="32">
        <v>1</v>
      </c>
    </row>
    <row r="107" spans="1:14" x14ac:dyDescent="0.25">
      <c r="A107" s="5">
        <v>2020</v>
      </c>
      <c r="B107" s="5">
        <v>10</v>
      </c>
      <c r="C107" s="4">
        <v>64</v>
      </c>
      <c r="D107" s="6" t="s">
        <v>26</v>
      </c>
      <c r="E107" s="4">
        <v>8100676002102</v>
      </c>
      <c r="F107" s="6" t="s">
        <v>124</v>
      </c>
      <c r="G107" s="6" t="s">
        <v>119</v>
      </c>
      <c r="H107" s="6" t="s">
        <v>120</v>
      </c>
      <c r="I107" s="6" t="s">
        <v>92</v>
      </c>
      <c r="J107" s="6" t="s">
        <v>30</v>
      </c>
      <c r="K107" s="6" t="s">
        <v>22</v>
      </c>
      <c r="L107" s="6" t="s">
        <v>121</v>
      </c>
      <c r="M107" s="6" t="s">
        <v>10</v>
      </c>
      <c r="N107" s="32">
        <v>10</v>
      </c>
    </row>
    <row r="108" spans="1:14" x14ac:dyDescent="0.25">
      <c r="A108" s="5">
        <v>2020</v>
      </c>
      <c r="B108" s="5">
        <v>10</v>
      </c>
      <c r="C108" s="4">
        <v>64</v>
      </c>
      <c r="D108" s="6" t="s">
        <v>26</v>
      </c>
      <c r="E108" s="4">
        <v>9219138000584</v>
      </c>
      <c r="F108" s="6" t="s">
        <v>126</v>
      </c>
      <c r="G108" s="6" t="s">
        <v>119</v>
      </c>
      <c r="H108" s="6" t="s">
        <v>120</v>
      </c>
      <c r="I108" s="6" t="s">
        <v>92</v>
      </c>
      <c r="J108" s="6" t="s">
        <v>30</v>
      </c>
      <c r="K108" s="6" t="s">
        <v>21</v>
      </c>
      <c r="L108" s="6" t="s">
        <v>121</v>
      </c>
      <c r="M108" s="6" t="s">
        <v>10</v>
      </c>
      <c r="N108" s="32">
        <v>5</v>
      </c>
    </row>
    <row r="109" spans="1:14" x14ac:dyDescent="0.25">
      <c r="A109" s="5">
        <v>2020</v>
      </c>
      <c r="B109" s="5">
        <v>10</v>
      </c>
      <c r="C109" s="4">
        <v>62</v>
      </c>
      <c r="D109" s="6" t="s">
        <v>8</v>
      </c>
      <c r="E109" s="4">
        <v>60884855001207</v>
      </c>
      <c r="F109" s="6" t="s">
        <v>178</v>
      </c>
      <c r="G109" s="6" t="s">
        <v>179</v>
      </c>
      <c r="H109" s="6" t="s">
        <v>120</v>
      </c>
      <c r="I109" s="6" t="s">
        <v>92</v>
      </c>
      <c r="J109" s="6" t="s">
        <v>30</v>
      </c>
      <c r="K109" s="6" t="s">
        <v>22</v>
      </c>
      <c r="L109" s="6" t="s">
        <v>121</v>
      </c>
      <c r="M109" s="6" t="s">
        <v>10</v>
      </c>
      <c r="N109" s="32">
        <v>12</v>
      </c>
    </row>
    <row r="110" spans="1:14" x14ac:dyDescent="0.25">
      <c r="A110" s="5">
        <v>2020</v>
      </c>
      <c r="B110" s="5">
        <v>10</v>
      </c>
      <c r="C110" s="4">
        <v>62</v>
      </c>
      <c r="D110" s="6" t="s">
        <v>8</v>
      </c>
      <c r="E110" s="4">
        <v>60922168000348</v>
      </c>
      <c r="F110" s="6" t="s">
        <v>182</v>
      </c>
      <c r="G110" s="6" t="s">
        <v>119</v>
      </c>
      <c r="H110" s="6" t="s">
        <v>120</v>
      </c>
      <c r="I110" s="6" t="s">
        <v>92</v>
      </c>
      <c r="J110" s="6" t="s">
        <v>30</v>
      </c>
      <c r="K110" s="6" t="s">
        <v>22</v>
      </c>
      <c r="L110" s="6" t="s">
        <v>121</v>
      </c>
      <c r="M110" s="6" t="s">
        <v>10</v>
      </c>
      <c r="N110" s="32">
        <v>10</v>
      </c>
    </row>
    <row r="111" spans="1:14" x14ac:dyDescent="0.25">
      <c r="A111" s="5">
        <v>2020</v>
      </c>
      <c r="B111" s="5">
        <v>10</v>
      </c>
      <c r="C111" s="4">
        <v>62</v>
      </c>
      <c r="D111" s="6" t="s">
        <v>8</v>
      </c>
      <c r="E111" s="4">
        <v>29435005005198</v>
      </c>
      <c r="F111" s="6" t="s">
        <v>155</v>
      </c>
      <c r="G111" s="6" t="s">
        <v>119</v>
      </c>
      <c r="H111" s="6" t="s">
        <v>120</v>
      </c>
      <c r="I111" s="6" t="s">
        <v>92</v>
      </c>
      <c r="J111" s="6" t="s">
        <v>30</v>
      </c>
      <c r="K111" s="6" t="s">
        <v>22</v>
      </c>
      <c r="L111" s="6" t="s">
        <v>121</v>
      </c>
      <c r="M111" s="6" t="s">
        <v>10</v>
      </c>
      <c r="N111" s="32">
        <v>5</v>
      </c>
    </row>
    <row r="112" spans="1:14" x14ac:dyDescent="0.25">
      <c r="A112" s="5">
        <v>2020</v>
      </c>
      <c r="B112" s="5">
        <v>10</v>
      </c>
      <c r="C112" s="4">
        <v>62</v>
      </c>
      <c r="D112" s="6" t="s">
        <v>8</v>
      </c>
      <c r="E112" s="4">
        <v>31635857000454</v>
      </c>
      <c r="F112" s="6" t="s">
        <v>162</v>
      </c>
      <c r="G112" s="6" t="s">
        <v>119</v>
      </c>
      <c r="H112" s="6" t="s">
        <v>120</v>
      </c>
      <c r="I112" s="6" t="s">
        <v>92</v>
      </c>
      <c r="J112" s="6" t="s">
        <v>30</v>
      </c>
      <c r="K112" s="6" t="s">
        <v>22</v>
      </c>
      <c r="L112" s="6" t="s">
        <v>121</v>
      </c>
      <c r="M112" s="6" t="s">
        <v>10</v>
      </c>
      <c r="N112" s="32">
        <v>7</v>
      </c>
    </row>
    <row r="113" spans="1:14" x14ac:dyDescent="0.25">
      <c r="A113" s="5">
        <v>2020</v>
      </c>
      <c r="B113" s="5">
        <v>10</v>
      </c>
      <c r="C113" s="4">
        <v>62</v>
      </c>
      <c r="D113" s="6" t="s">
        <v>8</v>
      </c>
      <c r="E113" s="4">
        <v>73696718000219</v>
      </c>
      <c r="F113" s="6" t="s">
        <v>194</v>
      </c>
      <c r="G113" s="6" t="s">
        <v>119</v>
      </c>
      <c r="H113" s="6" t="s">
        <v>120</v>
      </c>
      <c r="I113" s="6" t="s">
        <v>92</v>
      </c>
      <c r="J113" s="6" t="s">
        <v>30</v>
      </c>
      <c r="K113" s="6" t="s">
        <v>21</v>
      </c>
      <c r="L113" s="6" t="s">
        <v>121</v>
      </c>
      <c r="M113" s="6" t="s">
        <v>10</v>
      </c>
      <c r="N113" s="32">
        <v>5</v>
      </c>
    </row>
    <row r="114" spans="1:14" x14ac:dyDescent="0.25">
      <c r="A114" s="5">
        <v>2020</v>
      </c>
      <c r="B114" s="5">
        <v>10</v>
      </c>
      <c r="C114" s="4">
        <v>62</v>
      </c>
      <c r="D114" s="6" t="s">
        <v>8</v>
      </c>
      <c r="E114" s="4">
        <v>42297507000107</v>
      </c>
      <c r="F114" s="6" t="s">
        <v>165</v>
      </c>
      <c r="G114" s="6" t="s">
        <v>119</v>
      </c>
      <c r="H114" s="6" t="s">
        <v>120</v>
      </c>
      <c r="I114" s="6" t="s">
        <v>92</v>
      </c>
      <c r="J114" s="6" t="s">
        <v>30</v>
      </c>
      <c r="K114" s="6" t="s">
        <v>22</v>
      </c>
      <c r="L114" s="6" t="s">
        <v>121</v>
      </c>
      <c r="M114" s="6" t="s">
        <v>10</v>
      </c>
      <c r="N114" s="32">
        <v>4</v>
      </c>
    </row>
    <row r="115" spans="1:14" x14ac:dyDescent="0.25">
      <c r="A115" s="5">
        <v>2020</v>
      </c>
      <c r="B115" s="5">
        <v>10</v>
      </c>
      <c r="C115" s="4">
        <v>62</v>
      </c>
      <c r="D115" s="6" t="s">
        <v>8</v>
      </c>
      <c r="E115" s="4">
        <v>24217779000160</v>
      </c>
      <c r="F115" s="6" t="s">
        <v>150</v>
      </c>
      <c r="G115" s="6" t="s">
        <v>119</v>
      </c>
      <c r="H115" s="6" t="s">
        <v>120</v>
      </c>
      <c r="I115" s="6" t="s">
        <v>92</v>
      </c>
      <c r="J115" s="6" t="s">
        <v>30</v>
      </c>
      <c r="K115" s="6" t="s">
        <v>21</v>
      </c>
      <c r="L115" s="6" t="s">
        <v>121</v>
      </c>
      <c r="M115" s="6" t="s">
        <v>10</v>
      </c>
      <c r="N115" s="32">
        <v>2</v>
      </c>
    </row>
    <row r="116" spans="1:14" x14ac:dyDescent="0.25">
      <c r="A116" s="5">
        <v>2020</v>
      </c>
      <c r="B116" s="5">
        <v>10</v>
      </c>
      <c r="C116" s="4">
        <v>62</v>
      </c>
      <c r="D116" s="6" t="s">
        <v>8</v>
      </c>
      <c r="E116" s="4">
        <v>6047087002697</v>
      </c>
      <c r="F116" s="6" t="s">
        <v>122</v>
      </c>
      <c r="G116" s="6" t="s">
        <v>119</v>
      </c>
      <c r="H116" s="6" t="s">
        <v>120</v>
      </c>
      <c r="I116" s="6" t="s">
        <v>92</v>
      </c>
      <c r="J116" s="6" t="s">
        <v>30</v>
      </c>
      <c r="K116" s="6" t="s">
        <v>22</v>
      </c>
      <c r="L116" s="6" t="s">
        <v>121</v>
      </c>
      <c r="M116" s="6" t="s">
        <v>10</v>
      </c>
      <c r="N116" s="32">
        <v>20</v>
      </c>
    </row>
    <row r="117" spans="1:14" x14ac:dyDescent="0.25">
      <c r="A117" s="5">
        <v>2020</v>
      </c>
      <c r="B117" s="5">
        <v>10</v>
      </c>
      <c r="C117" s="4">
        <v>62</v>
      </c>
      <c r="D117" s="6" t="s">
        <v>8</v>
      </c>
      <c r="E117" s="4">
        <v>6047087001020</v>
      </c>
      <c r="F117" s="6" t="s">
        <v>118</v>
      </c>
      <c r="G117" s="6" t="s">
        <v>119</v>
      </c>
      <c r="H117" s="6" t="s">
        <v>120</v>
      </c>
      <c r="I117" s="6" t="s">
        <v>92</v>
      </c>
      <c r="J117" s="6" t="s">
        <v>30</v>
      </c>
      <c r="K117" s="6" t="s">
        <v>22</v>
      </c>
      <c r="L117" s="6" t="s">
        <v>121</v>
      </c>
      <c r="M117" s="6" t="s">
        <v>10</v>
      </c>
      <c r="N117" s="32">
        <v>10</v>
      </c>
    </row>
    <row r="118" spans="1:14" x14ac:dyDescent="0.25">
      <c r="A118" s="5">
        <v>2020</v>
      </c>
      <c r="B118" s="5">
        <v>10</v>
      </c>
      <c r="C118" s="4">
        <v>62</v>
      </c>
      <c r="D118" s="6" t="s">
        <v>8</v>
      </c>
      <c r="E118" s="4">
        <v>8752137000104</v>
      </c>
      <c r="F118" s="6" t="s">
        <v>125</v>
      </c>
      <c r="G118" s="6" t="s">
        <v>119</v>
      </c>
      <c r="H118" s="6" t="s">
        <v>120</v>
      </c>
      <c r="I118" s="6" t="s">
        <v>92</v>
      </c>
      <c r="J118" s="6" t="s">
        <v>30</v>
      </c>
      <c r="K118" s="6" t="s">
        <v>22</v>
      </c>
      <c r="L118" s="6" t="s">
        <v>121</v>
      </c>
      <c r="M118" s="6" t="s">
        <v>10</v>
      </c>
      <c r="N118" s="32">
        <v>3</v>
      </c>
    </row>
    <row r="119" spans="1:14" x14ac:dyDescent="0.25">
      <c r="A119" s="5">
        <v>2020</v>
      </c>
      <c r="B119" s="5">
        <v>10</v>
      </c>
      <c r="C119" s="4">
        <v>62</v>
      </c>
      <c r="D119" s="6" t="s">
        <v>8</v>
      </c>
      <c r="E119" s="4">
        <v>8100676002102</v>
      </c>
      <c r="F119" s="6" t="s">
        <v>124</v>
      </c>
      <c r="G119" s="6" t="s">
        <v>119</v>
      </c>
      <c r="H119" s="6" t="s">
        <v>120</v>
      </c>
      <c r="I119" s="6" t="s">
        <v>92</v>
      </c>
      <c r="J119" s="6" t="s">
        <v>30</v>
      </c>
      <c r="K119" s="6" t="s">
        <v>22</v>
      </c>
      <c r="L119" s="6" t="s">
        <v>121</v>
      </c>
      <c r="M119" s="6" t="s">
        <v>10</v>
      </c>
      <c r="N119" s="32">
        <v>15</v>
      </c>
    </row>
    <row r="120" spans="1:14" x14ac:dyDescent="0.25">
      <c r="A120" s="5">
        <v>2020</v>
      </c>
      <c r="B120" s="5">
        <v>10</v>
      </c>
      <c r="C120" s="4">
        <v>62</v>
      </c>
      <c r="D120" s="6" t="s">
        <v>8</v>
      </c>
      <c r="E120" s="4">
        <v>60884855001630</v>
      </c>
      <c r="F120" s="6" t="s">
        <v>180</v>
      </c>
      <c r="G120" s="6" t="s">
        <v>119</v>
      </c>
      <c r="H120" s="6" t="s">
        <v>120</v>
      </c>
      <c r="I120" s="6" t="s">
        <v>92</v>
      </c>
      <c r="J120" s="6" t="s">
        <v>30</v>
      </c>
      <c r="K120" s="6" t="s">
        <v>21</v>
      </c>
      <c r="L120" s="6" t="s">
        <v>121</v>
      </c>
      <c r="M120" s="6" t="s">
        <v>10</v>
      </c>
      <c r="N120" s="32">
        <v>23</v>
      </c>
    </row>
    <row r="121" spans="1:14" x14ac:dyDescent="0.25">
      <c r="A121" s="5">
        <v>2020</v>
      </c>
      <c r="B121" s="5">
        <v>10</v>
      </c>
      <c r="C121" s="4">
        <v>62</v>
      </c>
      <c r="D121" s="6" t="s">
        <v>8</v>
      </c>
      <c r="E121" s="4">
        <v>33419482000259</v>
      </c>
      <c r="F121" s="6" t="s">
        <v>163</v>
      </c>
      <c r="G121" s="6" t="s">
        <v>119</v>
      </c>
      <c r="H121" s="6" t="s">
        <v>120</v>
      </c>
      <c r="I121" s="6" t="s">
        <v>92</v>
      </c>
      <c r="J121" s="6" t="s">
        <v>30</v>
      </c>
      <c r="K121" s="6" t="s">
        <v>22</v>
      </c>
      <c r="L121" s="6" t="s">
        <v>121</v>
      </c>
      <c r="M121" s="6" t="s">
        <v>10</v>
      </c>
      <c r="N121" s="32">
        <v>3</v>
      </c>
    </row>
    <row r="122" spans="1:14" x14ac:dyDescent="0.25">
      <c r="A122" s="5">
        <v>2020</v>
      </c>
      <c r="B122" s="5">
        <v>10</v>
      </c>
      <c r="C122" s="4">
        <v>62</v>
      </c>
      <c r="D122" s="6" t="s">
        <v>8</v>
      </c>
      <c r="E122" s="4">
        <v>9219138000584</v>
      </c>
      <c r="F122" s="6" t="s">
        <v>126</v>
      </c>
      <c r="G122" s="6" t="s">
        <v>119</v>
      </c>
      <c r="H122" s="6" t="s">
        <v>120</v>
      </c>
      <c r="I122" s="6" t="s">
        <v>92</v>
      </c>
      <c r="J122" s="6" t="s">
        <v>30</v>
      </c>
      <c r="K122" s="6" t="s">
        <v>21</v>
      </c>
      <c r="L122" s="6" t="s">
        <v>121</v>
      </c>
      <c r="M122" s="6" t="s">
        <v>10</v>
      </c>
      <c r="N122" s="32">
        <v>13</v>
      </c>
    </row>
    <row r="123" spans="1:14" x14ac:dyDescent="0.25">
      <c r="A123" s="5">
        <v>2020</v>
      </c>
      <c r="B123" s="5">
        <v>11</v>
      </c>
      <c r="C123" s="4">
        <v>64</v>
      </c>
      <c r="D123" s="6" t="s">
        <v>26</v>
      </c>
      <c r="E123" s="4">
        <v>8562523000133</v>
      </c>
      <c r="F123" s="6" t="s">
        <v>215</v>
      </c>
      <c r="G123" s="6" t="s">
        <v>212</v>
      </c>
      <c r="H123" s="6" t="s">
        <v>120</v>
      </c>
      <c r="I123" s="6" t="s">
        <v>92</v>
      </c>
      <c r="J123" s="6" t="s">
        <v>30</v>
      </c>
      <c r="K123" s="6" t="s">
        <v>21</v>
      </c>
      <c r="L123" s="6" t="s">
        <v>121</v>
      </c>
      <c r="M123" s="6" t="s">
        <v>10</v>
      </c>
      <c r="N123" s="32">
        <v>10</v>
      </c>
    </row>
    <row r="124" spans="1:14" x14ac:dyDescent="0.25">
      <c r="A124" s="5">
        <v>2020</v>
      </c>
      <c r="B124" s="5">
        <v>11</v>
      </c>
      <c r="C124" s="4">
        <v>64</v>
      </c>
      <c r="D124" s="6" t="s">
        <v>26</v>
      </c>
      <c r="E124" s="4">
        <v>6047087001372</v>
      </c>
      <c r="F124" s="6" t="s">
        <v>211</v>
      </c>
      <c r="G124" s="6" t="s">
        <v>212</v>
      </c>
      <c r="H124" s="6" t="s">
        <v>120</v>
      </c>
      <c r="I124" s="6" t="s">
        <v>92</v>
      </c>
      <c r="J124" s="6" t="s">
        <v>30</v>
      </c>
      <c r="K124" s="6" t="s">
        <v>22</v>
      </c>
      <c r="L124" s="6" t="s">
        <v>121</v>
      </c>
      <c r="M124" s="6" t="s">
        <v>10</v>
      </c>
      <c r="N124" s="32">
        <v>12</v>
      </c>
    </row>
    <row r="125" spans="1:14" x14ac:dyDescent="0.25">
      <c r="A125" s="5">
        <v>2020</v>
      </c>
      <c r="B125" s="5">
        <v>11</v>
      </c>
      <c r="C125" s="4">
        <v>64</v>
      </c>
      <c r="D125" s="6" t="s">
        <v>26</v>
      </c>
      <c r="E125" s="4">
        <v>30079461000162</v>
      </c>
      <c r="F125" s="6" t="s">
        <v>563</v>
      </c>
      <c r="G125" s="6" t="s">
        <v>179</v>
      </c>
      <c r="H125" s="6" t="s">
        <v>120</v>
      </c>
      <c r="I125" s="6" t="s">
        <v>92</v>
      </c>
      <c r="J125" s="6" t="s">
        <v>30</v>
      </c>
      <c r="K125" s="6" t="s">
        <v>22</v>
      </c>
      <c r="L125" s="6" t="s">
        <v>121</v>
      </c>
      <c r="M125" s="6" t="s">
        <v>10</v>
      </c>
      <c r="N125" s="32">
        <v>4</v>
      </c>
    </row>
    <row r="126" spans="1:14" x14ac:dyDescent="0.25">
      <c r="A126" s="5">
        <v>2020</v>
      </c>
      <c r="B126" s="5">
        <v>11</v>
      </c>
      <c r="C126" s="4">
        <v>64</v>
      </c>
      <c r="D126" s="6" t="s">
        <v>26</v>
      </c>
      <c r="E126" s="4">
        <v>60884855001207</v>
      </c>
      <c r="F126" s="6" t="s">
        <v>178</v>
      </c>
      <c r="G126" s="6" t="s">
        <v>179</v>
      </c>
      <c r="H126" s="6" t="s">
        <v>120</v>
      </c>
      <c r="I126" s="6" t="s">
        <v>92</v>
      </c>
      <c r="J126" s="6" t="s">
        <v>30</v>
      </c>
      <c r="K126" s="6" t="s">
        <v>22</v>
      </c>
      <c r="L126" s="6" t="s">
        <v>121</v>
      </c>
      <c r="M126" s="6" t="s">
        <v>10</v>
      </c>
      <c r="N126" s="32">
        <v>10</v>
      </c>
    </row>
    <row r="127" spans="1:14" x14ac:dyDescent="0.25">
      <c r="A127" s="5">
        <v>2020</v>
      </c>
      <c r="B127" s="5">
        <v>11</v>
      </c>
      <c r="C127" s="4">
        <v>64</v>
      </c>
      <c r="D127" s="6" t="s">
        <v>26</v>
      </c>
      <c r="E127" s="4">
        <v>29072642000188</v>
      </c>
      <c r="F127" s="6" t="s">
        <v>530</v>
      </c>
      <c r="G127" s="6" t="s">
        <v>531</v>
      </c>
      <c r="H127" s="6" t="s">
        <v>120</v>
      </c>
      <c r="I127" s="6" t="s">
        <v>92</v>
      </c>
      <c r="J127" s="6" t="s">
        <v>30</v>
      </c>
      <c r="K127" s="6" t="s">
        <v>21</v>
      </c>
      <c r="L127" s="6" t="s">
        <v>121</v>
      </c>
      <c r="M127" s="6" t="s">
        <v>10</v>
      </c>
      <c r="N127" s="32">
        <v>19</v>
      </c>
    </row>
    <row r="128" spans="1:14" x14ac:dyDescent="0.25">
      <c r="A128" s="5">
        <v>2020</v>
      </c>
      <c r="B128" s="5">
        <v>11</v>
      </c>
      <c r="C128" s="4">
        <v>64</v>
      </c>
      <c r="D128" s="6" t="s">
        <v>26</v>
      </c>
      <c r="E128" s="4">
        <v>60922168000348</v>
      </c>
      <c r="F128" s="6" t="s">
        <v>182</v>
      </c>
      <c r="G128" s="6" t="s">
        <v>119</v>
      </c>
      <c r="H128" s="6" t="s">
        <v>120</v>
      </c>
      <c r="I128" s="6" t="s">
        <v>92</v>
      </c>
      <c r="J128" s="6" t="s">
        <v>30</v>
      </c>
      <c r="K128" s="6" t="s">
        <v>22</v>
      </c>
      <c r="L128" s="6" t="s">
        <v>121</v>
      </c>
      <c r="M128" s="6" t="s">
        <v>10</v>
      </c>
      <c r="N128" s="32">
        <v>9</v>
      </c>
    </row>
    <row r="129" spans="1:14" x14ac:dyDescent="0.25">
      <c r="A129" s="5">
        <v>2020</v>
      </c>
      <c r="B129" s="5">
        <v>11</v>
      </c>
      <c r="C129" s="4">
        <v>64</v>
      </c>
      <c r="D129" s="6" t="s">
        <v>26</v>
      </c>
      <c r="E129" s="4">
        <v>29435005005279</v>
      </c>
      <c r="F129" s="6" t="s">
        <v>228</v>
      </c>
      <c r="G129" s="6" t="s">
        <v>119</v>
      </c>
      <c r="H129" s="6" t="s">
        <v>120</v>
      </c>
      <c r="I129" s="6" t="s">
        <v>92</v>
      </c>
      <c r="J129" s="6" t="s">
        <v>30</v>
      </c>
      <c r="K129" s="6" t="s">
        <v>22</v>
      </c>
      <c r="L129" s="6" t="s">
        <v>121</v>
      </c>
      <c r="M129" s="6" t="s">
        <v>10</v>
      </c>
      <c r="N129" s="32">
        <v>2</v>
      </c>
    </row>
    <row r="130" spans="1:14" x14ac:dyDescent="0.25">
      <c r="A130" s="5">
        <v>2020</v>
      </c>
      <c r="B130" s="5">
        <v>11</v>
      </c>
      <c r="C130" s="4">
        <v>64</v>
      </c>
      <c r="D130" s="6" t="s">
        <v>26</v>
      </c>
      <c r="E130" s="4">
        <v>29435005005198</v>
      </c>
      <c r="F130" s="6" t="s">
        <v>155</v>
      </c>
      <c r="G130" s="6" t="s">
        <v>119</v>
      </c>
      <c r="H130" s="6" t="s">
        <v>120</v>
      </c>
      <c r="I130" s="6" t="s">
        <v>92</v>
      </c>
      <c r="J130" s="6" t="s">
        <v>30</v>
      </c>
      <c r="K130" s="6" t="s">
        <v>22</v>
      </c>
      <c r="L130" s="6" t="s">
        <v>121</v>
      </c>
      <c r="M130" s="6" t="s">
        <v>10</v>
      </c>
      <c r="N130" s="32">
        <v>6</v>
      </c>
    </row>
    <row r="131" spans="1:14" x14ac:dyDescent="0.25">
      <c r="A131" s="5">
        <v>2020</v>
      </c>
      <c r="B131" s="5">
        <v>11</v>
      </c>
      <c r="C131" s="4">
        <v>64</v>
      </c>
      <c r="D131" s="6" t="s">
        <v>26</v>
      </c>
      <c r="E131" s="4">
        <v>31635857000292</v>
      </c>
      <c r="F131" s="6" t="s">
        <v>472</v>
      </c>
      <c r="G131" s="6" t="s">
        <v>119</v>
      </c>
      <c r="H131" s="6" t="s">
        <v>120</v>
      </c>
      <c r="I131" s="6" t="s">
        <v>92</v>
      </c>
      <c r="J131" s="6" t="s">
        <v>30</v>
      </c>
      <c r="K131" s="6" t="s">
        <v>22</v>
      </c>
      <c r="L131" s="6" t="s">
        <v>121</v>
      </c>
      <c r="M131" s="6" t="s">
        <v>10</v>
      </c>
      <c r="N131" s="32">
        <v>4</v>
      </c>
    </row>
    <row r="132" spans="1:14" x14ac:dyDescent="0.25">
      <c r="A132" s="5">
        <v>2020</v>
      </c>
      <c r="B132" s="5">
        <v>11</v>
      </c>
      <c r="C132" s="4">
        <v>64</v>
      </c>
      <c r="D132" s="6" t="s">
        <v>26</v>
      </c>
      <c r="E132" s="4">
        <v>2284062000521</v>
      </c>
      <c r="F132" s="6" t="s">
        <v>532</v>
      </c>
      <c r="G132" s="6" t="s">
        <v>119</v>
      </c>
      <c r="H132" s="6" t="s">
        <v>120</v>
      </c>
      <c r="I132" s="6" t="s">
        <v>92</v>
      </c>
      <c r="J132" s="6" t="s">
        <v>30</v>
      </c>
      <c r="K132" s="6" t="s">
        <v>21</v>
      </c>
      <c r="L132" s="6" t="s">
        <v>121</v>
      </c>
      <c r="M132" s="6" t="s">
        <v>10</v>
      </c>
      <c r="N132" s="32">
        <v>15</v>
      </c>
    </row>
    <row r="133" spans="1:14" x14ac:dyDescent="0.25">
      <c r="A133" s="5">
        <v>2020</v>
      </c>
      <c r="B133" s="5">
        <v>11</v>
      </c>
      <c r="C133" s="4">
        <v>64</v>
      </c>
      <c r="D133" s="6" t="s">
        <v>26</v>
      </c>
      <c r="E133" s="4">
        <v>6047087002697</v>
      </c>
      <c r="F133" s="6" t="s">
        <v>122</v>
      </c>
      <c r="G133" s="6" t="s">
        <v>119</v>
      </c>
      <c r="H133" s="6" t="s">
        <v>120</v>
      </c>
      <c r="I133" s="6" t="s">
        <v>92</v>
      </c>
      <c r="J133" s="6" t="s">
        <v>30</v>
      </c>
      <c r="K133" s="6" t="s">
        <v>22</v>
      </c>
      <c r="L133" s="6" t="s">
        <v>121</v>
      </c>
      <c r="M133" s="6" t="s">
        <v>10</v>
      </c>
      <c r="N133" s="32">
        <v>10</v>
      </c>
    </row>
    <row r="134" spans="1:14" x14ac:dyDescent="0.25">
      <c r="A134" s="5">
        <v>2020</v>
      </c>
      <c r="B134" s="5">
        <v>11</v>
      </c>
      <c r="C134" s="4">
        <v>64</v>
      </c>
      <c r="D134" s="6" t="s">
        <v>26</v>
      </c>
      <c r="E134" s="4">
        <v>9578217000158</v>
      </c>
      <c r="F134" s="6" t="s">
        <v>216</v>
      </c>
      <c r="G134" s="6" t="s">
        <v>119</v>
      </c>
      <c r="H134" s="6" t="s">
        <v>120</v>
      </c>
      <c r="I134" s="6" t="s">
        <v>92</v>
      </c>
      <c r="J134" s="6" t="s">
        <v>30</v>
      </c>
      <c r="K134" s="6" t="s">
        <v>22</v>
      </c>
      <c r="L134" s="6" t="s">
        <v>121</v>
      </c>
      <c r="M134" s="6" t="s">
        <v>10</v>
      </c>
      <c r="N134" s="32">
        <v>1</v>
      </c>
    </row>
    <row r="135" spans="1:14" x14ac:dyDescent="0.25">
      <c r="A135" s="5">
        <v>2020</v>
      </c>
      <c r="B135" s="5">
        <v>11</v>
      </c>
      <c r="C135" s="4">
        <v>64</v>
      </c>
      <c r="D135" s="6" t="s">
        <v>26</v>
      </c>
      <c r="E135" s="4">
        <v>6047087003316</v>
      </c>
      <c r="F135" s="6" t="s">
        <v>533</v>
      </c>
      <c r="G135" s="6" t="s">
        <v>119</v>
      </c>
      <c r="H135" s="6" t="s">
        <v>120</v>
      </c>
      <c r="I135" s="6" t="s">
        <v>92</v>
      </c>
      <c r="J135" s="6" t="s">
        <v>30</v>
      </c>
      <c r="K135" s="6" t="s">
        <v>22</v>
      </c>
      <c r="L135" s="6" t="s">
        <v>121</v>
      </c>
      <c r="M135" s="6" t="s">
        <v>10</v>
      </c>
      <c r="N135" s="32">
        <v>2</v>
      </c>
    </row>
    <row r="136" spans="1:14" x14ac:dyDescent="0.25">
      <c r="A136" s="5">
        <v>2020</v>
      </c>
      <c r="B136" s="5">
        <v>11</v>
      </c>
      <c r="C136" s="4">
        <v>64</v>
      </c>
      <c r="D136" s="6" t="s">
        <v>26</v>
      </c>
      <c r="E136" s="4">
        <v>6047087001020</v>
      </c>
      <c r="F136" s="6" t="s">
        <v>118</v>
      </c>
      <c r="G136" s="6" t="s">
        <v>119</v>
      </c>
      <c r="H136" s="6" t="s">
        <v>120</v>
      </c>
      <c r="I136" s="6" t="s">
        <v>92</v>
      </c>
      <c r="J136" s="6" t="s">
        <v>30</v>
      </c>
      <c r="K136" s="6" t="s">
        <v>22</v>
      </c>
      <c r="L136" s="6" t="s">
        <v>121</v>
      </c>
      <c r="M136" s="6" t="s">
        <v>10</v>
      </c>
      <c r="N136" s="32">
        <v>24</v>
      </c>
    </row>
    <row r="137" spans="1:14" x14ac:dyDescent="0.25">
      <c r="A137" s="5">
        <v>2020</v>
      </c>
      <c r="B137" s="5">
        <v>11</v>
      </c>
      <c r="C137" s="4">
        <v>64</v>
      </c>
      <c r="D137" s="6" t="s">
        <v>26</v>
      </c>
      <c r="E137" s="4">
        <v>29259736000403</v>
      </c>
      <c r="F137" s="6" t="s">
        <v>227</v>
      </c>
      <c r="G137" s="6" t="s">
        <v>119</v>
      </c>
      <c r="H137" s="6" t="s">
        <v>120</v>
      </c>
      <c r="I137" s="6" t="s">
        <v>92</v>
      </c>
      <c r="J137" s="6" t="s">
        <v>30</v>
      </c>
      <c r="K137" s="6" t="s">
        <v>22</v>
      </c>
      <c r="L137" s="6" t="s">
        <v>121</v>
      </c>
      <c r="M137" s="6" t="s">
        <v>10</v>
      </c>
      <c r="N137" s="32">
        <v>4</v>
      </c>
    </row>
    <row r="138" spans="1:14" x14ac:dyDescent="0.25">
      <c r="A138" s="5">
        <v>2020</v>
      </c>
      <c r="B138" s="5">
        <v>11</v>
      </c>
      <c r="C138" s="4">
        <v>64</v>
      </c>
      <c r="D138" s="6" t="s">
        <v>26</v>
      </c>
      <c r="E138" s="4">
        <v>8100676002102</v>
      </c>
      <c r="F138" s="6" t="s">
        <v>124</v>
      </c>
      <c r="G138" s="6" t="s">
        <v>119</v>
      </c>
      <c r="H138" s="6" t="s">
        <v>120</v>
      </c>
      <c r="I138" s="6" t="s">
        <v>92</v>
      </c>
      <c r="J138" s="6" t="s">
        <v>30</v>
      </c>
      <c r="K138" s="6" t="s">
        <v>22</v>
      </c>
      <c r="L138" s="6" t="s">
        <v>121</v>
      </c>
      <c r="M138" s="6" t="s">
        <v>10</v>
      </c>
      <c r="N138" s="32">
        <v>5</v>
      </c>
    </row>
    <row r="139" spans="1:14" x14ac:dyDescent="0.25">
      <c r="A139" s="5">
        <v>2020</v>
      </c>
      <c r="B139" s="5">
        <v>11</v>
      </c>
      <c r="C139" s="4">
        <v>64</v>
      </c>
      <c r="D139" s="6" t="s">
        <v>26</v>
      </c>
      <c r="E139" s="4">
        <v>60884855001630</v>
      </c>
      <c r="F139" s="6" t="s">
        <v>180</v>
      </c>
      <c r="G139" s="6" t="s">
        <v>119</v>
      </c>
      <c r="H139" s="6" t="s">
        <v>120</v>
      </c>
      <c r="I139" s="6" t="s">
        <v>92</v>
      </c>
      <c r="J139" s="6" t="s">
        <v>30</v>
      </c>
      <c r="K139" s="6" t="s">
        <v>21</v>
      </c>
      <c r="L139" s="6" t="s">
        <v>121</v>
      </c>
      <c r="M139" s="6" t="s">
        <v>10</v>
      </c>
      <c r="N139" s="32">
        <v>20</v>
      </c>
    </row>
    <row r="140" spans="1:14" x14ac:dyDescent="0.25">
      <c r="A140" s="5">
        <v>2020</v>
      </c>
      <c r="B140" s="5">
        <v>11</v>
      </c>
      <c r="C140" s="4">
        <v>64</v>
      </c>
      <c r="D140" s="6" t="s">
        <v>26</v>
      </c>
      <c r="E140" s="4">
        <v>8850962000222</v>
      </c>
      <c r="F140" s="6" t="s">
        <v>534</v>
      </c>
      <c r="G140" s="6" t="s">
        <v>119</v>
      </c>
      <c r="H140" s="6" t="s">
        <v>120</v>
      </c>
      <c r="I140" s="6" t="s">
        <v>92</v>
      </c>
      <c r="J140" s="6" t="s">
        <v>30</v>
      </c>
      <c r="K140" s="6" t="s">
        <v>22</v>
      </c>
      <c r="L140" s="6" t="s">
        <v>121</v>
      </c>
      <c r="M140" s="6" t="s">
        <v>10</v>
      </c>
      <c r="N140" s="32">
        <v>6</v>
      </c>
    </row>
    <row r="141" spans="1:14" x14ac:dyDescent="0.25">
      <c r="A141" s="5">
        <v>2020</v>
      </c>
      <c r="B141" s="5">
        <v>11</v>
      </c>
      <c r="C141" s="4">
        <v>64</v>
      </c>
      <c r="D141" s="6" t="s">
        <v>26</v>
      </c>
      <c r="E141" s="4">
        <v>9219138000584</v>
      </c>
      <c r="F141" s="6" t="s">
        <v>126</v>
      </c>
      <c r="G141" s="6" t="s">
        <v>119</v>
      </c>
      <c r="H141" s="6" t="s">
        <v>120</v>
      </c>
      <c r="I141" s="6" t="s">
        <v>92</v>
      </c>
      <c r="J141" s="6" t="s">
        <v>30</v>
      </c>
      <c r="K141" s="6" t="s">
        <v>21</v>
      </c>
      <c r="L141" s="6" t="s">
        <v>121</v>
      </c>
      <c r="M141" s="6" t="s">
        <v>10</v>
      </c>
      <c r="N141" s="32">
        <v>25</v>
      </c>
    </row>
    <row r="142" spans="1:14" x14ac:dyDescent="0.25">
      <c r="A142" s="5">
        <v>2020</v>
      </c>
      <c r="B142" s="5">
        <v>11</v>
      </c>
      <c r="C142" s="4">
        <v>64</v>
      </c>
      <c r="D142" s="6" t="s">
        <v>26</v>
      </c>
      <c r="E142" s="4">
        <v>31671480000146</v>
      </c>
      <c r="F142" s="6" t="s">
        <v>564</v>
      </c>
      <c r="G142" s="6" t="s">
        <v>565</v>
      </c>
      <c r="H142" s="6" t="s">
        <v>120</v>
      </c>
      <c r="I142" s="6" t="s">
        <v>92</v>
      </c>
      <c r="J142" s="6" t="s">
        <v>30</v>
      </c>
      <c r="K142" s="6" t="s">
        <v>22</v>
      </c>
      <c r="L142" s="6" t="s">
        <v>121</v>
      </c>
      <c r="M142" s="6" t="s">
        <v>10</v>
      </c>
      <c r="N142" s="32">
        <v>4</v>
      </c>
    </row>
    <row r="143" spans="1:14" x14ac:dyDescent="0.25">
      <c r="A143" s="5">
        <v>2020</v>
      </c>
      <c r="B143" s="5">
        <v>11</v>
      </c>
      <c r="C143" s="4">
        <v>62</v>
      </c>
      <c r="D143" s="6" t="s">
        <v>8</v>
      </c>
      <c r="E143" s="4">
        <v>6047087001372</v>
      </c>
      <c r="F143" s="6" t="s">
        <v>211</v>
      </c>
      <c r="G143" s="6" t="s">
        <v>212</v>
      </c>
      <c r="H143" s="6" t="s">
        <v>120</v>
      </c>
      <c r="I143" s="6" t="s">
        <v>92</v>
      </c>
      <c r="J143" s="6" t="s">
        <v>30</v>
      </c>
      <c r="K143" s="6" t="s">
        <v>22</v>
      </c>
      <c r="L143" s="6" t="s">
        <v>121</v>
      </c>
      <c r="M143" s="6" t="s">
        <v>10</v>
      </c>
      <c r="N143" s="32">
        <v>2</v>
      </c>
    </row>
    <row r="144" spans="1:14" x14ac:dyDescent="0.25">
      <c r="A144" s="5">
        <v>2020</v>
      </c>
      <c r="B144" s="5">
        <v>11</v>
      </c>
      <c r="C144" s="4">
        <v>62</v>
      </c>
      <c r="D144" s="6" t="s">
        <v>8</v>
      </c>
      <c r="E144" s="4">
        <v>30079461000162</v>
      </c>
      <c r="F144" s="6" t="s">
        <v>563</v>
      </c>
      <c r="G144" s="6" t="s">
        <v>179</v>
      </c>
      <c r="H144" s="6" t="s">
        <v>120</v>
      </c>
      <c r="I144" s="6" t="s">
        <v>92</v>
      </c>
      <c r="J144" s="6" t="s">
        <v>30</v>
      </c>
      <c r="K144" s="6" t="s">
        <v>22</v>
      </c>
      <c r="L144" s="6" t="s">
        <v>121</v>
      </c>
      <c r="M144" s="6" t="s">
        <v>10</v>
      </c>
      <c r="N144" s="32">
        <v>3</v>
      </c>
    </row>
    <row r="145" spans="1:14" x14ac:dyDescent="0.25">
      <c r="A145" s="5">
        <v>2020</v>
      </c>
      <c r="B145" s="5">
        <v>11</v>
      </c>
      <c r="C145" s="4">
        <v>62</v>
      </c>
      <c r="D145" s="6" t="s">
        <v>8</v>
      </c>
      <c r="E145" s="4">
        <v>60884855001207</v>
      </c>
      <c r="F145" s="6" t="s">
        <v>178</v>
      </c>
      <c r="G145" s="6" t="s">
        <v>179</v>
      </c>
      <c r="H145" s="6" t="s">
        <v>120</v>
      </c>
      <c r="I145" s="6" t="s">
        <v>92</v>
      </c>
      <c r="J145" s="6" t="s">
        <v>30</v>
      </c>
      <c r="K145" s="6" t="s">
        <v>22</v>
      </c>
      <c r="L145" s="6" t="s">
        <v>121</v>
      </c>
      <c r="M145" s="6" t="s">
        <v>10</v>
      </c>
      <c r="N145" s="32">
        <v>2</v>
      </c>
    </row>
    <row r="146" spans="1:14" x14ac:dyDescent="0.25">
      <c r="A146" s="5">
        <v>2020</v>
      </c>
      <c r="B146" s="5">
        <v>11</v>
      </c>
      <c r="C146" s="4">
        <v>62</v>
      </c>
      <c r="D146" s="6" t="s">
        <v>8</v>
      </c>
      <c r="E146" s="4">
        <v>60922168000348</v>
      </c>
      <c r="F146" s="6" t="s">
        <v>182</v>
      </c>
      <c r="G146" s="6" t="s">
        <v>119</v>
      </c>
      <c r="H146" s="6" t="s">
        <v>120</v>
      </c>
      <c r="I146" s="6" t="s">
        <v>92</v>
      </c>
      <c r="J146" s="6" t="s">
        <v>30</v>
      </c>
      <c r="K146" s="6" t="s">
        <v>22</v>
      </c>
      <c r="L146" s="6" t="s">
        <v>121</v>
      </c>
      <c r="M146" s="6" t="s">
        <v>10</v>
      </c>
      <c r="N146" s="32">
        <v>4</v>
      </c>
    </row>
    <row r="147" spans="1:14" x14ac:dyDescent="0.25">
      <c r="A147" s="5">
        <v>2020</v>
      </c>
      <c r="B147" s="5">
        <v>11</v>
      </c>
      <c r="C147" s="4">
        <v>62</v>
      </c>
      <c r="D147" s="6" t="s">
        <v>8</v>
      </c>
      <c r="E147" s="4">
        <v>29435005005198</v>
      </c>
      <c r="F147" s="6" t="s">
        <v>155</v>
      </c>
      <c r="G147" s="6" t="s">
        <v>119</v>
      </c>
      <c r="H147" s="6" t="s">
        <v>120</v>
      </c>
      <c r="I147" s="6" t="s">
        <v>92</v>
      </c>
      <c r="J147" s="6" t="s">
        <v>30</v>
      </c>
      <c r="K147" s="6" t="s">
        <v>22</v>
      </c>
      <c r="L147" s="6" t="s">
        <v>121</v>
      </c>
      <c r="M147" s="6" t="s">
        <v>10</v>
      </c>
      <c r="N147" s="32">
        <v>5</v>
      </c>
    </row>
    <row r="148" spans="1:14" x14ac:dyDescent="0.25">
      <c r="A148" s="5">
        <v>2020</v>
      </c>
      <c r="B148" s="5">
        <v>11</v>
      </c>
      <c r="C148" s="4">
        <v>62</v>
      </c>
      <c r="D148" s="6" t="s">
        <v>8</v>
      </c>
      <c r="E148" s="4">
        <v>31635857000292</v>
      </c>
      <c r="F148" s="6" t="s">
        <v>472</v>
      </c>
      <c r="G148" s="6" t="s">
        <v>119</v>
      </c>
      <c r="H148" s="6" t="s">
        <v>120</v>
      </c>
      <c r="I148" s="6" t="s">
        <v>92</v>
      </c>
      <c r="J148" s="6" t="s">
        <v>30</v>
      </c>
      <c r="K148" s="6" t="s">
        <v>22</v>
      </c>
      <c r="L148" s="6" t="s">
        <v>121</v>
      </c>
      <c r="M148" s="6" t="s">
        <v>10</v>
      </c>
      <c r="N148" s="32">
        <v>7</v>
      </c>
    </row>
    <row r="149" spans="1:14" x14ac:dyDescent="0.25">
      <c r="A149" s="5">
        <v>2020</v>
      </c>
      <c r="B149" s="5">
        <v>11</v>
      </c>
      <c r="C149" s="4">
        <v>62</v>
      </c>
      <c r="D149" s="6" t="s">
        <v>8</v>
      </c>
      <c r="E149" s="4">
        <v>73696718000219</v>
      </c>
      <c r="F149" s="6" t="s">
        <v>194</v>
      </c>
      <c r="G149" s="6" t="s">
        <v>119</v>
      </c>
      <c r="H149" s="6" t="s">
        <v>120</v>
      </c>
      <c r="I149" s="6" t="s">
        <v>92</v>
      </c>
      <c r="J149" s="6" t="s">
        <v>30</v>
      </c>
      <c r="K149" s="6" t="s">
        <v>21</v>
      </c>
      <c r="L149" s="6" t="s">
        <v>121</v>
      </c>
      <c r="M149" s="6" t="s">
        <v>10</v>
      </c>
      <c r="N149" s="32">
        <v>1</v>
      </c>
    </row>
    <row r="150" spans="1:14" x14ac:dyDescent="0.25">
      <c r="A150" s="5">
        <v>2020</v>
      </c>
      <c r="B150" s="5">
        <v>11</v>
      </c>
      <c r="C150" s="4">
        <v>62</v>
      </c>
      <c r="D150" s="6" t="s">
        <v>8</v>
      </c>
      <c r="E150" s="4">
        <v>42297507000107</v>
      </c>
      <c r="F150" s="6" t="s">
        <v>165</v>
      </c>
      <c r="G150" s="6" t="s">
        <v>119</v>
      </c>
      <c r="H150" s="6" t="s">
        <v>120</v>
      </c>
      <c r="I150" s="6" t="s">
        <v>92</v>
      </c>
      <c r="J150" s="6" t="s">
        <v>30</v>
      </c>
      <c r="K150" s="6" t="s">
        <v>22</v>
      </c>
      <c r="L150" s="6" t="s">
        <v>121</v>
      </c>
      <c r="M150" s="6" t="s">
        <v>10</v>
      </c>
      <c r="N150" s="32">
        <v>4</v>
      </c>
    </row>
    <row r="151" spans="1:14" x14ac:dyDescent="0.25">
      <c r="A151" s="5">
        <v>2020</v>
      </c>
      <c r="B151" s="5">
        <v>11</v>
      </c>
      <c r="C151" s="4">
        <v>62</v>
      </c>
      <c r="D151" s="6" t="s">
        <v>8</v>
      </c>
      <c r="E151" s="4">
        <v>2284062000521</v>
      </c>
      <c r="F151" s="6" t="s">
        <v>532</v>
      </c>
      <c r="G151" s="6" t="s">
        <v>119</v>
      </c>
      <c r="H151" s="6" t="s">
        <v>120</v>
      </c>
      <c r="I151" s="6" t="s">
        <v>92</v>
      </c>
      <c r="J151" s="6" t="s">
        <v>30</v>
      </c>
      <c r="K151" s="6" t="s">
        <v>21</v>
      </c>
      <c r="L151" s="6" t="s">
        <v>121</v>
      </c>
      <c r="M151" s="6" t="s">
        <v>10</v>
      </c>
      <c r="N151" s="32">
        <v>27</v>
      </c>
    </row>
    <row r="152" spans="1:14" x14ac:dyDescent="0.25">
      <c r="A152" s="5">
        <v>2020</v>
      </c>
      <c r="B152" s="5">
        <v>11</v>
      </c>
      <c r="C152" s="4">
        <v>62</v>
      </c>
      <c r="D152" s="6" t="s">
        <v>8</v>
      </c>
      <c r="E152" s="4">
        <v>24217779000160</v>
      </c>
      <c r="F152" s="6" t="s">
        <v>150</v>
      </c>
      <c r="G152" s="6" t="s">
        <v>119</v>
      </c>
      <c r="H152" s="6" t="s">
        <v>120</v>
      </c>
      <c r="I152" s="6" t="s">
        <v>92</v>
      </c>
      <c r="J152" s="6" t="s">
        <v>30</v>
      </c>
      <c r="K152" s="6" t="s">
        <v>21</v>
      </c>
      <c r="L152" s="6" t="s">
        <v>121</v>
      </c>
      <c r="M152" s="6" t="s">
        <v>10</v>
      </c>
      <c r="N152" s="32">
        <v>39</v>
      </c>
    </row>
    <row r="153" spans="1:14" x14ac:dyDescent="0.25">
      <c r="A153" s="5">
        <v>2020</v>
      </c>
      <c r="B153" s="5">
        <v>11</v>
      </c>
      <c r="C153" s="4">
        <v>62</v>
      </c>
      <c r="D153" s="6" t="s">
        <v>8</v>
      </c>
      <c r="E153" s="4">
        <v>6047087000996</v>
      </c>
      <c r="F153" s="6" t="s">
        <v>210</v>
      </c>
      <c r="G153" s="6" t="s">
        <v>119</v>
      </c>
      <c r="H153" s="6" t="s">
        <v>120</v>
      </c>
      <c r="I153" s="6" t="s">
        <v>92</v>
      </c>
      <c r="J153" s="6" t="s">
        <v>30</v>
      </c>
      <c r="K153" s="6" t="s">
        <v>22</v>
      </c>
      <c r="L153" s="6" t="s">
        <v>121</v>
      </c>
      <c r="M153" s="6" t="s">
        <v>10</v>
      </c>
      <c r="N153" s="32">
        <v>4</v>
      </c>
    </row>
    <row r="154" spans="1:14" x14ac:dyDescent="0.25">
      <c r="A154" s="5">
        <v>2020</v>
      </c>
      <c r="B154" s="5">
        <v>11</v>
      </c>
      <c r="C154" s="4">
        <v>62</v>
      </c>
      <c r="D154" s="6" t="s">
        <v>8</v>
      </c>
      <c r="E154" s="4">
        <v>34058123000103</v>
      </c>
      <c r="F154" s="6" t="s">
        <v>538</v>
      </c>
      <c r="G154" s="6" t="s">
        <v>119</v>
      </c>
      <c r="H154" s="6" t="s">
        <v>120</v>
      </c>
      <c r="I154" s="6" t="s">
        <v>92</v>
      </c>
      <c r="J154" s="6" t="s">
        <v>30</v>
      </c>
      <c r="K154" s="6" t="s">
        <v>22</v>
      </c>
      <c r="L154" s="6" t="s">
        <v>121</v>
      </c>
      <c r="M154" s="6" t="s">
        <v>10</v>
      </c>
      <c r="N154" s="32">
        <v>4</v>
      </c>
    </row>
    <row r="155" spans="1:14" x14ac:dyDescent="0.25">
      <c r="A155" s="5">
        <v>2020</v>
      </c>
      <c r="B155" s="5">
        <v>11</v>
      </c>
      <c r="C155" s="4">
        <v>62</v>
      </c>
      <c r="D155" s="6" t="s">
        <v>8</v>
      </c>
      <c r="E155" s="4">
        <v>6047087001020</v>
      </c>
      <c r="F155" s="6" t="s">
        <v>118</v>
      </c>
      <c r="G155" s="6" t="s">
        <v>119</v>
      </c>
      <c r="H155" s="6" t="s">
        <v>120</v>
      </c>
      <c r="I155" s="6" t="s">
        <v>92</v>
      </c>
      <c r="J155" s="6" t="s">
        <v>30</v>
      </c>
      <c r="K155" s="6" t="s">
        <v>22</v>
      </c>
      <c r="L155" s="6" t="s">
        <v>121</v>
      </c>
      <c r="M155" s="6" t="s">
        <v>10</v>
      </c>
      <c r="N155" s="32">
        <v>18</v>
      </c>
    </row>
    <row r="156" spans="1:14" x14ac:dyDescent="0.25">
      <c r="A156" s="5">
        <v>2020</v>
      </c>
      <c r="B156" s="5">
        <v>11</v>
      </c>
      <c r="C156" s="4">
        <v>62</v>
      </c>
      <c r="D156" s="6" t="s">
        <v>8</v>
      </c>
      <c r="E156" s="4">
        <v>60884855001630</v>
      </c>
      <c r="F156" s="6" t="s">
        <v>180</v>
      </c>
      <c r="G156" s="6" t="s">
        <v>119</v>
      </c>
      <c r="H156" s="6" t="s">
        <v>120</v>
      </c>
      <c r="I156" s="6" t="s">
        <v>92</v>
      </c>
      <c r="J156" s="6" t="s">
        <v>30</v>
      </c>
      <c r="K156" s="6" t="s">
        <v>21</v>
      </c>
      <c r="L156" s="6" t="s">
        <v>121</v>
      </c>
      <c r="M156" s="6" t="s">
        <v>10</v>
      </c>
      <c r="N156" s="32">
        <v>5</v>
      </c>
    </row>
    <row r="157" spans="1:14" x14ac:dyDescent="0.25">
      <c r="A157" s="5">
        <v>2020</v>
      </c>
      <c r="B157" s="5">
        <v>11</v>
      </c>
      <c r="C157" s="4">
        <v>62</v>
      </c>
      <c r="D157" s="6" t="s">
        <v>8</v>
      </c>
      <c r="E157" s="4">
        <v>33419482000259</v>
      </c>
      <c r="F157" s="6" t="s">
        <v>163</v>
      </c>
      <c r="G157" s="6" t="s">
        <v>119</v>
      </c>
      <c r="H157" s="6" t="s">
        <v>120</v>
      </c>
      <c r="I157" s="6" t="s">
        <v>92</v>
      </c>
      <c r="J157" s="6" t="s">
        <v>30</v>
      </c>
      <c r="K157" s="6" t="s">
        <v>22</v>
      </c>
      <c r="L157" s="6" t="s">
        <v>121</v>
      </c>
      <c r="M157" s="6" t="s">
        <v>10</v>
      </c>
      <c r="N157" s="32">
        <v>7</v>
      </c>
    </row>
    <row r="158" spans="1:14" x14ac:dyDescent="0.25">
      <c r="A158" s="5">
        <v>2020</v>
      </c>
      <c r="B158" s="5">
        <v>11</v>
      </c>
      <c r="C158" s="4">
        <v>62</v>
      </c>
      <c r="D158" s="6" t="s">
        <v>8</v>
      </c>
      <c r="E158" s="4">
        <v>9219138000584</v>
      </c>
      <c r="F158" s="6" t="s">
        <v>126</v>
      </c>
      <c r="G158" s="6" t="s">
        <v>119</v>
      </c>
      <c r="H158" s="6" t="s">
        <v>120</v>
      </c>
      <c r="I158" s="6" t="s">
        <v>92</v>
      </c>
      <c r="J158" s="6" t="s">
        <v>30</v>
      </c>
      <c r="K158" s="6" t="s">
        <v>21</v>
      </c>
      <c r="L158" s="6" t="s">
        <v>121</v>
      </c>
      <c r="M158" s="6" t="s">
        <v>10</v>
      </c>
      <c r="N158" s="32">
        <v>11</v>
      </c>
    </row>
    <row r="159" spans="1:14" x14ac:dyDescent="0.25">
      <c r="A159" s="5">
        <v>2020</v>
      </c>
      <c r="B159" s="5">
        <v>10</v>
      </c>
      <c r="C159" s="4">
        <v>66</v>
      </c>
      <c r="D159" s="6" t="s">
        <v>27</v>
      </c>
      <c r="E159" s="4">
        <v>85241339000809</v>
      </c>
      <c r="F159" s="6" t="s">
        <v>246</v>
      </c>
      <c r="G159" s="6" t="s">
        <v>247</v>
      </c>
      <c r="H159" s="6" t="s">
        <v>186</v>
      </c>
      <c r="I159" s="6" t="s">
        <v>92</v>
      </c>
      <c r="J159" s="6" t="s">
        <v>32</v>
      </c>
      <c r="K159" s="6" t="s">
        <v>14</v>
      </c>
      <c r="L159" s="6" t="s">
        <v>121</v>
      </c>
      <c r="M159" s="6" t="s">
        <v>10</v>
      </c>
      <c r="N159" s="32">
        <v>6</v>
      </c>
    </row>
    <row r="160" spans="1:14" x14ac:dyDescent="0.25">
      <c r="A160" s="5">
        <v>2020</v>
      </c>
      <c r="B160" s="5">
        <v>10</v>
      </c>
      <c r="C160" s="4">
        <v>64</v>
      </c>
      <c r="D160" s="6" t="s">
        <v>26</v>
      </c>
      <c r="E160" s="4">
        <v>76613835000189</v>
      </c>
      <c r="F160" s="6" t="s">
        <v>236</v>
      </c>
      <c r="G160" s="6" t="s">
        <v>237</v>
      </c>
      <c r="H160" s="6" t="s">
        <v>238</v>
      </c>
      <c r="I160" s="6" t="s">
        <v>92</v>
      </c>
      <c r="J160" s="6" t="s">
        <v>32</v>
      </c>
      <c r="K160" s="6" t="s">
        <v>14</v>
      </c>
      <c r="L160" s="6" t="s">
        <v>121</v>
      </c>
      <c r="M160" s="6" t="s">
        <v>10</v>
      </c>
      <c r="N160" s="32">
        <v>2</v>
      </c>
    </row>
    <row r="161" spans="1:14" x14ac:dyDescent="0.25">
      <c r="A161" s="5">
        <v>2020</v>
      </c>
      <c r="B161" s="5">
        <v>10</v>
      </c>
      <c r="C161" s="4">
        <v>64</v>
      </c>
      <c r="D161" s="6" t="s">
        <v>26</v>
      </c>
      <c r="E161" s="4">
        <v>87547444000120</v>
      </c>
      <c r="F161" s="6" t="s">
        <v>240</v>
      </c>
      <c r="G161" s="6" t="s">
        <v>241</v>
      </c>
      <c r="H161" s="6" t="s">
        <v>201</v>
      </c>
      <c r="I161" s="6" t="s">
        <v>92</v>
      </c>
      <c r="J161" s="6" t="s">
        <v>32</v>
      </c>
      <c r="K161" s="6" t="s">
        <v>9</v>
      </c>
      <c r="L161" s="6" t="s">
        <v>121</v>
      </c>
      <c r="M161" s="6" t="s">
        <v>10</v>
      </c>
      <c r="N161" s="32">
        <v>6</v>
      </c>
    </row>
    <row r="162" spans="1:14" x14ac:dyDescent="0.25">
      <c r="A162" s="5">
        <v>2020</v>
      </c>
      <c r="B162" s="5">
        <v>10</v>
      </c>
      <c r="C162" s="4">
        <v>64</v>
      </c>
      <c r="D162" s="6" t="s">
        <v>26</v>
      </c>
      <c r="E162" s="4">
        <v>92898550000198</v>
      </c>
      <c r="F162" s="6" t="s">
        <v>204</v>
      </c>
      <c r="G162" s="6" t="s">
        <v>200</v>
      </c>
      <c r="H162" s="6" t="s">
        <v>201</v>
      </c>
      <c r="I162" s="6" t="s">
        <v>92</v>
      </c>
      <c r="J162" s="6" t="s">
        <v>32</v>
      </c>
      <c r="K162" s="6" t="s">
        <v>9</v>
      </c>
      <c r="L162" s="6" t="s">
        <v>121</v>
      </c>
      <c r="M162" s="6" t="s">
        <v>10</v>
      </c>
      <c r="N162" s="32">
        <v>2</v>
      </c>
    </row>
    <row r="163" spans="1:14" x14ac:dyDescent="0.25">
      <c r="A163" s="5">
        <v>2020</v>
      </c>
      <c r="B163" s="5">
        <v>10</v>
      </c>
      <c r="C163" s="4">
        <v>64</v>
      </c>
      <c r="D163" s="6" t="s">
        <v>26</v>
      </c>
      <c r="E163" s="4">
        <v>87317764001084</v>
      </c>
      <c r="F163" s="6" t="s">
        <v>239</v>
      </c>
      <c r="G163" s="6" t="s">
        <v>200</v>
      </c>
      <c r="H163" s="6" t="s">
        <v>201</v>
      </c>
      <c r="I163" s="6" t="s">
        <v>92</v>
      </c>
      <c r="J163" s="6" t="s">
        <v>32</v>
      </c>
      <c r="K163" s="6" t="s">
        <v>9</v>
      </c>
      <c r="L163" s="6" t="s">
        <v>121</v>
      </c>
      <c r="M163" s="6" t="s">
        <v>10</v>
      </c>
      <c r="N163" s="32">
        <v>3</v>
      </c>
    </row>
    <row r="164" spans="1:14" x14ac:dyDescent="0.25">
      <c r="A164" s="5">
        <v>2020</v>
      </c>
      <c r="B164" s="5">
        <v>10</v>
      </c>
      <c r="C164" s="4">
        <v>64</v>
      </c>
      <c r="D164" s="6" t="s">
        <v>26</v>
      </c>
      <c r="E164" s="4">
        <v>92815000000168</v>
      </c>
      <c r="F164" s="6" t="s">
        <v>203</v>
      </c>
      <c r="G164" s="6" t="s">
        <v>200</v>
      </c>
      <c r="H164" s="6" t="s">
        <v>201</v>
      </c>
      <c r="I164" s="6" t="s">
        <v>92</v>
      </c>
      <c r="J164" s="6" t="s">
        <v>32</v>
      </c>
      <c r="K164" s="6" t="s">
        <v>9</v>
      </c>
      <c r="L164" s="6" t="s">
        <v>121</v>
      </c>
      <c r="M164" s="6" t="s">
        <v>10</v>
      </c>
      <c r="N164" s="32">
        <v>24</v>
      </c>
    </row>
    <row r="165" spans="1:14" x14ac:dyDescent="0.25">
      <c r="A165" s="5">
        <v>2020</v>
      </c>
      <c r="B165" s="5">
        <v>10</v>
      </c>
      <c r="C165" s="4">
        <v>64</v>
      </c>
      <c r="D165" s="6" t="s">
        <v>26</v>
      </c>
      <c r="E165" s="4">
        <v>95610887000146</v>
      </c>
      <c r="F165" s="6" t="s">
        <v>242</v>
      </c>
      <c r="G165" s="6" t="s">
        <v>243</v>
      </c>
      <c r="H165" s="6" t="s">
        <v>201</v>
      </c>
      <c r="I165" s="6" t="s">
        <v>92</v>
      </c>
      <c r="J165" s="6" t="s">
        <v>32</v>
      </c>
      <c r="K165" s="6" t="s">
        <v>9</v>
      </c>
      <c r="L165" s="6" t="s">
        <v>121</v>
      </c>
      <c r="M165" s="6" t="s">
        <v>10</v>
      </c>
      <c r="N165" s="32">
        <v>3</v>
      </c>
    </row>
    <row r="166" spans="1:14" x14ac:dyDescent="0.25">
      <c r="A166" s="5">
        <v>2020</v>
      </c>
      <c r="B166" s="5">
        <v>10</v>
      </c>
      <c r="C166" s="4">
        <v>64</v>
      </c>
      <c r="D166" s="6" t="s">
        <v>26</v>
      </c>
      <c r="E166" s="4">
        <v>60922168005226</v>
      </c>
      <c r="F166" s="6" t="s">
        <v>184</v>
      </c>
      <c r="G166" s="6" t="s">
        <v>185</v>
      </c>
      <c r="H166" s="6" t="s">
        <v>186</v>
      </c>
      <c r="I166" s="6" t="s">
        <v>92</v>
      </c>
      <c r="J166" s="6" t="s">
        <v>32</v>
      </c>
      <c r="K166" s="6" t="s">
        <v>14</v>
      </c>
      <c r="L166" s="6" t="s">
        <v>121</v>
      </c>
      <c r="M166" s="6" t="s">
        <v>10</v>
      </c>
      <c r="N166" s="32">
        <v>3</v>
      </c>
    </row>
    <row r="167" spans="1:14" x14ac:dyDescent="0.25">
      <c r="A167" s="5">
        <v>2020</v>
      </c>
      <c r="B167" s="5">
        <v>10</v>
      </c>
      <c r="C167" s="4">
        <v>62</v>
      </c>
      <c r="D167" s="6" t="s">
        <v>8</v>
      </c>
      <c r="E167" s="4">
        <v>92685833000151</v>
      </c>
      <c r="F167" s="6" t="s">
        <v>199</v>
      </c>
      <c r="G167" s="6" t="s">
        <v>200</v>
      </c>
      <c r="H167" s="6" t="s">
        <v>201</v>
      </c>
      <c r="I167" s="6" t="s">
        <v>92</v>
      </c>
      <c r="J167" s="6" t="s">
        <v>32</v>
      </c>
      <c r="K167" s="6" t="s">
        <v>9</v>
      </c>
      <c r="L167" s="6" t="s">
        <v>121</v>
      </c>
      <c r="M167" s="6" t="s">
        <v>10</v>
      </c>
      <c r="N167" s="32">
        <v>24</v>
      </c>
    </row>
    <row r="168" spans="1:14" x14ac:dyDescent="0.25">
      <c r="A168" s="5">
        <v>2020</v>
      </c>
      <c r="B168" s="5">
        <v>10</v>
      </c>
      <c r="C168" s="4">
        <v>62</v>
      </c>
      <c r="D168" s="6" t="s">
        <v>8</v>
      </c>
      <c r="E168" s="4">
        <v>92898550000198</v>
      </c>
      <c r="F168" s="6" t="s">
        <v>204</v>
      </c>
      <c r="G168" s="6" t="s">
        <v>200</v>
      </c>
      <c r="H168" s="6" t="s">
        <v>201</v>
      </c>
      <c r="I168" s="6" t="s">
        <v>92</v>
      </c>
      <c r="J168" s="6" t="s">
        <v>32</v>
      </c>
      <c r="K168" s="6" t="s">
        <v>9</v>
      </c>
      <c r="L168" s="6" t="s">
        <v>121</v>
      </c>
      <c r="M168" s="6" t="s">
        <v>10</v>
      </c>
      <c r="N168" s="32">
        <v>2</v>
      </c>
    </row>
    <row r="169" spans="1:14" x14ac:dyDescent="0.25">
      <c r="A169" s="5">
        <v>2020</v>
      </c>
      <c r="B169" s="5">
        <v>10</v>
      </c>
      <c r="C169" s="4">
        <v>62</v>
      </c>
      <c r="D169" s="6" t="s">
        <v>8</v>
      </c>
      <c r="E169" s="4">
        <v>92741016000254</v>
      </c>
      <c r="F169" s="6" t="s">
        <v>202</v>
      </c>
      <c r="G169" s="6" t="s">
        <v>200</v>
      </c>
      <c r="H169" s="6" t="s">
        <v>201</v>
      </c>
      <c r="I169" s="6" t="s">
        <v>92</v>
      </c>
      <c r="J169" s="6" t="s">
        <v>32</v>
      </c>
      <c r="K169" s="6" t="s">
        <v>9</v>
      </c>
      <c r="L169" s="6" t="s">
        <v>121</v>
      </c>
      <c r="M169" s="6" t="s">
        <v>10</v>
      </c>
      <c r="N169" s="32">
        <v>9</v>
      </c>
    </row>
    <row r="170" spans="1:14" x14ac:dyDescent="0.25">
      <c r="A170" s="5">
        <v>2020</v>
      </c>
      <c r="B170" s="5">
        <v>10</v>
      </c>
      <c r="C170" s="4">
        <v>62</v>
      </c>
      <c r="D170" s="6" t="s">
        <v>8</v>
      </c>
      <c r="E170" s="4">
        <v>92815000000168</v>
      </c>
      <c r="F170" s="6" t="s">
        <v>203</v>
      </c>
      <c r="G170" s="6" t="s">
        <v>200</v>
      </c>
      <c r="H170" s="6" t="s">
        <v>201</v>
      </c>
      <c r="I170" s="6" t="s">
        <v>92</v>
      </c>
      <c r="J170" s="6" t="s">
        <v>32</v>
      </c>
      <c r="K170" s="6" t="s">
        <v>9</v>
      </c>
      <c r="L170" s="6" t="s">
        <v>121</v>
      </c>
      <c r="M170" s="6" t="s">
        <v>10</v>
      </c>
      <c r="N170" s="32">
        <v>82</v>
      </c>
    </row>
    <row r="171" spans="1:14" x14ac:dyDescent="0.25">
      <c r="A171" s="5">
        <v>2020</v>
      </c>
      <c r="B171" s="5">
        <v>10</v>
      </c>
      <c r="C171" s="4">
        <v>62</v>
      </c>
      <c r="D171" s="6" t="s">
        <v>8</v>
      </c>
      <c r="E171" s="4">
        <v>60922168005226</v>
      </c>
      <c r="F171" s="6" t="s">
        <v>184</v>
      </c>
      <c r="G171" s="6" t="s">
        <v>185</v>
      </c>
      <c r="H171" s="6" t="s">
        <v>186</v>
      </c>
      <c r="I171" s="6" t="s">
        <v>92</v>
      </c>
      <c r="J171" s="6" t="s">
        <v>32</v>
      </c>
      <c r="K171" s="6" t="s">
        <v>14</v>
      </c>
      <c r="L171" s="6" t="s">
        <v>121</v>
      </c>
      <c r="M171" s="6" t="s">
        <v>10</v>
      </c>
      <c r="N171" s="32">
        <v>2</v>
      </c>
    </row>
    <row r="172" spans="1:14" x14ac:dyDescent="0.25">
      <c r="A172" s="5">
        <v>2020</v>
      </c>
      <c r="B172" s="5">
        <v>10</v>
      </c>
      <c r="C172" s="4">
        <v>64</v>
      </c>
      <c r="D172" s="6" t="s">
        <v>26</v>
      </c>
      <c r="E172" s="4">
        <v>4159778000107</v>
      </c>
      <c r="F172" s="6" t="s">
        <v>209</v>
      </c>
      <c r="G172" s="6" t="s">
        <v>196</v>
      </c>
      <c r="H172" s="6" t="s">
        <v>197</v>
      </c>
      <c r="I172" s="6" t="s">
        <v>92</v>
      </c>
      <c r="J172" s="6" t="s">
        <v>93</v>
      </c>
      <c r="K172" s="6" t="s">
        <v>198</v>
      </c>
      <c r="L172" s="6" t="s">
        <v>25</v>
      </c>
      <c r="M172" s="6" t="s">
        <v>17</v>
      </c>
      <c r="N172" s="32">
        <v>10</v>
      </c>
    </row>
    <row r="173" spans="1:14" x14ac:dyDescent="0.25">
      <c r="A173" s="5">
        <v>2020</v>
      </c>
      <c r="B173" s="5">
        <v>10</v>
      </c>
      <c r="C173" s="4">
        <v>64</v>
      </c>
      <c r="D173" s="6" t="s">
        <v>26</v>
      </c>
      <c r="E173" s="4">
        <v>29435005004620</v>
      </c>
      <c r="F173" s="6" t="s">
        <v>154</v>
      </c>
      <c r="G173" s="6" t="s">
        <v>90</v>
      </c>
      <c r="H173" s="6" t="s">
        <v>91</v>
      </c>
      <c r="I173" s="6" t="s">
        <v>92</v>
      </c>
      <c r="J173" s="6" t="s">
        <v>93</v>
      </c>
      <c r="K173" s="6" t="s">
        <v>16</v>
      </c>
      <c r="L173" s="6" t="s">
        <v>25</v>
      </c>
      <c r="M173" s="6" t="s">
        <v>17</v>
      </c>
      <c r="N173" s="32">
        <v>10</v>
      </c>
    </row>
    <row r="174" spans="1:14" x14ac:dyDescent="0.25">
      <c r="A174" s="5">
        <v>2020</v>
      </c>
      <c r="B174" s="5">
        <v>10</v>
      </c>
      <c r="C174" s="4">
        <v>64</v>
      </c>
      <c r="D174" s="6" t="s">
        <v>26</v>
      </c>
      <c r="E174" s="4">
        <v>60884855002289</v>
      </c>
      <c r="F174" s="6" t="s">
        <v>181</v>
      </c>
      <c r="G174" s="6" t="s">
        <v>90</v>
      </c>
      <c r="H174" s="6" t="s">
        <v>91</v>
      </c>
      <c r="I174" s="6" t="s">
        <v>92</v>
      </c>
      <c r="J174" s="6" t="s">
        <v>93</v>
      </c>
      <c r="K174" s="6" t="s">
        <v>16</v>
      </c>
      <c r="L174" s="6" t="s">
        <v>25</v>
      </c>
      <c r="M174" s="6" t="s">
        <v>17</v>
      </c>
      <c r="N174" s="32">
        <v>49</v>
      </c>
    </row>
    <row r="175" spans="1:14" x14ac:dyDescent="0.25">
      <c r="A175" s="5">
        <v>2020</v>
      </c>
      <c r="B175" s="5">
        <v>10</v>
      </c>
      <c r="C175" s="4">
        <v>64</v>
      </c>
      <c r="D175" s="6" t="s">
        <v>26</v>
      </c>
      <c r="E175" s="4">
        <v>6047087004207</v>
      </c>
      <c r="F175" s="6" t="s">
        <v>123</v>
      </c>
      <c r="G175" s="6" t="s">
        <v>90</v>
      </c>
      <c r="H175" s="6" t="s">
        <v>91</v>
      </c>
      <c r="I175" s="6" t="s">
        <v>92</v>
      </c>
      <c r="J175" s="6" t="s">
        <v>93</v>
      </c>
      <c r="K175" s="6" t="s">
        <v>16</v>
      </c>
      <c r="L175" s="6" t="s">
        <v>25</v>
      </c>
      <c r="M175" s="6" t="s">
        <v>17</v>
      </c>
      <c r="N175" s="32">
        <v>30</v>
      </c>
    </row>
    <row r="176" spans="1:14" x14ac:dyDescent="0.25">
      <c r="A176" s="5">
        <v>2020</v>
      </c>
      <c r="B176" s="5">
        <v>10</v>
      </c>
      <c r="C176" s="4">
        <v>64</v>
      </c>
      <c r="D176" s="6" t="s">
        <v>26</v>
      </c>
      <c r="E176" s="4">
        <v>49791000144</v>
      </c>
      <c r="F176" s="6" t="s">
        <v>94</v>
      </c>
      <c r="G176" s="6" t="s">
        <v>90</v>
      </c>
      <c r="H176" s="6" t="s">
        <v>91</v>
      </c>
      <c r="I176" s="6" t="s">
        <v>92</v>
      </c>
      <c r="J176" s="6" t="s">
        <v>93</v>
      </c>
      <c r="K176" s="6" t="s">
        <v>16</v>
      </c>
      <c r="L176" s="6" t="s">
        <v>25</v>
      </c>
      <c r="M176" s="6" t="s">
        <v>17</v>
      </c>
      <c r="N176" s="32">
        <v>12</v>
      </c>
    </row>
    <row r="177" spans="1:14" x14ac:dyDescent="0.25">
      <c r="A177" s="5">
        <v>2020</v>
      </c>
      <c r="B177" s="5">
        <v>10</v>
      </c>
      <c r="C177" s="4">
        <v>64</v>
      </c>
      <c r="D177" s="6" t="s">
        <v>26</v>
      </c>
      <c r="E177" s="4">
        <v>6047087004126</v>
      </c>
      <c r="F177" s="6" t="s">
        <v>213</v>
      </c>
      <c r="G177" s="6" t="s">
        <v>90</v>
      </c>
      <c r="H177" s="6" t="s">
        <v>91</v>
      </c>
      <c r="I177" s="6" t="s">
        <v>92</v>
      </c>
      <c r="J177" s="6" t="s">
        <v>93</v>
      </c>
      <c r="K177" s="6" t="s">
        <v>16</v>
      </c>
      <c r="L177" s="6" t="s">
        <v>25</v>
      </c>
      <c r="M177" s="6" t="s">
        <v>17</v>
      </c>
      <c r="N177" s="32">
        <v>15</v>
      </c>
    </row>
    <row r="178" spans="1:14" x14ac:dyDescent="0.25">
      <c r="A178" s="5">
        <v>2020</v>
      </c>
      <c r="B178" s="5">
        <v>10</v>
      </c>
      <c r="C178" s="4">
        <v>64</v>
      </c>
      <c r="D178" s="6" t="s">
        <v>26</v>
      </c>
      <c r="E178" s="4">
        <v>610980000144</v>
      </c>
      <c r="F178" s="6" t="s">
        <v>95</v>
      </c>
      <c r="G178" s="6" t="s">
        <v>90</v>
      </c>
      <c r="H178" s="6" t="s">
        <v>91</v>
      </c>
      <c r="I178" s="6" t="s">
        <v>92</v>
      </c>
      <c r="J178" s="6" t="s">
        <v>93</v>
      </c>
      <c r="K178" s="6" t="s">
        <v>16</v>
      </c>
      <c r="L178" s="6" t="s">
        <v>25</v>
      </c>
      <c r="M178" s="6" t="s">
        <v>17</v>
      </c>
      <c r="N178" s="32">
        <v>14</v>
      </c>
    </row>
    <row r="179" spans="1:14" x14ac:dyDescent="0.25">
      <c r="A179" s="5">
        <v>2020</v>
      </c>
      <c r="B179" s="5">
        <v>10</v>
      </c>
      <c r="C179" s="4">
        <v>64</v>
      </c>
      <c r="D179" s="6" t="s">
        <v>26</v>
      </c>
      <c r="E179" s="4">
        <v>2284062001170</v>
      </c>
      <c r="F179" s="6" t="s">
        <v>101</v>
      </c>
      <c r="G179" s="6" t="s">
        <v>102</v>
      </c>
      <c r="H179" s="6" t="s">
        <v>103</v>
      </c>
      <c r="I179" s="6" t="s">
        <v>92</v>
      </c>
      <c r="J179" s="6" t="s">
        <v>93</v>
      </c>
      <c r="K179" s="6" t="s">
        <v>18</v>
      </c>
      <c r="L179" s="6" t="s">
        <v>25</v>
      </c>
      <c r="M179" s="6" t="s">
        <v>17</v>
      </c>
      <c r="N179" s="32">
        <v>8</v>
      </c>
    </row>
    <row r="180" spans="1:14" x14ac:dyDescent="0.25">
      <c r="A180" s="5">
        <v>2020</v>
      </c>
      <c r="B180" s="5">
        <v>10</v>
      </c>
      <c r="C180" s="4">
        <v>62</v>
      </c>
      <c r="D180" s="6" t="s">
        <v>8</v>
      </c>
      <c r="E180" s="4">
        <v>84537141000138</v>
      </c>
      <c r="F180" s="6" t="s">
        <v>195</v>
      </c>
      <c r="G180" s="6" t="s">
        <v>196</v>
      </c>
      <c r="H180" s="6" t="s">
        <v>197</v>
      </c>
      <c r="I180" s="6" t="s">
        <v>92</v>
      </c>
      <c r="J180" s="6" t="s">
        <v>93</v>
      </c>
      <c r="K180" s="6" t="s">
        <v>198</v>
      </c>
      <c r="L180" s="6" t="s">
        <v>25</v>
      </c>
      <c r="M180" s="6" t="s">
        <v>17</v>
      </c>
      <c r="N180" s="32">
        <v>8</v>
      </c>
    </row>
    <row r="181" spans="1:14" x14ac:dyDescent="0.25">
      <c r="A181" s="5">
        <v>2020</v>
      </c>
      <c r="B181" s="5">
        <v>10</v>
      </c>
      <c r="C181" s="4">
        <v>62</v>
      </c>
      <c r="D181" s="6" t="s">
        <v>8</v>
      </c>
      <c r="E181" s="4">
        <v>29435005004620</v>
      </c>
      <c r="F181" s="6" t="s">
        <v>154</v>
      </c>
      <c r="G181" s="6" t="s">
        <v>90</v>
      </c>
      <c r="H181" s="6" t="s">
        <v>91</v>
      </c>
      <c r="I181" s="6" t="s">
        <v>92</v>
      </c>
      <c r="J181" s="6" t="s">
        <v>93</v>
      </c>
      <c r="K181" s="6" t="s">
        <v>16</v>
      </c>
      <c r="L181" s="6" t="s">
        <v>25</v>
      </c>
      <c r="M181" s="6" t="s">
        <v>17</v>
      </c>
      <c r="N181" s="32">
        <v>6</v>
      </c>
    </row>
    <row r="182" spans="1:14" x14ac:dyDescent="0.25">
      <c r="A182" s="5">
        <v>2020</v>
      </c>
      <c r="B182" s="5">
        <v>10</v>
      </c>
      <c r="C182" s="4">
        <v>62</v>
      </c>
      <c r="D182" s="6" t="s">
        <v>8</v>
      </c>
      <c r="E182" s="4">
        <v>37108388000159</v>
      </c>
      <c r="F182" s="6" t="s">
        <v>164</v>
      </c>
      <c r="G182" s="6" t="s">
        <v>90</v>
      </c>
      <c r="H182" s="6" t="s">
        <v>91</v>
      </c>
      <c r="I182" s="6" t="s">
        <v>92</v>
      </c>
      <c r="J182" s="6" t="s">
        <v>93</v>
      </c>
      <c r="K182" s="6" t="s">
        <v>16</v>
      </c>
      <c r="L182" s="6" t="s">
        <v>25</v>
      </c>
      <c r="M182" s="6" t="s">
        <v>17</v>
      </c>
      <c r="N182" s="32">
        <v>10</v>
      </c>
    </row>
    <row r="183" spans="1:14" x14ac:dyDescent="0.25">
      <c r="A183" s="5">
        <v>2020</v>
      </c>
      <c r="B183" s="5">
        <v>10</v>
      </c>
      <c r="C183" s="4">
        <v>62</v>
      </c>
      <c r="D183" s="6" t="s">
        <v>8</v>
      </c>
      <c r="E183" s="4">
        <v>2560878000107</v>
      </c>
      <c r="F183" s="6" t="s">
        <v>104</v>
      </c>
      <c r="G183" s="6" t="s">
        <v>90</v>
      </c>
      <c r="H183" s="6" t="s">
        <v>91</v>
      </c>
      <c r="I183" s="6" t="s">
        <v>92</v>
      </c>
      <c r="J183" s="6" t="s">
        <v>93</v>
      </c>
      <c r="K183" s="6" t="s">
        <v>16</v>
      </c>
      <c r="L183" s="6" t="s">
        <v>25</v>
      </c>
      <c r="M183" s="6" t="s">
        <v>17</v>
      </c>
      <c r="N183" s="32">
        <v>2</v>
      </c>
    </row>
    <row r="184" spans="1:14" x14ac:dyDescent="0.25">
      <c r="A184" s="5">
        <v>2020</v>
      </c>
      <c r="B184" s="5">
        <v>10</v>
      </c>
      <c r="C184" s="4">
        <v>62</v>
      </c>
      <c r="D184" s="6" t="s">
        <v>8</v>
      </c>
      <c r="E184" s="4">
        <v>60884855002289</v>
      </c>
      <c r="F184" s="6" t="s">
        <v>181</v>
      </c>
      <c r="G184" s="6" t="s">
        <v>90</v>
      </c>
      <c r="H184" s="6" t="s">
        <v>91</v>
      </c>
      <c r="I184" s="6" t="s">
        <v>92</v>
      </c>
      <c r="J184" s="6" t="s">
        <v>93</v>
      </c>
      <c r="K184" s="6" t="s">
        <v>16</v>
      </c>
      <c r="L184" s="6" t="s">
        <v>25</v>
      </c>
      <c r="M184" s="6" t="s">
        <v>17</v>
      </c>
      <c r="N184" s="32">
        <v>31</v>
      </c>
    </row>
    <row r="185" spans="1:14" x14ac:dyDescent="0.25">
      <c r="A185" s="5">
        <v>2020</v>
      </c>
      <c r="B185" s="5">
        <v>10</v>
      </c>
      <c r="C185" s="4">
        <v>62</v>
      </c>
      <c r="D185" s="6" t="s">
        <v>8</v>
      </c>
      <c r="E185" s="4">
        <v>6047087004207</v>
      </c>
      <c r="F185" s="6" t="s">
        <v>123</v>
      </c>
      <c r="G185" s="6" t="s">
        <v>90</v>
      </c>
      <c r="H185" s="6" t="s">
        <v>91</v>
      </c>
      <c r="I185" s="6" t="s">
        <v>92</v>
      </c>
      <c r="J185" s="6" t="s">
        <v>93</v>
      </c>
      <c r="K185" s="6" t="s">
        <v>16</v>
      </c>
      <c r="L185" s="6" t="s">
        <v>25</v>
      </c>
      <c r="M185" s="6" t="s">
        <v>17</v>
      </c>
      <c r="N185" s="32">
        <v>2</v>
      </c>
    </row>
    <row r="186" spans="1:14" x14ac:dyDescent="0.25">
      <c r="A186" s="5">
        <v>2020</v>
      </c>
      <c r="B186" s="5">
        <v>10</v>
      </c>
      <c r="C186" s="4">
        <v>62</v>
      </c>
      <c r="D186" s="6" t="s">
        <v>8</v>
      </c>
      <c r="E186" s="4">
        <v>49791000144</v>
      </c>
      <c r="F186" s="6" t="s">
        <v>94</v>
      </c>
      <c r="G186" s="6" t="s">
        <v>90</v>
      </c>
      <c r="H186" s="6" t="s">
        <v>91</v>
      </c>
      <c r="I186" s="6" t="s">
        <v>92</v>
      </c>
      <c r="J186" s="6" t="s">
        <v>93</v>
      </c>
      <c r="K186" s="6" t="s">
        <v>16</v>
      </c>
      <c r="L186" s="6" t="s">
        <v>25</v>
      </c>
      <c r="M186" s="6" t="s">
        <v>17</v>
      </c>
      <c r="N186" s="32">
        <v>5</v>
      </c>
    </row>
    <row r="187" spans="1:14" x14ac:dyDescent="0.25">
      <c r="A187" s="5">
        <v>2020</v>
      </c>
      <c r="B187" s="5">
        <v>10</v>
      </c>
      <c r="C187" s="4">
        <v>62</v>
      </c>
      <c r="D187" s="6" t="s">
        <v>8</v>
      </c>
      <c r="E187" s="4">
        <v>610980000144</v>
      </c>
      <c r="F187" s="6" t="s">
        <v>95</v>
      </c>
      <c r="G187" s="6" t="s">
        <v>90</v>
      </c>
      <c r="H187" s="6" t="s">
        <v>91</v>
      </c>
      <c r="I187" s="6" t="s">
        <v>92</v>
      </c>
      <c r="J187" s="6" t="s">
        <v>93</v>
      </c>
      <c r="K187" s="6" t="s">
        <v>16</v>
      </c>
      <c r="L187" s="6" t="s">
        <v>25</v>
      </c>
      <c r="M187" s="6" t="s">
        <v>17</v>
      </c>
      <c r="N187" s="32">
        <v>4</v>
      </c>
    </row>
    <row r="188" spans="1:14" x14ac:dyDescent="0.25">
      <c r="A188" s="5">
        <v>2020</v>
      </c>
      <c r="B188" s="5">
        <v>10</v>
      </c>
      <c r="C188" s="4">
        <v>62</v>
      </c>
      <c r="D188" s="6" t="s">
        <v>8</v>
      </c>
      <c r="E188" s="4">
        <v>25841000153</v>
      </c>
      <c r="F188" s="6" t="s">
        <v>89</v>
      </c>
      <c r="G188" s="6" t="s">
        <v>90</v>
      </c>
      <c r="H188" s="6" t="s">
        <v>91</v>
      </c>
      <c r="I188" s="6" t="s">
        <v>92</v>
      </c>
      <c r="J188" s="6" t="s">
        <v>93</v>
      </c>
      <c r="K188" s="6" t="s">
        <v>16</v>
      </c>
      <c r="L188" s="6" t="s">
        <v>25</v>
      </c>
      <c r="M188" s="6" t="s">
        <v>17</v>
      </c>
      <c r="N188" s="32">
        <v>3</v>
      </c>
    </row>
    <row r="189" spans="1:14" x14ac:dyDescent="0.25">
      <c r="A189" s="5">
        <v>2020</v>
      </c>
      <c r="B189" s="5">
        <v>10</v>
      </c>
      <c r="C189" s="4">
        <v>62</v>
      </c>
      <c r="D189" s="6" t="s">
        <v>8</v>
      </c>
      <c r="E189" s="4">
        <v>2284062001170</v>
      </c>
      <c r="F189" s="6" t="s">
        <v>101</v>
      </c>
      <c r="G189" s="6" t="s">
        <v>102</v>
      </c>
      <c r="H189" s="6" t="s">
        <v>103</v>
      </c>
      <c r="I189" s="6" t="s">
        <v>92</v>
      </c>
      <c r="J189" s="6" t="s">
        <v>93</v>
      </c>
      <c r="K189" s="6" t="s">
        <v>18</v>
      </c>
      <c r="L189" s="6" t="s">
        <v>25</v>
      </c>
      <c r="M189" s="6" t="s">
        <v>17</v>
      </c>
      <c r="N189" s="32">
        <v>0</v>
      </c>
    </row>
    <row r="190" spans="1:14" x14ac:dyDescent="0.25">
      <c r="A190" s="5">
        <v>2020</v>
      </c>
      <c r="B190" s="5">
        <v>10</v>
      </c>
      <c r="C190" s="4">
        <v>62</v>
      </c>
      <c r="D190" s="6" t="s">
        <v>8</v>
      </c>
      <c r="E190" s="4">
        <v>17214149000176</v>
      </c>
      <c r="F190" s="6" t="s">
        <v>145</v>
      </c>
      <c r="G190" s="6" t="s">
        <v>146</v>
      </c>
      <c r="H190" s="6" t="s">
        <v>142</v>
      </c>
      <c r="I190" s="6" t="s">
        <v>92</v>
      </c>
      <c r="J190" s="6" t="s">
        <v>143</v>
      </c>
      <c r="K190" s="6" t="s">
        <v>144</v>
      </c>
      <c r="L190" s="6" t="s">
        <v>15</v>
      </c>
      <c r="M190" s="6" t="s">
        <v>10</v>
      </c>
      <c r="N190" s="32">
        <v>38</v>
      </c>
    </row>
    <row r="191" spans="1:14" x14ac:dyDescent="0.25">
      <c r="A191" s="5">
        <v>2020</v>
      </c>
      <c r="B191" s="5">
        <v>10</v>
      </c>
      <c r="C191" s="4">
        <v>62</v>
      </c>
      <c r="D191" s="6" t="s">
        <v>8</v>
      </c>
      <c r="E191" s="4">
        <v>25415993000193</v>
      </c>
      <c r="F191" s="6" t="s">
        <v>151</v>
      </c>
      <c r="G191" s="6" t="s">
        <v>152</v>
      </c>
      <c r="H191" s="6" t="s">
        <v>142</v>
      </c>
      <c r="I191" s="6" t="s">
        <v>92</v>
      </c>
      <c r="J191" s="6" t="s">
        <v>143</v>
      </c>
      <c r="K191" s="6" t="s">
        <v>144</v>
      </c>
      <c r="L191" s="6" t="s">
        <v>15</v>
      </c>
      <c r="M191" s="6" t="s">
        <v>10</v>
      </c>
      <c r="N191" s="32">
        <v>2</v>
      </c>
    </row>
    <row r="192" spans="1:14" x14ac:dyDescent="0.25">
      <c r="A192" s="5">
        <v>2020</v>
      </c>
      <c r="B192" s="5">
        <v>10</v>
      </c>
      <c r="C192" s="4">
        <v>62</v>
      </c>
      <c r="D192" s="6" t="s">
        <v>8</v>
      </c>
      <c r="E192" s="4">
        <v>17087591000189</v>
      </c>
      <c r="F192" s="6" t="s">
        <v>140</v>
      </c>
      <c r="G192" s="6" t="s">
        <v>141</v>
      </c>
      <c r="H192" s="6" t="s">
        <v>142</v>
      </c>
      <c r="I192" s="6" t="s">
        <v>92</v>
      </c>
      <c r="J192" s="6" t="s">
        <v>143</v>
      </c>
      <c r="K192" s="6" t="s">
        <v>144</v>
      </c>
      <c r="L192" s="6" t="s">
        <v>15</v>
      </c>
      <c r="M192" s="6" t="s">
        <v>10</v>
      </c>
      <c r="N192" s="32">
        <v>10</v>
      </c>
    </row>
    <row r="193" spans="1:14" x14ac:dyDescent="0.25">
      <c r="A193" s="5">
        <v>2020</v>
      </c>
      <c r="B193" s="5">
        <v>11</v>
      </c>
      <c r="C193" s="4">
        <v>66</v>
      </c>
      <c r="D193" s="6" t="s">
        <v>27</v>
      </c>
      <c r="E193" s="4">
        <v>85241339000809</v>
      </c>
      <c r="F193" s="6" t="s">
        <v>246</v>
      </c>
      <c r="G193" s="6" t="s">
        <v>247</v>
      </c>
      <c r="H193" s="6" t="s">
        <v>186</v>
      </c>
      <c r="I193" s="6" t="s">
        <v>92</v>
      </c>
      <c r="J193" s="6" t="s">
        <v>32</v>
      </c>
      <c r="K193" s="6" t="s">
        <v>14</v>
      </c>
      <c r="L193" s="6" t="s">
        <v>121</v>
      </c>
      <c r="M193" s="6" t="s">
        <v>10</v>
      </c>
      <c r="N193" s="32">
        <v>8</v>
      </c>
    </row>
    <row r="194" spans="1:14" x14ac:dyDescent="0.25">
      <c r="A194" s="5">
        <v>2020</v>
      </c>
      <c r="B194" s="5">
        <v>11</v>
      </c>
      <c r="C194" s="4">
        <v>64</v>
      </c>
      <c r="D194" s="6" t="s">
        <v>26</v>
      </c>
      <c r="E194" s="4">
        <v>91681361000368</v>
      </c>
      <c r="F194" s="6" t="s">
        <v>541</v>
      </c>
      <c r="G194" s="6" t="s">
        <v>542</v>
      </c>
      <c r="H194" s="6" t="s">
        <v>201</v>
      </c>
      <c r="I194" s="6" t="s">
        <v>92</v>
      </c>
      <c r="J194" s="6" t="s">
        <v>32</v>
      </c>
      <c r="K194" s="6" t="s">
        <v>9</v>
      </c>
      <c r="L194" s="6" t="s">
        <v>121</v>
      </c>
      <c r="M194" s="6" t="s">
        <v>10</v>
      </c>
      <c r="N194" s="32">
        <v>8</v>
      </c>
    </row>
    <row r="195" spans="1:14" x14ac:dyDescent="0.25">
      <c r="A195" s="5">
        <v>2020</v>
      </c>
      <c r="B195" s="5">
        <v>11</v>
      </c>
      <c r="C195" s="4">
        <v>64</v>
      </c>
      <c r="D195" s="6" t="s">
        <v>26</v>
      </c>
      <c r="E195" s="4">
        <v>92685833000151</v>
      </c>
      <c r="F195" s="6" t="s">
        <v>199</v>
      </c>
      <c r="G195" s="6" t="s">
        <v>200</v>
      </c>
      <c r="H195" s="6" t="s">
        <v>201</v>
      </c>
      <c r="I195" s="6" t="s">
        <v>92</v>
      </c>
      <c r="J195" s="6" t="s">
        <v>32</v>
      </c>
      <c r="K195" s="6" t="s">
        <v>9</v>
      </c>
      <c r="L195" s="6" t="s">
        <v>121</v>
      </c>
      <c r="M195" s="6" t="s">
        <v>10</v>
      </c>
      <c r="N195" s="32">
        <v>4</v>
      </c>
    </row>
    <row r="196" spans="1:14" x14ac:dyDescent="0.25">
      <c r="A196" s="5">
        <v>2020</v>
      </c>
      <c r="B196" s="5">
        <v>11</v>
      </c>
      <c r="C196" s="4">
        <v>64</v>
      </c>
      <c r="D196" s="6" t="s">
        <v>26</v>
      </c>
      <c r="E196" s="4">
        <v>92741016000254</v>
      </c>
      <c r="F196" s="6" t="s">
        <v>202</v>
      </c>
      <c r="G196" s="6" t="s">
        <v>200</v>
      </c>
      <c r="H196" s="6" t="s">
        <v>201</v>
      </c>
      <c r="I196" s="6" t="s">
        <v>92</v>
      </c>
      <c r="J196" s="6" t="s">
        <v>32</v>
      </c>
      <c r="K196" s="6" t="s">
        <v>9</v>
      </c>
      <c r="L196" s="6" t="s">
        <v>121</v>
      </c>
      <c r="M196" s="6" t="s">
        <v>10</v>
      </c>
      <c r="N196" s="32">
        <v>14</v>
      </c>
    </row>
    <row r="197" spans="1:14" x14ac:dyDescent="0.25">
      <c r="A197" s="5">
        <v>2020</v>
      </c>
      <c r="B197" s="5">
        <v>11</v>
      </c>
      <c r="C197" s="4">
        <v>64</v>
      </c>
      <c r="D197" s="6" t="s">
        <v>26</v>
      </c>
      <c r="E197" s="4">
        <v>88625686002443</v>
      </c>
      <c r="F197" s="6" t="s">
        <v>473</v>
      </c>
      <c r="G197" s="6" t="s">
        <v>200</v>
      </c>
      <c r="H197" s="6" t="s">
        <v>201</v>
      </c>
      <c r="I197" s="6" t="s">
        <v>92</v>
      </c>
      <c r="J197" s="6" t="s">
        <v>32</v>
      </c>
      <c r="K197" s="6" t="s">
        <v>9</v>
      </c>
      <c r="L197" s="6" t="s">
        <v>121</v>
      </c>
      <c r="M197" s="6" t="s">
        <v>10</v>
      </c>
      <c r="N197" s="32">
        <v>5</v>
      </c>
    </row>
    <row r="198" spans="1:14" x14ac:dyDescent="0.25">
      <c r="A198" s="5">
        <v>2020</v>
      </c>
      <c r="B198" s="5">
        <v>11</v>
      </c>
      <c r="C198" s="4">
        <v>64</v>
      </c>
      <c r="D198" s="6" t="s">
        <v>26</v>
      </c>
      <c r="E198" s="4">
        <v>95610887000146</v>
      </c>
      <c r="F198" s="6" t="s">
        <v>242</v>
      </c>
      <c r="G198" s="6" t="s">
        <v>243</v>
      </c>
      <c r="H198" s="6" t="s">
        <v>201</v>
      </c>
      <c r="I198" s="6" t="s">
        <v>92</v>
      </c>
      <c r="J198" s="6" t="s">
        <v>32</v>
      </c>
      <c r="K198" s="6" t="s">
        <v>9</v>
      </c>
      <c r="L198" s="6" t="s">
        <v>121</v>
      </c>
      <c r="M198" s="6" t="s">
        <v>10</v>
      </c>
      <c r="N198" s="32">
        <v>3</v>
      </c>
    </row>
    <row r="199" spans="1:14" x14ac:dyDescent="0.25">
      <c r="A199" s="5">
        <v>2020</v>
      </c>
      <c r="B199" s="5">
        <v>11</v>
      </c>
      <c r="C199" s="4">
        <v>64</v>
      </c>
      <c r="D199" s="6" t="s">
        <v>26</v>
      </c>
      <c r="E199" s="4">
        <v>77858611001414</v>
      </c>
      <c r="F199" s="6" t="s">
        <v>566</v>
      </c>
      <c r="G199" s="6" t="s">
        <v>567</v>
      </c>
      <c r="H199" s="6" t="s">
        <v>186</v>
      </c>
      <c r="I199" s="6" t="s">
        <v>92</v>
      </c>
      <c r="J199" s="6" t="s">
        <v>32</v>
      </c>
      <c r="K199" s="6" t="s">
        <v>14</v>
      </c>
      <c r="L199" s="6" t="s">
        <v>121</v>
      </c>
      <c r="M199" s="6" t="s">
        <v>10</v>
      </c>
      <c r="N199" s="32">
        <v>3</v>
      </c>
    </row>
    <row r="200" spans="1:14" x14ac:dyDescent="0.25">
      <c r="A200" s="5">
        <v>2020</v>
      </c>
      <c r="B200" s="5">
        <v>11</v>
      </c>
      <c r="C200" s="4">
        <v>62</v>
      </c>
      <c r="D200" s="6" t="s">
        <v>8</v>
      </c>
      <c r="E200" s="4">
        <v>76591569000130</v>
      </c>
      <c r="F200" s="6" t="s">
        <v>568</v>
      </c>
      <c r="G200" s="6" t="s">
        <v>237</v>
      </c>
      <c r="H200" s="6" t="s">
        <v>238</v>
      </c>
      <c r="I200" s="6" t="s">
        <v>92</v>
      </c>
      <c r="J200" s="6" t="s">
        <v>32</v>
      </c>
      <c r="K200" s="6" t="s">
        <v>14</v>
      </c>
      <c r="L200" s="6" t="s">
        <v>121</v>
      </c>
      <c r="M200" s="6" t="s">
        <v>10</v>
      </c>
      <c r="N200" s="32">
        <v>2</v>
      </c>
    </row>
    <row r="201" spans="1:14" x14ac:dyDescent="0.25">
      <c r="A201" s="5">
        <v>2020</v>
      </c>
      <c r="B201" s="5">
        <v>11</v>
      </c>
      <c r="C201" s="4">
        <v>62</v>
      </c>
      <c r="D201" s="6" t="s">
        <v>8</v>
      </c>
      <c r="E201" s="4">
        <v>87317764001084</v>
      </c>
      <c r="F201" s="6" t="s">
        <v>239</v>
      </c>
      <c r="G201" s="6" t="s">
        <v>200</v>
      </c>
      <c r="H201" s="6" t="s">
        <v>201</v>
      </c>
      <c r="I201" s="6" t="s">
        <v>92</v>
      </c>
      <c r="J201" s="6" t="s">
        <v>32</v>
      </c>
      <c r="K201" s="6" t="s">
        <v>9</v>
      </c>
      <c r="L201" s="6" t="s">
        <v>121</v>
      </c>
      <c r="M201" s="6" t="s">
        <v>10</v>
      </c>
      <c r="N201" s="32">
        <v>3</v>
      </c>
    </row>
    <row r="202" spans="1:14" x14ac:dyDescent="0.25">
      <c r="A202" s="5">
        <v>2020</v>
      </c>
      <c r="B202" s="5">
        <v>11</v>
      </c>
      <c r="C202" s="4">
        <v>62</v>
      </c>
      <c r="D202" s="6" t="s">
        <v>8</v>
      </c>
      <c r="E202" s="4">
        <v>92741016000254</v>
      </c>
      <c r="F202" s="6" t="s">
        <v>202</v>
      </c>
      <c r="G202" s="6" t="s">
        <v>200</v>
      </c>
      <c r="H202" s="6" t="s">
        <v>201</v>
      </c>
      <c r="I202" s="6" t="s">
        <v>92</v>
      </c>
      <c r="J202" s="6" t="s">
        <v>32</v>
      </c>
      <c r="K202" s="6" t="s">
        <v>9</v>
      </c>
      <c r="L202" s="6" t="s">
        <v>121</v>
      </c>
      <c r="M202" s="6" t="s">
        <v>10</v>
      </c>
      <c r="N202" s="32">
        <v>7</v>
      </c>
    </row>
    <row r="203" spans="1:14" x14ac:dyDescent="0.25">
      <c r="A203" s="5">
        <v>2020</v>
      </c>
      <c r="B203" s="5">
        <v>11</v>
      </c>
      <c r="C203" s="4">
        <v>62</v>
      </c>
      <c r="D203" s="6" t="s">
        <v>8</v>
      </c>
      <c r="E203" s="4">
        <v>88625686002443</v>
      </c>
      <c r="F203" s="6" t="s">
        <v>473</v>
      </c>
      <c r="G203" s="6" t="s">
        <v>200</v>
      </c>
      <c r="H203" s="6" t="s">
        <v>201</v>
      </c>
      <c r="I203" s="6" t="s">
        <v>92</v>
      </c>
      <c r="J203" s="6" t="s">
        <v>32</v>
      </c>
      <c r="K203" s="6" t="s">
        <v>9</v>
      </c>
      <c r="L203" s="6" t="s">
        <v>121</v>
      </c>
      <c r="M203" s="6" t="s">
        <v>10</v>
      </c>
      <c r="N203" s="32">
        <v>2</v>
      </c>
    </row>
    <row r="204" spans="1:14" x14ac:dyDescent="0.25">
      <c r="A204" s="5">
        <v>2020</v>
      </c>
      <c r="B204" s="5">
        <v>11</v>
      </c>
      <c r="C204" s="4">
        <v>62</v>
      </c>
      <c r="D204" s="6" t="s">
        <v>8</v>
      </c>
      <c r="E204" s="4">
        <v>88630413000796</v>
      </c>
      <c r="F204" s="6" t="s">
        <v>543</v>
      </c>
      <c r="G204" s="6" t="s">
        <v>200</v>
      </c>
      <c r="H204" s="6" t="s">
        <v>201</v>
      </c>
      <c r="I204" s="6" t="s">
        <v>92</v>
      </c>
      <c r="J204" s="6" t="s">
        <v>32</v>
      </c>
      <c r="K204" s="6" t="s">
        <v>9</v>
      </c>
      <c r="L204" s="6" t="s">
        <v>121</v>
      </c>
      <c r="M204" s="6" t="s">
        <v>10</v>
      </c>
      <c r="N204" s="32">
        <v>9</v>
      </c>
    </row>
    <row r="205" spans="1:14" x14ac:dyDescent="0.25">
      <c r="A205" s="5">
        <v>2020</v>
      </c>
      <c r="B205" s="5">
        <v>11</v>
      </c>
      <c r="C205" s="4">
        <v>62</v>
      </c>
      <c r="D205" s="6" t="s">
        <v>8</v>
      </c>
      <c r="E205" s="4">
        <v>92815000000168</v>
      </c>
      <c r="F205" s="6" t="s">
        <v>203</v>
      </c>
      <c r="G205" s="6" t="s">
        <v>200</v>
      </c>
      <c r="H205" s="6" t="s">
        <v>201</v>
      </c>
      <c r="I205" s="6" t="s">
        <v>92</v>
      </c>
      <c r="J205" s="6" t="s">
        <v>32</v>
      </c>
      <c r="K205" s="6" t="s">
        <v>9</v>
      </c>
      <c r="L205" s="6" t="s">
        <v>121</v>
      </c>
      <c r="M205" s="6" t="s">
        <v>10</v>
      </c>
      <c r="N205" s="32">
        <v>29</v>
      </c>
    </row>
    <row r="206" spans="1:14" x14ac:dyDescent="0.25">
      <c r="A206" s="5">
        <v>2020</v>
      </c>
      <c r="B206" s="5">
        <v>11</v>
      </c>
      <c r="C206" s="4">
        <v>62</v>
      </c>
      <c r="D206" s="6" t="s">
        <v>8</v>
      </c>
      <c r="E206" s="4">
        <v>95610887000146</v>
      </c>
      <c r="F206" s="6" t="s">
        <v>242</v>
      </c>
      <c r="G206" s="6" t="s">
        <v>243</v>
      </c>
      <c r="H206" s="6" t="s">
        <v>201</v>
      </c>
      <c r="I206" s="6" t="s">
        <v>92</v>
      </c>
      <c r="J206" s="6" t="s">
        <v>32</v>
      </c>
      <c r="K206" s="6" t="s">
        <v>9</v>
      </c>
      <c r="L206" s="6" t="s">
        <v>121</v>
      </c>
      <c r="M206" s="6" t="s">
        <v>10</v>
      </c>
      <c r="N206" s="32">
        <v>31</v>
      </c>
    </row>
    <row r="207" spans="1:14" x14ac:dyDescent="0.25">
      <c r="A207" s="5">
        <v>2020</v>
      </c>
      <c r="B207" s="5">
        <v>11</v>
      </c>
      <c r="C207" s="4">
        <v>64</v>
      </c>
      <c r="D207" s="6" t="s">
        <v>26</v>
      </c>
      <c r="E207" s="4">
        <v>84537141000138</v>
      </c>
      <c r="F207" s="6" t="s">
        <v>195</v>
      </c>
      <c r="G207" s="6" t="s">
        <v>196</v>
      </c>
      <c r="H207" s="6" t="s">
        <v>197</v>
      </c>
      <c r="I207" s="6" t="s">
        <v>92</v>
      </c>
      <c r="J207" s="6" t="s">
        <v>93</v>
      </c>
      <c r="K207" s="6" t="s">
        <v>198</v>
      </c>
      <c r="L207" s="6" t="s">
        <v>25</v>
      </c>
      <c r="M207" s="6" t="s">
        <v>17</v>
      </c>
      <c r="N207" s="32">
        <v>6</v>
      </c>
    </row>
    <row r="208" spans="1:14" x14ac:dyDescent="0.25">
      <c r="A208" s="5">
        <v>2020</v>
      </c>
      <c r="B208" s="5">
        <v>11</v>
      </c>
      <c r="C208" s="4">
        <v>64</v>
      </c>
      <c r="D208" s="6" t="s">
        <v>26</v>
      </c>
      <c r="E208" s="4">
        <v>60884855002289</v>
      </c>
      <c r="F208" s="6" t="s">
        <v>181</v>
      </c>
      <c r="G208" s="6" t="s">
        <v>90</v>
      </c>
      <c r="H208" s="6" t="s">
        <v>91</v>
      </c>
      <c r="I208" s="6" t="s">
        <v>92</v>
      </c>
      <c r="J208" s="6" t="s">
        <v>93</v>
      </c>
      <c r="K208" s="6" t="s">
        <v>16</v>
      </c>
      <c r="L208" s="6" t="s">
        <v>25</v>
      </c>
      <c r="M208" s="6" t="s">
        <v>17</v>
      </c>
      <c r="N208" s="32">
        <v>20</v>
      </c>
    </row>
    <row r="209" spans="1:14" x14ac:dyDescent="0.25">
      <c r="A209" s="5">
        <v>2020</v>
      </c>
      <c r="B209" s="5">
        <v>11</v>
      </c>
      <c r="C209" s="4">
        <v>64</v>
      </c>
      <c r="D209" s="6" t="s">
        <v>26</v>
      </c>
      <c r="E209" s="4">
        <v>382069000127</v>
      </c>
      <c r="F209" s="6" t="s">
        <v>544</v>
      </c>
      <c r="G209" s="6" t="s">
        <v>90</v>
      </c>
      <c r="H209" s="6" t="s">
        <v>91</v>
      </c>
      <c r="I209" s="6" t="s">
        <v>92</v>
      </c>
      <c r="J209" s="6" t="s">
        <v>93</v>
      </c>
      <c r="K209" s="6" t="s">
        <v>16</v>
      </c>
      <c r="L209" s="6" t="s">
        <v>25</v>
      </c>
      <c r="M209" s="6" t="s">
        <v>17</v>
      </c>
      <c r="N209" s="32">
        <v>2</v>
      </c>
    </row>
    <row r="210" spans="1:14" x14ac:dyDescent="0.25">
      <c r="A210" s="5">
        <v>2020</v>
      </c>
      <c r="B210" s="5">
        <v>11</v>
      </c>
      <c r="C210" s="4">
        <v>64</v>
      </c>
      <c r="D210" s="6" t="s">
        <v>26</v>
      </c>
      <c r="E210" s="4">
        <v>6047087004207</v>
      </c>
      <c r="F210" s="6" t="s">
        <v>123</v>
      </c>
      <c r="G210" s="6" t="s">
        <v>90</v>
      </c>
      <c r="H210" s="6" t="s">
        <v>91</v>
      </c>
      <c r="I210" s="6" t="s">
        <v>92</v>
      </c>
      <c r="J210" s="6" t="s">
        <v>93</v>
      </c>
      <c r="K210" s="6" t="s">
        <v>16</v>
      </c>
      <c r="L210" s="6" t="s">
        <v>25</v>
      </c>
      <c r="M210" s="6" t="s">
        <v>17</v>
      </c>
      <c r="N210" s="32">
        <v>10</v>
      </c>
    </row>
    <row r="211" spans="1:14" x14ac:dyDescent="0.25">
      <c r="A211" s="5">
        <v>2020</v>
      </c>
      <c r="B211" s="5">
        <v>11</v>
      </c>
      <c r="C211" s="4">
        <v>64</v>
      </c>
      <c r="D211" s="6" t="s">
        <v>26</v>
      </c>
      <c r="E211" s="4">
        <v>49791000144</v>
      </c>
      <c r="F211" s="6" t="s">
        <v>94</v>
      </c>
      <c r="G211" s="6" t="s">
        <v>90</v>
      </c>
      <c r="H211" s="6" t="s">
        <v>91</v>
      </c>
      <c r="I211" s="6" t="s">
        <v>92</v>
      </c>
      <c r="J211" s="6" t="s">
        <v>93</v>
      </c>
      <c r="K211" s="6" t="s">
        <v>16</v>
      </c>
      <c r="L211" s="6" t="s">
        <v>25</v>
      </c>
      <c r="M211" s="6" t="s">
        <v>17</v>
      </c>
      <c r="N211" s="32">
        <v>10</v>
      </c>
    </row>
    <row r="212" spans="1:14" x14ac:dyDescent="0.25">
      <c r="A212" s="5">
        <v>2020</v>
      </c>
      <c r="B212" s="5">
        <v>11</v>
      </c>
      <c r="C212" s="4">
        <v>64</v>
      </c>
      <c r="D212" s="6" t="s">
        <v>26</v>
      </c>
      <c r="E212" s="4">
        <v>6047087004126</v>
      </c>
      <c r="F212" s="6" t="s">
        <v>213</v>
      </c>
      <c r="G212" s="6" t="s">
        <v>90</v>
      </c>
      <c r="H212" s="6" t="s">
        <v>91</v>
      </c>
      <c r="I212" s="6" t="s">
        <v>92</v>
      </c>
      <c r="J212" s="6" t="s">
        <v>93</v>
      </c>
      <c r="K212" s="6" t="s">
        <v>16</v>
      </c>
      <c r="L212" s="6" t="s">
        <v>25</v>
      </c>
      <c r="M212" s="6" t="s">
        <v>17</v>
      </c>
      <c r="N212" s="32">
        <v>15</v>
      </c>
    </row>
    <row r="213" spans="1:14" x14ac:dyDescent="0.25">
      <c r="A213" s="5">
        <v>2020</v>
      </c>
      <c r="B213" s="5">
        <v>11</v>
      </c>
      <c r="C213" s="4">
        <v>64</v>
      </c>
      <c r="D213" s="6" t="s">
        <v>26</v>
      </c>
      <c r="E213" s="4">
        <v>610980000144</v>
      </c>
      <c r="F213" s="6" t="s">
        <v>95</v>
      </c>
      <c r="G213" s="6" t="s">
        <v>90</v>
      </c>
      <c r="H213" s="6" t="s">
        <v>91</v>
      </c>
      <c r="I213" s="6" t="s">
        <v>92</v>
      </c>
      <c r="J213" s="6" t="s">
        <v>93</v>
      </c>
      <c r="K213" s="6" t="s">
        <v>16</v>
      </c>
      <c r="L213" s="6" t="s">
        <v>25</v>
      </c>
      <c r="M213" s="6" t="s">
        <v>17</v>
      </c>
      <c r="N213" s="32">
        <v>8</v>
      </c>
    </row>
    <row r="214" spans="1:14" x14ac:dyDescent="0.25">
      <c r="A214" s="5">
        <v>2020</v>
      </c>
      <c r="B214" s="5">
        <v>11</v>
      </c>
      <c r="C214" s="4">
        <v>64</v>
      </c>
      <c r="D214" s="6" t="s">
        <v>26</v>
      </c>
      <c r="E214" s="4">
        <v>61590410001287</v>
      </c>
      <c r="F214" s="6" t="s">
        <v>545</v>
      </c>
      <c r="G214" s="6" t="s">
        <v>90</v>
      </c>
      <c r="H214" s="6" t="s">
        <v>91</v>
      </c>
      <c r="I214" s="6" t="s">
        <v>92</v>
      </c>
      <c r="J214" s="6" t="s">
        <v>93</v>
      </c>
      <c r="K214" s="6" t="s">
        <v>16</v>
      </c>
      <c r="L214" s="6" t="s">
        <v>25</v>
      </c>
      <c r="M214" s="6" t="s">
        <v>17</v>
      </c>
      <c r="N214" s="32">
        <v>20</v>
      </c>
    </row>
    <row r="215" spans="1:14" x14ac:dyDescent="0.25">
      <c r="A215" s="5">
        <v>2020</v>
      </c>
      <c r="B215" s="5">
        <v>11</v>
      </c>
      <c r="C215" s="4">
        <v>62</v>
      </c>
      <c r="D215" s="6" t="s">
        <v>8</v>
      </c>
      <c r="E215" s="4">
        <v>84537141000138</v>
      </c>
      <c r="F215" s="6" t="s">
        <v>195</v>
      </c>
      <c r="G215" s="6" t="s">
        <v>196</v>
      </c>
      <c r="H215" s="6" t="s">
        <v>197</v>
      </c>
      <c r="I215" s="6" t="s">
        <v>92</v>
      </c>
      <c r="J215" s="6" t="s">
        <v>93</v>
      </c>
      <c r="K215" s="6" t="s">
        <v>198</v>
      </c>
      <c r="L215" s="6" t="s">
        <v>25</v>
      </c>
      <c r="M215" s="6" t="s">
        <v>17</v>
      </c>
      <c r="N215" s="32">
        <v>1</v>
      </c>
    </row>
    <row r="216" spans="1:14" x14ac:dyDescent="0.25">
      <c r="A216" s="5">
        <v>2020</v>
      </c>
      <c r="B216" s="5">
        <v>11</v>
      </c>
      <c r="C216" s="4">
        <v>62</v>
      </c>
      <c r="D216" s="6" t="s">
        <v>8</v>
      </c>
      <c r="E216" s="4">
        <v>60884855002289</v>
      </c>
      <c r="F216" s="6" t="s">
        <v>181</v>
      </c>
      <c r="G216" s="6" t="s">
        <v>90</v>
      </c>
      <c r="H216" s="6" t="s">
        <v>91</v>
      </c>
      <c r="I216" s="6" t="s">
        <v>92</v>
      </c>
      <c r="J216" s="6" t="s">
        <v>93</v>
      </c>
      <c r="K216" s="6" t="s">
        <v>16</v>
      </c>
      <c r="L216" s="6" t="s">
        <v>25</v>
      </c>
      <c r="M216" s="6" t="s">
        <v>17</v>
      </c>
      <c r="N216" s="32">
        <v>17</v>
      </c>
    </row>
    <row r="217" spans="1:14" x14ac:dyDescent="0.25">
      <c r="A217" s="5">
        <v>2020</v>
      </c>
      <c r="B217" s="5">
        <v>11</v>
      </c>
      <c r="C217" s="4">
        <v>62</v>
      </c>
      <c r="D217" s="6" t="s">
        <v>8</v>
      </c>
      <c r="E217" s="4">
        <v>610980000144</v>
      </c>
      <c r="F217" s="6" t="s">
        <v>95</v>
      </c>
      <c r="G217" s="6" t="s">
        <v>90</v>
      </c>
      <c r="H217" s="6" t="s">
        <v>91</v>
      </c>
      <c r="I217" s="6" t="s">
        <v>92</v>
      </c>
      <c r="J217" s="6" t="s">
        <v>93</v>
      </c>
      <c r="K217" s="6" t="s">
        <v>16</v>
      </c>
      <c r="L217" s="6" t="s">
        <v>25</v>
      </c>
      <c r="M217" s="6" t="s">
        <v>17</v>
      </c>
      <c r="N217" s="32">
        <v>3</v>
      </c>
    </row>
    <row r="218" spans="1:14" x14ac:dyDescent="0.25">
      <c r="A218" s="5">
        <v>2020</v>
      </c>
      <c r="B218" s="5">
        <v>11</v>
      </c>
      <c r="C218" s="4">
        <v>64</v>
      </c>
      <c r="D218" s="6" t="s">
        <v>26</v>
      </c>
      <c r="E218" s="4">
        <v>32384285000106</v>
      </c>
      <c r="F218" s="6" t="s">
        <v>569</v>
      </c>
      <c r="G218" s="6" t="s">
        <v>146</v>
      </c>
      <c r="H218" s="6" t="s">
        <v>142</v>
      </c>
      <c r="I218" s="6" t="s">
        <v>92</v>
      </c>
      <c r="J218" s="6" t="s">
        <v>143</v>
      </c>
      <c r="K218" s="6" t="s">
        <v>144</v>
      </c>
      <c r="L218" s="6" t="s">
        <v>15</v>
      </c>
      <c r="M218" s="6" t="s">
        <v>10</v>
      </c>
      <c r="N218" s="32">
        <v>6</v>
      </c>
    </row>
    <row r="219" spans="1:14" x14ac:dyDescent="0.25">
      <c r="A219" s="5">
        <v>2020</v>
      </c>
      <c r="B219" s="5">
        <v>11</v>
      </c>
      <c r="C219" s="4">
        <v>62</v>
      </c>
      <c r="D219" s="6" t="s">
        <v>8</v>
      </c>
      <c r="E219" s="4">
        <v>17214149000176</v>
      </c>
      <c r="F219" s="6" t="s">
        <v>145</v>
      </c>
      <c r="G219" s="6" t="s">
        <v>146</v>
      </c>
      <c r="H219" s="6" t="s">
        <v>142</v>
      </c>
      <c r="I219" s="6" t="s">
        <v>92</v>
      </c>
      <c r="J219" s="6" t="s">
        <v>143</v>
      </c>
      <c r="K219" s="6" t="s">
        <v>144</v>
      </c>
      <c r="L219" s="6" t="s">
        <v>15</v>
      </c>
      <c r="M219" s="6" t="s">
        <v>10</v>
      </c>
      <c r="N219" s="32">
        <v>33</v>
      </c>
    </row>
    <row r="220" spans="1:14" x14ac:dyDescent="0.25">
      <c r="A220" s="5">
        <v>2020</v>
      </c>
      <c r="B220" s="5">
        <v>11</v>
      </c>
      <c r="C220" s="4">
        <v>62</v>
      </c>
      <c r="D220" s="6" t="s">
        <v>8</v>
      </c>
      <c r="E220" s="4">
        <v>25761040000187</v>
      </c>
      <c r="F220" s="6" t="s">
        <v>570</v>
      </c>
      <c r="G220" s="6" t="s">
        <v>141</v>
      </c>
      <c r="H220" s="6" t="s">
        <v>142</v>
      </c>
      <c r="I220" s="6" t="s">
        <v>92</v>
      </c>
      <c r="J220" s="6" t="s">
        <v>143</v>
      </c>
      <c r="K220" s="6" t="s">
        <v>144</v>
      </c>
      <c r="L220" s="6" t="s">
        <v>15</v>
      </c>
      <c r="M220" s="6" t="s">
        <v>10</v>
      </c>
      <c r="N220" s="32">
        <v>1</v>
      </c>
    </row>
    <row r="221" spans="1:14" x14ac:dyDescent="0.25">
      <c r="A221" s="5">
        <v>2020</v>
      </c>
      <c r="B221" s="5">
        <v>10</v>
      </c>
      <c r="C221" s="4">
        <v>64</v>
      </c>
      <c r="D221" s="6" t="s">
        <v>26</v>
      </c>
      <c r="E221" s="4">
        <v>11344038001501</v>
      </c>
      <c r="F221" s="6" t="s">
        <v>217</v>
      </c>
      <c r="G221" s="6" t="s">
        <v>218</v>
      </c>
      <c r="H221" s="6" t="s">
        <v>219</v>
      </c>
      <c r="I221" s="6" t="s">
        <v>92</v>
      </c>
      <c r="J221" s="6" t="s">
        <v>93</v>
      </c>
      <c r="K221" s="6" t="s">
        <v>16</v>
      </c>
      <c r="L221" s="6" t="s">
        <v>99</v>
      </c>
      <c r="M221" s="6" t="s">
        <v>17</v>
      </c>
      <c r="N221" s="32">
        <v>3</v>
      </c>
    </row>
    <row r="222" spans="1:14" x14ac:dyDescent="0.25">
      <c r="A222" s="5">
        <v>2020</v>
      </c>
      <c r="B222" s="5">
        <v>10</v>
      </c>
      <c r="C222" s="4">
        <v>64</v>
      </c>
      <c r="D222" s="6" t="s">
        <v>26</v>
      </c>
      <c r="E222" s="4">
        <v>15016827000160</v>
      </c>
      <c r="F222" s="6" t="s">
        <v>133</v>
      </c>
      <c r="G222" s="6" t="s">
        <v>134</v>
      </c>
      <c r="H222" s="6" t="s">
        <v>135</v>
      </c>
      <c r="I222" s="6" t="s">
        <v>92</v>
      </c>
      <c r="J222" s="6" t="s">
        <v>93</v>
      </c>
      <c r="K222" s="6" t="s">
        <v>16</v>
      </c>
      <c r="L222" s="6" t="s">
        <v>99</v>
      </c>
      <c r="M222" s="6" t="s">
        <v>17</v>
      </c>
      <c r="N222" s="32">
        <v>4</v>
      </c>
    </row>
    <row r="223" spans="1:14" x14ac:dyDescent="0.25">
      <c r="A223" s="5">
        <v>2020</v>
      </c>
      <c r="B223" s="5">
        <v>10</v>
      </c>
      <c r="C223" s="4">
        <v>64</v>
      </c>
      <c r="D223" s="6" t="s">
        <v>26</v>
      </c>
      <c r="E223" s="4">
        <v>3925419000142</v>
      </c>
      <c r="F223" s="6" t="s">
        <v>208</v>
      </c>
      <c r="G223" s="6" t="s">
        <v>134</v>
      </c>
      <c r="H223" s="6" t="s">
        <v>135</v>
      </c>
      <c r="I223" s="6" t="s">
        <v>92</v>
      </c>
      <c r="J223" s="6" t="s">
        <v>93</v>
      </c>
      <c r="K223" s="6" t="s">
        <v>16</v>
      </c>
      <c r="L223" s="6" t="s">
        <v>99</v>
      </c>
      <c r="M223" s="6" t="s">
        <v>17</v>
      </c>
      <c r="N223" s="32">
        <v>6</v>
      </c>
    </row>
    <row r="224" spans="1:14" x14ac:dyDescent="0.25">
      <c r="A224" s="5">
        <v>2020</v>
      </c>
      <c r="B224" s="5">
        <v>10</v>
      </c>
      <c r="C224" s="4">
        <v>62</v>
      </c>
      <c r="D224" s="6" t="s">
        <v>8</v>
      </c>
      <c r="E224" s="4">
        <v>15016827000160</v>
      </c>
      <c r="F224" s="6" t="s">
        <v>133</v>
      </c>
      <c r="G224" s="6" t="s">
        <v>134</v>
      </c>
      <c r="H224" s="6" t="s">
        <v>135</v>
      </c>
      <c r="I224" s="6" t="s">
        <v>92</v>
      </c>
      <c r="J224" s="6" t="s">
        <v>93</v>
      </c>
      <c r="K224" s="6" t="s">
        <v>16</v>
      </c>
      <c r="L224" s="6" t="s">
        <v>99</v>
      </c>
      <c r="M224" s="6" t="s">
        <v>17</v>
      </c>
      <c r="N224" s="32">
        <v>2</v>
      </c>
    </row>
    <row r="225" spans="1:14" x14ac:dyDescent="0.25">
      <c r="A225" s="5">
        <v>2020</v>
      </c>
      <c r="B225" s="5">
        <v>11</v>
      </c>
      <c r="C225" s="4">
        <v>64</v>
      </c>
      <c r="D225" s="6" t="s">
        <v>26</v>
      </c>
      <c r="E225" s="4">
        <v>3925419000142</v>
      </c>
      <c r="F225" s="6" t="s">
        <v>208</v>
      </c>
      <c r="G225" s="6" t="s">
        <v>134</v>
      </c>
      <c r="H225" s="6" t="s">
        <v>135</v>
      </c>
      <c r="I225" s="6" t="s">
        <v>92</v>
      </c>
      <c r="J225" s="6" t="s">
        <v>93</v>
      </c>
      <c r="K225" s="6" t="s">
        <v>16</v>
      </c>
      <c r="L225" s="6" t="s">
        <v>99</v>
      </c>
      <c r="M225" s="6" t="s">
        <v>17</v>
      </c>
      <c r="N225" s="32">
        <v>12</v>
      </c>
    </row>
    <row r="226" spans="1:14" x14ac:dyDescent="0.25">
      <c r="A226" s="5">
        <v>2020</v>
      </c>
      <c r="B226" s="5">
        <v>11</v>
      </c>
      <c r="C226" s="4">
        <v>64</v>
      </c>
      <c r="D226" s="6" t="s">
        <v>26</v>
      </c>
      <c r="E226" s="4">
        <v>70524145000177</v>
      </c>
      <c r="F226" s="6" t="s">
        <v>546</v>
      </c>
      <c r="G226" s="6" t="s">
        <v>134</v>
      </c>
      <c r="H226" s="6" t="s">
        <v>135</v>
      </c>
      <c r="I226" s="6" t="s">
        <v>92</v>
      </c>
      <c r="J226" s="6" t="s">
        <v>93</v>
      </c>
      <c r="K226" s="6" t="s">
        <v>16</v>
      </c>
      <c r="L226" s="6" t="s">
        <v>99</v>
      </c>
      <c r="M226" s="6" t="s">
        <v>17</v>
      </c>
      <c r="N226" s="32">
        <v>8</v>
      </c>
    </row>
    <row r="227" spans="1:14" x14ac:dyDescent="0.25">
      <c r="A227" s="5">
        <v>2020</v>
      </c>
      <c r="B227" s="5">
        <v>11</v>
      </c>
      <c r="C227" s="4">
        <v>64</v>
      </c>
      <c r="D227" s="6" t="s">
        <v>26</v>
      </c>
      <c r="E227" s="4">
        <v>14702257000795</v>
      </c>
      <c r="F227" s="6" t="s">
        <v>547</v>
      </c>
      <c r="G227" s="6" t="s">
        <v>548</v>
      </c>
      <c r="H227" s="6" t="s">
        <v>549</v>
      </c>
      <c r="I227" s="6" t="s">
        <v>92</v>
      </c>
      <c r="J227" s="6" t="s">
        <v>93</v>
      </c>
      <c r="K227" s="6" t="s">
        <v>16</v>
      </c>
      <c r="L227" s="6" t="s">
        <v>99</v>
      </c>
      <c r="M227" s="6" t="s">
        <v>17</v>
      </c>
      <c r="N227" s="32">
        <v>1</v>
      </c>
    </row>
    <row r="228" spans="1:14" x14ac:dyDescent="0.25">
      <c r="A228" s="5">
        <v>2020</v>
      </c>
      <c r="B228" s="5">
        <v>11</v>
      </c>
      <c r="C228" s="4">
        <v>62</v>
      </c>
      <c r="D228" s="6" t="s">
        <v>8</v>
      </c>
      <c r="E228" s="4">
        <v>70524145000177</v>
      </c>
      <c r="F228" s="6" t="s">
        <v>546</v>
      </c>
      <c r="G228" s="6" t="s">
        <v>134</v>
      </c>
      <c r="H228" s="6" t="s">
        <v>135</v>
      </c>
      <c r="I228" s="6" t="s">
        <v>92</v>
      </c>
      <c r="J228" s="6" t="s">
        <v>93</v>
      </c>
      <c r="K228" s="6" t="s">
        <v>16</v>
      </c>
      <c r="L228" s="6" t="s">
        <v>99</v>
      </c>
      <c r="M228" s="6" t="s">
        <v>17</v>
      </c>
      <c r="N228" s="32">
        <v>3</v>
      </c>
    </row>
    <row r="229" spans="1:14" x14ac:dyDescent="0.25">
      <c r="A229" s="5">
        <v>2020</v>
      </c>
      <c r="B229" s="5">
        <v>10</v>
      </c>
      <c r="C229" s="4">
        <v>64</v>
      </c>
      <c r="D229" s="6" t="s">
        <v>26</v>
      </c>
      <c r="E229" s="4">
        <v>1454407000151</v>
      </c>
      <c r="F229" s="6" t="s">
        <v>96</v>
      </c>
      <c r="G229" s="6" t="s">
        <v>97</v>
      </c>
      <c r="H229" s="6" t="s">
        <v>98</v>
      </c>
      <c r="I229" s="6" t="s">
        <v>92</v>
      </c>
      <c r="J229" s="6" t="s">
        <v>33</v>
      </c>
      <c r="K229" s="6" t="s">
        <v>19</v>
      </c>
      <c r="L229" s="6" t="s">
        <v>99</v>
      </c>
      <c r="M229" s="6" t="s">
        <v>17</v>
      </c>
      <c r="N229" s="32">
        <v>1</v>
      </c>
    </row>
    <row r="230" spans="1:14" x14ac:dyDescent="0.25">
      <c r="A230" s="5">
        <v>2020</v>
      </c>
      <c r="B230" s="5">
        <v>10</v>
      </c>
      <c r="C230" s="4">
        <v>64</v>
      </c>
      <c r="D230" s="6" t="s">
        <v>26</v>
      </c>
      <c r="E230" s="4">
        <v>1722424000122</v>
      </c>
      <c r="F230" s="6" t="s">
        <v>100</v>
      </c>
      <c r="G230" s="6" t="s">
        <v>97</v>
      </c>
      <c r="H230" s="6" t="s">
        <v>98</v>
      </c>
      <c r="I230" s="6" t="s">
        <v>92</v>
      </c>
      <c r="J230" s="6" t="s">
        <v>33</v>
      </c>
      <c r="K230" s="6" t="s">
        <v>19</v>
      </c>
      <c r="L230" s="6" t="s">
        <v>99</v>
      </c>
      <c r="M230" s="6" t="s">
        <v>17</v>
      </c>
      <c r="N230" s="32">
        <v>1</v>
      </c>
    </row>
    <row r="231" spans="1:14" x14ac:dyDescent="0.25">
      <c r="A231" s="5">
        <v>2020</v>
      </c>
      <c r="B231" s="5">
        <v>10</v>
      </c>
      <c r="C231" s="4">
        <v>64</v>
      </c>
      <c r="D231" s="6" t="s">
        <v>26</v>
      </c>
      <c r="E231" s="4">
        <v>13952064000134</v>
      </c>
      <c r="F231" s="6" t="s">
        <v>224</v>
      </c>
      <c r="G231" s="6" t="s">
        <v>107</v>
      </c>
      <c r="H231" s="6" t="s">
        <v>108</v>
      </c>
      <c r="I231" s="6" t="s">
        <v>92</v>
      </c>
      <c r="J231" s="6" t="s">
        <v>33</v>
      </c>
      <c r="K231" s="6" t="s">
        <v>19</v>
      </c>
      <c r="L231" s="6" t="s">
        <v>99</v>
      </c>
      <c r="M231" s="6" t="s">
        <v>17</v>
      </c>
      <c r="N231" s="32">
        <v>4</v>
      </c>
    </row>
    <row r="232" spans="1:14" x14ac:dyDescent="0.25">
      <c r="A232" s="5">
        <v>2020</v>
      </c>
      <c r="B232" s="5">
        <v>10</v>
      </c>
      <c r="C232" s="4">
        <v>64</v>
      </c>
      <c r="D232" s="6" t="s">
        <v>26</v>
      </c>
      <c r="E232" s="4">
        <v>5469172000122</v>
      </c>
      <c r="F232" s="6" t="s">
        <v>106</v>
      </c>
      <c r="G232" s="6" t="s">
        <v>107</v>
      </c>
      <c r="H232" s="6" t="s">
        <v>108</v>
      </c>
      <c r="I232" s="6" t="s">
        <v>92</v>
      </c>
      <c r="J232" s="6" t="s">
        <v>33</v>
      </c>
      <c r="K232" s="6" t="s">
        <v>19</v>
      </c>
      <c r="L232" s="6" t="s">
        <v>99</v>
      </c>
      <c r="M232" s="6" t="s">
        <v>17</v>
      </c>
      <c r="N232" s="32">
        <v>8</v>
      </c>
    </row>
    <row r="233" spans="1:14" x14ac:dyDescent="0.25">
      <c r="A233" s="5">
        <v>2020</v>
      </c>
      <c r="B233" s="5">
        <v>10</v>
      </c>
      <c r="C233" s="4">
        <v>64</v>
      </c>
      <c r="D233" s="6" t="s">
        <v>26</v>
      </c>
      <c r="E233" s="4">
        <v>13016092000140</v>
      </c>
      <c r="F233" s="6" t="s">
        <v>222</v>
      </c>
      <c r="G233" s="6" t="s">
        <v>107</v>
      </c>
      <c r="H233" s="6" t="s">
        <v>108</v>
      </c>
      <c r="I233" s="6" t="s">
        <v>92</v>
      </c>
      <c r="J233" s="6" t="s">
        <v>33</v>
      </c>
      <c r="K233" s="6" t="s">
        <v>19</v>
      </c>
      <c r="L233" s="6" t="s">
        <v>99</v>
      </c>
      <c r="M233" s="6" t="s">
        <v>17</v>
      </c>
      <c r="N233" s="32">
        <v>10</v>
      </c>
    </row>
    <row r="234" spans="1:14" x14ac:dyDescent="0.25">
      <c r="A234" s="5">
        <v>2020</v>
      </c>
      <c r="B234" s="5">
        <v>10</v>
      </c>
      <c r="C234" s="4">
        <v>64</v>
      </c>
      <c r="D234" s="6" t="s">
        <v>26</v>
      </c>
      <c r="E234" s="4">
        <v>15166416000151</v>
      </c>
      <c r="F234" s="6" t="s">
        <v>137</v>
      </c>
      <c r="G234" s="6" t="s">
        <v>107</v>
      </c>
      <c r="H234" s="6" t="s">
        <v>108</v>
      </c>
      <c r="I234" s="6" t="s">
        <v>92</v>
      </c>
      <c r="J234" s="6" t="s">
        <v>33</v>
      </c>
      <c r="K234" s="6" t="s">
        <v>19</v>
      </c>
      <c r="L234" s="6" t="s">
        <v>99</v>
      </c>
      <c r="M234" s="6" t="s">
        <v>17</v>
      </c>
      <c r="N234" s="32">
        <v>6</v>
      </c>
    </row>
    <row r="235" spans="1:14" x14ac:dyDescent="0.25">
      <c r="A235" s="5">
        <v>2020</v>
      </c>
      <c r="B235" s="5">
        <v>10</v>
      </c>
      <c r="C235" s="4">
        <v>64</v>
      </c>
      <c r="D235" s="6" t="s">
        <v>26</v>
      </c>
      <c r="E235" s="4">
        <v>11858570000133</v>
      </c>
      <c r="F235" s="6" t="s">
        <v>221</v>
      </c>
      <c r="G235" s="6" t="s">
        <v>107</v>
      </c>
      <c r="H235" s="6" t="s">
        <v>108</v>
      </c>
      <c r="I235" s="6" t="s">
        <v>92</v>
      </c>
      <c r="J235" s="6" t="s">
        <v>33</v>
      </c>
      <c r="K235" s="6" t="s">
        <v>19</v>
      </c>
      <c r="L235" s="6" t="s">
        <v>99</v>
      </c>
      <c r="M235" s="6" t="s">
        <v>17</v>
      </c>
      <c r="N235" s="32">
        <v>11</v>
      </c>
    </row>
    <row r="236" spans="1:14" x14ac:dyDescent="0.25">
      <c r="A236" s="5">
        <v>2020</v>
      </c>
      <c r="B236" s="5">
        <v>10</v>
      </c>
      <c r="C236" s="4">
        <v>64</v>
      </c>
      <c r="D236" s="6" t="s">
        <v>26</v>
      </c>
      <c r="E236" s="4">
        <v>15170723000106</v>
      </c>
      <c r="F236" s="6" t="s">
        <v>225</v>
      </c>
      <c r="G236" s="6" t="s">
        <v>107</v>
      </c>
      <c r="H236" s="6" t="s">
        <v>108</v>
      </c>
      <c r="I236" s="6" t="s">
        <v>92</v>
      </c>
      <c r="J236" s="6" t="s">
        <v>33</v>
      </c>
      <c r="K236" s="6" t="s">
        <v>19</v>
      </c>
      <c r="L236" s="6" t="s">
        <v>99</v>
      </c>
      <c r="M236" s="6" t="s">
        <v>17</v>
      </c>
      <c r="N236" s="32">
        <v>2</v>
      </c>
    </row>
    <row r="237" spans="1:14" x14ac:dyDescent="0.25">
      <c r="A237" s="5">
        <v>2020</v>
      </c>
      <c r="B237" s="5">
        <v>10</v>
      </c>
      <c r="C237" s="4">
        <v>64</v>
      </c>
      <c r="D237" s="6" t="s">
        <v>26</v>
      </c>
      <c r="E237" s="4">
        <v>13808803000119</v>
      </c>
      <c r="F237" s="6" t="s">
        <v>223</v>
      </c>
      <c r="G237" s="6" t="s">
        <v>107</v>
      </c>
      <c r="H237" s="6" t="s">
        <v>108</v>
      </c>
      <c r="I237" s="6" t="s">
        <v>92</v>
      </c>
      <c r="J237" s="6" t="s">
        <v>33</v>
      </c>
      <c r="K237" s="6" t="s">
        <v>19</v>
      </c>
      <c r="L237" s="6" t="s">
        <v>99</v>
      </c>
      <c r="M237" s="6" t="s">
        <v>17</v>
      </c>
      <c r="N237" s="32">
        <v>18</v>
      </c>
    </row>
    <row r="238" spans="1:14" x14ac:dyDescent="0.25">
      <c r="A238" s="5">
        <v>2020</v>
      </c>
      <c r="B238" s="5">
        <v>10</v>
      </c>
      <c r="C238" s="4">
        <v>64</v>
      </c>
      <c r="D238" s="6" t="s">
        <v>26</v>
      </c>
      <c r="E238" s="4">
        <v>5652543000107</v>
      </c>
      <c r="F238" s="6" t="s">
        <v>109</v>
      </c>
      <c r="G238" s="6" t="s">
        <v>110</v>
      </c>
      <c r="H238" s="6" t="s">
        <v>108</v>
      </c>
      <c r="I238" s="6" t="s">
        <v>92</v>
      </c>
      <c r="J238" s="6" t="s">
        <v>33</v>
      </c>
      <c r="K238" s="6" t="s">
        <v>19</v>
      </c>
      <c r="L238" s="6" t="s">
        <v>99</v>
      </c>
      <c r="M238" s="6" t="s">
        <v>17</v>
      </c>
      <c r="N238" s="32">
        <v>6</v>
      </c>
    </row>
    <row r="239" spans="1:14" x14ac:dyDescent="0.25">
      <c r="A239" s="5">
        <v>2020</v>
      </c>
      <c r="B239" s="5">
        <v>10</v>
      </c>
      <c r="C239" s="4">
        <v>64</v>
      </c>
      <c r="D239" s="6" t="s">
        <v>26</v>
      </c>
      <c r="E239" s="4">
        <v>7245269000187</v>
      </c>
      <c r="F239" s="6" t="s">
        <v>214</v>
      </c>
      <c r="G239" s="6" t="s">
        <v>112</v>
      </c>
      <c r="H239" s="6" t="s">
        <v>113</v>
      </c>
      <c r="I239" s="6" t="s">
        <v>92</v>
      </c>
      <c r="J239" s="6" t="s">
        <v>33</v>
      </c>
      <c r="K239" s="6" t="s">
        <v>18</v>
      </c>
      <c r="L239" s="6" t="s">
        <v>99</v>
      </c>
      <c r="M239" s="6" t="s">
        <v>17</v>
      </c>
      <c r="N239" s="32">
        <v>3</v>
      </c>
    </row>
    <row r="240" spans="1:14" x14ac:dyDescent="0.25">
      <c r="A240" s="5">
        <v>2020</v>
      </c>
      <c r="B240" s="5">
        <v>10</v>
      </c>
      <c r="C240" s="4">
        <v>64</v>
      </c>
      <c r="D240" s="6" t="s">
        <v>26</v>
      </c>
      <c r="E240" s="4">
        <v>29435005007484</v>
      </c>
      <c r="F240" s="6" t="s">
        <v>156</v>
      </c>
      <c r="G240" s="6" t="s">
        <v>112</v>
      </c>
      <c r="H240" s="6" t="s">
        <v>113</v>
      </c>
      <c r="I240" s="6" t="s">
        <v>92</v>
      </c>
      <c r="J240" s="6" t="s">
        <v>33</v>
      </c>
      <c r="K240" s="6" t="s">
        <v>18</v>
      </c>
      <c r="L240" s="6" t="s">
        <v>99</v>
      </c>
      <c r="M240" s="6" t="s">
        <v>17</v>
      </c>
      <c r="N240" s="32">
        <v>24</v>
      </c>
    </row>
    <row r="241" spans="1:14" x14ac:dyDescent="0.25">
      <c r="A241" s="5">
        <v>2020</v>
      </c>
      <c r="B241" s="5">
        <v>10</v>
      </c>
      <c r="C241" s="4">
        <v>64</v>
      </c>
      <c r="D241" s="6" t="s">
        <v>26</v>
      </c>
      <c r="E241" s="4">
        <v>23443518000103</v>
      </c>
      <c r="F241" s="6" t="s">
        <v>149</v>
      </c>
      <c r="G241" s="6" t="s">
        <v>112</v>
      </c>
      <c r="H241" s="6" t="s">
        <v>113</v>
      </c>
      <c r="I241" s="6" t="s">
        <v>92</v>
      </c>
      <c r="J241" s="6" t="s">
        <v>33</v>
      </c>
      <c r="K241" s="6" t="s">
        <v>18</v>
      </c>
      <c r="L241" s="6" t="s">
        <v>99</v>
      </c>
      <c r="M241" s="6" t="s">
        <v>17</v>
      </c>
      <c r="N241" s="32">
        <v>10</v>
      </c>
    </row>
    <row r="242" spans="1:14" x14ac:dyDescent="0.25">
      <c r="A242" s="5">
        <v>2020</v>
      </c>
      <c r="B242" s="5">
        <v>10</v>
      </c>
      <c r="C242" s="4">
        <v>64</v>
      </c>
      <c r="D242" s="6" t="s">
        <v>26</v>
      </c>
      <c r="E242" s="4">
        <v>5868278000280</v>
      </c>
      <c r="F242" s="6" t="s">
        <v>111</v>
      </c>
      <c r="G242" s="6" t="s">
        <v>112</v>
      </c>
      <c r="H242" s="6" t="s">
        <v>113</v>
      </c>
      <c r="I242" s="6" t="s">
        <v>92</v>
      </c>
      <c r="J242" s="6" t="s">
        <v>33</v>
      </c>
      <c r="K242" s="6" t="s">
        <v>18</v>
      </c>
      <c r="L242" s="6" t="s">
        <v>99</v>
      </c>
      <c r="M242" s="6" t="s">
        <v>17</v>
      </c>
      <c r="N242" s="32">
        <v>15</v>
      </c>
    </row>
    <row r="243" spans="1:14" x14ac:dyDescent="0.25">
      <c r="A243" s="5">
        <v>2020</v>
      </c>
      <c r="B243" s="5">
        <v>10</v>
      </c>
      <c r="C243" s="4">
        <v>64</v>
      </c>
      <c r="D243" s="6" t="s">
        <v>26</v>
      </c>
      <c r="E243" s="4">
        <v>11794674000121</v>
      </c>
      <c r="F243" s="6" t="s">
        <v>220</v>
      </c>
      <c r="G243" s="6" t="s">
        <v>112</v>
      </c>
      <c r="H243" s="6" t="s">
        <v>113</v>
      </c>
      <c r="I243" s="6" t="s">
        <v>92</v>
      </c>
      <c r="J243" s="6" t="s">
        <v>33</v>
      </c>
      <c r="K243" s="6" t="s">
        <v>18</v>
      </c>
      <c r="L243" s="6" t="s">
        <v>99</v>
      </c>
      <c r="M243" s="6" t="s">
        <v>17</v>
      </c>
      <c r="N243" s="32">
        <v>1</v>
      </c>
    </row>
    <row r="244" spans="1:14" x14ac:dyDescent="0.25">
      <c r="A244" s="5">
        <v>2020</v>
      </c>
      <c r="B244" s="5">
        <v>10</v>
      </c>
      <c r="C244" s="4">
        <v>64</v>
      </c>
      <c r="D244" s="6" t="s">
        <v>26</v>
      </c>
      <c r="E244" s="4">
        <v>10892164000124</v>
      </c>
      <c r="F244" s="6" t="s">
        <v>127</v>
      </c>
      <c r="G244" s="6" t="s">
        <v>128</v>
      </c>
      <c r="H244" s="6" t="s">
        <v>129</v>
      </c>
      <c r="I244" s="6" t="s">
        <v>92</v>
      </c>
      <c r="J244" s="6" t="s">
        <v>33</v>
      </c>
      <c r="K244" s="6" t="s">
        <v>20</v>
      </c>
      <c r="L244" s="6" t="s">
        <v>99</v>
      </c>
      <c r="M244" s="6" t="s">
        <v>17</v>
      </c>
      <c r="N244" s="32">
        <v>24</v>
      </c>
    </row>
    <row r="245" spans="1:14" x14ac:dyDescent="0.25">
      <c r="A245" s="5">
        <v>2020</v>
      </c>
      <c r="B245" s="5">
        <v>10</v>
      </c>
      <c r="C245" s="4">
        <v>64</v>
      </c>
      <c r="D245" s="6" t="s">
        <v>26</v>
      </c>
      <c r="E245" s="4">
        <v>2284062000440</v>
      </c>
      <c r="F245" s="6" t="s">
        <v>207</v>
      </c>
      <c r="G245" s="6" t="s">
        <v>128</v>
      </c>
      <c r="H245" s="6" t="s">
        <v>129</v>
      </c>
      <c r="I245" s="6" t="s">
        <v>92</v>
      </c>
      <c r="J245" s="6" t="s">
        <v>33</v>
      </c>
      <c r="K245" s="6" t="s">
        <v>20</v>
      </c>
      <c r="L245" s="6" t="s">
        <v>99</v>
      </c>
      <c r="M245" s="6" t="s">
        <v>17</v>
      </c>
      <c r="N245" s="32">
        <v>30</v>
      </c>
    </row>
    <row r="246" spans="1:14" x14ac:dyDescent="0.25">
      <c r="A246" s="5">
        <v>2020</v>
      </c>
      <c r="B246" s="5">
        <v>10</v>
      </c>
      <c r="C246" s="4">
        <v>64</v>
      </c>
      <c r="D246" s="6" t="s">
        <v>26</v>
      </c>
      <c r="E246" s="4">
        <v>29435005009851</v>
      </c>
      <c r="F246" s="6" t="s">
        <v>157</v>
      </c>
      <c r="G246" s="6" t="s">
        <v>158</v>
      </c>
      <c r="H246" s="6" t="s">
        <v>159</v>
      </c>
      <c r="I246" s="6" t="s">
        <v>92</v>
      </c>
      <c r="J246" s="6" t="s">
        <v>33</v>
      </c>
      <c r="K246" s="6" t="s">
        <v>20</v>
      </c>
      <c r="L246" s="6" t="s">
        <v>99</v>
      </c>
      <c r="M246" s="6" t="s">
        <v>17</v>
      </c>
      <c r="N246" s="32">
        <v>31</v>
      </c>
    </row>
    <row r="247" spans="1:14" x14ac:dyDescent="0.25">
      <c r="A247" s="5">
        <v>2020</v>
      </c>
      <c r="B247" s="5">
        <v>10</v>
      </c>
      <c r="C247" s="4">
        <v>64</v>
      </c>
      <c r="D247" s="6" t="s">
        <v>26</v>
      </c>
      <c r="E247" s="4">
        <v>820737000150</v>
      </c>
      <c r="F247" s="6" t="s">
        <v>205</v>
      </c>
      <c r="G247" s="6" t="s">
        <v>158</v>
      </c>
      <c r="H247" s="6" t="s">
        <v>159</v>
      </c>
      <c r="I247" s="6" t="s">
        <v>92</v>
      </c>
      <c r="J247" s="6" t="s">
        <v>33</v>
      </c>
      <c r="K247" s="6" t="s">
        <v>20</v>
      </c>
      <c r="L247" s="6" t="s">
        <v>99</v>
      </c>
      <c r="M247" s="6" t="s">
        <v>17</v>
      </c>
      <c r="N247" s="32">
        <v>20</v>
      </c>
    </row>
    <row r="248" spans="1:14" x14ac:dyDescent="0.25">
      <c r="A248" s="5">
        <v>2020</v>
      </c>
      <c r="B248" s="5">
        <v>10</v>
      </c>
      <c r="C248" s="4">
        <v>64</v>
      </c>
      <c r="D248" s="6" t="s">
        <v>26</v>
      </c>
      <c r="E248" s="4">
        <v>1507901000137</v>
      </c>
      <c r="F248" s="6" t="s">
        <v>206</v>
      </c>
      <c r="G248" s="6" t="s">
        <v>158</v>
      </c>
      <c r="H248" s="6" t="s">
        <v>159</v>
      </c>
      <c r="I248" s="6" t="s">
        <v>92</v>
      </c>
      <c r="J248" s="6" t="s">
        <v>33</v>
      </c>
      <c r="K248" s="6" t="s">
        <v>20</v>
      </c>
      <c r="L248" s="6" t="s">
        <v>99</v>
      </c>
      <c r="M248" s="6" t="s">
        <v>17</v>
      </c>
      <c r="N248" s="32">
        <v>20</v>
      </c>
    </row>
    <row r="249" spans="1:14" x14ac:dyDescent="0.25">
      <c r="A249" s="5">
        <v>2020</v>
      </c>
      <c r="B249" s="5">
        <v>10</v>
      </c>
      <c r="C249" s="4">
        <v>62</v>
      </c>
      <c r="D249" s="6" t="s">
        <v>8</v>
      </c>
      <c r="E249" s="4">
        <v>1454407000151</v>
      </c>
      <c r="F249" s="6" t="s">
        <v>96</v>
      </c>
      <c r="G249" s="6" t="s">
        <v>97</v>
      </c>
      <c r="H249" s="6" t="s">
        <v>98</v>
      </c>
      <c r="I249" s="6" t="s">
        <v>92</v>
      </c>
      <c r="J249" s="6" t="s">
        <v>33</v>
      </c>
      <c r="K249" s="6" t="s">
        <v>19</v>
      </c>
      <c r="L249" s="6" t="s">
        <v>99</v>
      </c>
      <c r="M249" s="6" t="s">
        <v>17</v>
      </c>
      <c r="N249" s="32">
        <v>2</v>
      </c>
    </row>
    <row r="250" spans="1:14" x14ac:dyDescent="0.25">
      <c r="A250" s="5">
        <v>2020</v>
      </c>
      <c r="B250" s="5">
        <v>10</v>
      </c>
      <c r="C250" s="4">
        <v>62</v>
      </c>
      <c r="D250" s="6" t="s">
        <v>8</v>
      </c>
      <c r="E250" s="4">
        <v>1722424000122</v>
      </c>
      <c r="F250" s="6" t="s">
        <v>100</v>
      </c>
      <c r="G250" s="6" t="s">
        <v>97</v>
      </c>
      <c r="H250" s="6" t="s">
        <v>98</v>
      </c>
      <c r="I250" s="6" t="s">
        <v>92</v>
      </c>
      <c r="J250" s="6" t="s">
        <v>33</v>
      </c>
      <c r="K250" s="6" t="s">
        <v>19</v>
      </c>
      <c r="L250" s="6" t="s">
        <v>99</v>
      </c>
      <c r="M250" s="6" t="s">
        <v>17</v>
      </c>
      <c r="N250" s="32">
        <v>2</v>
      </c>
    </row>
    <row r="251" spans="1:14" x14ac:dyDescent="0.25">
      <c r="A251" s="5">
        <v>2020</v>
      </c>
      <c r="B251" s="5">
        <v>10</v>
      </c>
      <c r="C251" s="4">
        <v>62</v>
      </c>
      <c r="D251" s="6" t="s">
        <v>8</v>
      </c>
      <c r="E251" s="4">
        <v>3866223000124</v>
      </c>
      <c r="F251" s="6" t="s">
        <v>105</v>
      </c>
      <c r="G251" s="6" t="s">
        <v>97</v>
      </c>
      <c r="H251" s="6" t="s">
        <v>98</v>
      </c>
      <c r="I251" s="6" t="s">
        <v>92</v>
      </c>
      <c r="J251" s="6" t="s">
        <v>33</v>
      </c>
      <c r="K251" s="6" t="s">
        <v>19</v>
      </c>
      <c r="L251" s="6" t="s">
        <v>99</v>
      </c>
      <c r="M251" s="6" t="s">
        <v>17</v>
      </c>
      <c r="N251" s="32">
        <v>4</v>
      </c>
    </row>
    <row r="252" spans="1:14" x14ac:dyDescent="0.25">
      <c r="A252" s="5">
        <v>2020</v>
      </c>
      <c r="B252" s="5">
        <v>10</v>
      </c>
      <c r="C252" s="4">
        <v>62</v>
      </c>
      <c r="D252" s="6" t="s">
        <v>8</v>
      </c>
      <c r="E252" s="4">
        <v>15166416001204</v>
      </c>
      <c r="F252" s="6" t="s">
        <v>138</v>
      </c>
      <c r="G252" s="6" t="s">
        <v>139</v>
      </c>
      <c r="H252" s="6" t="s">
        <v>108</v>
      </c>
      <c r="I252" s="6" t="s">
        <v>92</v>
      </c>
      <c r="J252" s="6" t="s">
        <v>33</v>
      </c>
      <c r="K252" s="6" t="s">
        <v>19</v>
      </c>
      <c r="L252" s="6" t="s">
        <v>99</v>
      </c>
      <c r="M252" s="6" t="s">
        <v>17</v>
      </c>
      <c r="N252" s="32">
        <v>2</v>
      </c>
    </row>
    <row r="253" spans="1:14" x14ac:dyDescent="0.25">
      <c r="A253" s="5">
        <v>2020</v>
      </c>
      <c r="B253" s="5">
        <v>10</v>
      </c>
      <c r="C253" s="4">
        <v>62</v>
      </c>
      <c r="D253" s="6" t="s">
        <v>8</v>
      </c>
      <c r="E253" s="4">
        <v>5469172000122</v>
      </c>
      <c r="F253" s="6" t="s">
        <v>106</v>
      </c>
      <c r="G253" s="6" t="s">
        <v>107</v>
      </c>
      <c r="H253" s="6" t="s">
        <v>108</v>
      </c>
      <c r="I253" s="6" t="s">
        <v>92</v>
      </c>
      <c r="J253" s="6" t="s">
        <v>33</v>
      </c>
      <c r="K253" s="6" t="s">
        <v>19</v>
      </c>
      <c r="L253" s="6" t="s">
        <v>99</v>
      </c>
      <c r="M253" s="6" t="s">
        <v>17</v>
      </c>
      <c r="N253" s="32">
        <v>2</v>
      </c>
    </row>
    <row r="254" spans="1:14" x14ac:dyDescent="0.25">
      <c r="A254" s="5">
        <v>2020</v>
      </c>
      <c r="B254" s="5">
        <v>10</v>
      </c>
      <c r="C254" s="4">
        <v>62</v>
      </c>
      <c r="D254" s="6" t="s">
        <v>8</v>
      </c>
      <c r="E254" s="4">
        <v>15166416000151</v>
      </c>
      <c r="F254" s="6" t="s">
        <v>137</v>
      </c>
      <c r="G254" s="6" t="s">
        <v>107</v>
      </c>
      <c r="H254" s="6" t="s">
        <v>108</v>
      </c>
      <c r="I254" s="6" t="s">
        <v>92</v>
      </c>
      <c r="J254" s="6" t="s">
        <v>33</v>
      </c>
      <c r="K254" s="6" t="s">
        <v>19</v>
      </c>
      <c r="L254" s="6" t="s">
        <v>99</v>
      </c>
      <c r="M254" s="6" t="s">
        <v>17</v>
      </c>
      <c r="N254" s="32">
        <v>20</v>
      </c>
    </row>
    <row r="255" spans="1:14" x14ac:dyDescent="0.25">
      <c r="A255" s="5">
        <v>2020</v>
      </c>
      <c r="B255" s="5">
        <v>10</v>
      </c>
      <c r="C255" s="4">
        <v>62</v>
      </c>
      <c r="D255" s="6" t="s">
        <v>8</v>
      </c>
      <c r="E255" s="4">
        <v>15153745000249</v>
      </c>
      <c r="F255" s="6" t="s">
        <v>136</v>
      </c>
      <c r="G255" s="6" t="s">
        <v>107</v>
      </c>
      <c r="H255" s="6" t="s">
        <v>108</v>
      </c>
      <c r="I255" s="6" t="s">
        <v>92</v>
      </c>
      <c r="J255" s="6" t="s">
        <v>33</v>
      </c>
      <c r="K255" s="6" t="s">
        <v>19</v>
      </c>
      <c r="L255" s="6" t="s">
        <v>99</v>
      </c>
      <c r="M255" s="6" t="s">
        <v>17</v>
      </c>
      <c r="N255" s="32">
        <v>6</v>
      </c>
    </row>
    <row r="256" spans="1:14" x14ac:dyDescent="0.25">
      <c r="A256" s="5">
        <v>2020</v>
      </c>
      <c r="B256" s="5">
        <v>10</v>
      </c>
      <c r="C256" s="4">
        <v>62</v>
      </c>
      <c r="D256" s="6" t="s">
        <v>8</v>
      </c>
      <c r="E256" s="4">
        <v>5652543000107</v>
      </c>
      <c r="F256" s="6" t="s">
        <v>109</v>
      </c>
      <c r="G256" s="6" t="s">
        <v>110</v>
      </c>
      <c r="H256" s="6" t="s">
        <v>108</v>
      </c>
      <c r="I256" s="6" t="s">
        <v>92</v>
      </c>
      <c r="J256" s="6" t="s">
        <v>33</v>
      </c>
      <c r="K256" s="6" t="s">
        <v>19</v>
      </c>
      <c r="L256" s="6" t="s">
        <v>99</v>
      </c>
      <c r="M256" s="6" t="s">
        <v>17</v>
      </c>
      <c r="N256" s="32">
        <v>2</v>
      </c>
    </row>
    <row r="257" spans="1:14" x14ac:dyDescent="0.25">
      <c r="A257" s="5">
        <v>2020</v>
      </c>
      <c r="B257" s="5">
        <v>10</v>
      </c>
      <c r="C257" s="4">
        <v>62</v>
      </c>
      <c r="D257" s="6" t="s">
        <v>8</v>
      </c>
      <c r="E257" s="4">
        <v>29435005007484</v>
      </c>
      <c r="F257" s="6" t="s">
        <v>156</v>
      </c>
      <c r="G257" s="6" t="s">
        <v>112</v>
      </c>
      <c r="H257" s="6" t="s">
        <v>113</v>
      </c>
      <c r="I257" s="6" t="s">
        <v>92</v>
      </c>
      <c r="J257" s="6" t="s">
        <v>33</v>
      </c>
      <c r="K257" s="6" t="s">
        <v>18</v>
      </c>
      <c r="L257" s="6" t="s">
        <v>99</v>
      </c>
      <c r="M257" s="6" t="s">
        <v>17</v>
      </c>
      <c r="N257" s="32">
        <v>3</v>
      </c>
    </row>
    <row r="258" spans="1:14" x14ac:dyDescent="0.25">
      <c r="A258" s="5">
        <v>2020</v>
      </c>
      <c r="B258" s="5">
        <v>10</v>
      </c>
      <c r="C258" s="4">
        <v>62</v>
      </c>
      <c r="D258" s="6" t="s">
        <v>8</v>
      </c>
      <c r="E258" s="4">
        <v>23443518000103</v>
      </c>
      <c r="F258" s="6" t="s">
        <v>149</v>
      </c>
      <c r="G258" s="6" t="s">
        <v>112</v>
      </c>
      <c r="H258" s="6" t="s">
        <v>113</v>
      </c>
      <c r="I258" s="6" t="s">
        <v>92</v>
      </c>
      <c r="J258" s="6" t="s">
        <v>33</v>
      </c>
      <c r="K258" s="6" t="s">
        <v>18</v>
      </c>
      <c r="L258" s="6" t="s">
        <v>99</v>
      </c>
      <c r="M258" s="6" t="s">
        <v>17</v>
      </c>
      <c r="N258" s="32">
        <v>4</v>
      </c>
    </row>
    <row r="259" spans="1:14" x14ac:dyDescent="0.25">
      <c r="A259" s="5">
        <v>2020</v>
      </c>
      <c r="B259" s="5">
        <v>10</v>
      </c>
      <c r="C259" s="4">
        <v>62</v>
      </c>
      <c r="D259" s="6" t="s">
        <v>8</v>
      </c>
      <c r="E259" s="4">
        <v>5868278000280</v>
      </c>
      <c r="F259" s="6" t="s">
        <v>111</v>
      </c>
      <c r="G259" s="6" t="s">
        <v>112</v>
      </c>
      <c r="H259" s="6" t="s">
        <v>113</v>
      </c>
      <c r="I259" s="6" t="s">
        <v>92</v>
      </c>
      <c r="J259" s="6" t="s">
        <v>33</v>
      </c>
      <c r="K259" s="6" t="s">
        <v>18</v>
      </c>
      <c r="L259" s="6" t="s">
        <v>99</v>
      </c>
      <c r="M259" s="6" t="s">
        <v>17</v>
      </c>
      <c r="N259" s="32">
        <v>23</v>
      </c>
    </row>
    <row r="260" spans="1:14" x14ac:dyDescent="0.25">
      <c r="A260" s="5">
        <v>2020</v>
      </c>
      <c r="B260" s="5">
        <v>10</v>
      </c>
      <c r="C260" s="4">
        <v>62</v>
      </c>
      <c r="D260" s="6" t="s">
        <v>8</v>
      </c>
      <c r="E260" s="4">
        <v>10892164000124</v>
      </c>
      <c r="F260" s="6" t="s">
        <v>127</v>
      </c>
      <c r="G260" s="6" t="s">
        <v>128</v>
      </c>
      <c r="H260" s="6" t="s">
        <v>129</v>
      </c>
      <c r="I260" s="6" t="s">
        <v>92</v>
      </c>
      <c r="J260" s="6" t="s">
        <v>33</v>
      </c>
      <c r="K260" s="6" t="s">
        <v>20</v>
      </c>
      <c r="L260" s="6" t="s">
        <v>99</v>
      </c>
      <c r="M260" s="6" t="s">
        <v>17</v>
      </c>
      <c r="N260" s="32">
        <v>55</v>
      </c>
    </row>
    <row r="261" spans="1:14" x14ac:dyDescent="0.25">
      <c r="A261" s="5">
        <v>2020</v>
      </c>
      <c r="B261" s="5">
        <v>10</v>
      </c>
      <c r="C261" s="4">
        <v>62</v>
      </c>
      <c r="D261" s="6" t="s">
        <v>8</v>
      </c>
      <c r="E261" s="4">
        <v>29435005009851</v>
      </c>
      <c r="F261" s="6" t="s">
        <v>157</v>
      </c>
      <c r="G261" s="6" t="s">
        <v>158</v>
      </c>
      <c r="H261" s="6" t="s">
        <v>159</v>
      </c>
      <c r="I261" s="6" t="s">
        <v>92</v>
      </c>
      <c r="J261" s="6" t="s">
        <v>33</v>
      </c>
      <c r="K261" s="6" t="s">
        <v>20</v>
      </c>
      <c r="L261" s="6" t="s">
        <v>99</v>
      </c>
      <c r="M261" s="6" t="s">
        <v>17</v>
      </c>
      <c r="N261" s="32">
        <v>13</v>
      </c>
    </row>
    <row r="262" spans="1:14" x14ac:dyDescent="0.25">
      <c r="A262" s="5">
        <v>2020</v>
      </c>
      <c r="B262" s="5">
        <v>10</v>
      </c>
      <c r="C262" s="4">
        <v>62</v>
      </c>
      <c r="D262" s="6" t="s">
        <v>8</v>
      </c>
      <c r="E262" s="4">
        <v>13131370000100</v>
      </c>
      <c r="F262" s="6" t="s">
        <v>130</v>
      </c>
      <c r="G262" s="6" t="s">
        <v>131</v>
      </c>
      <c r="H262" s="6" t="s">
        <v>132</v>
      </c>
      <c r="I262" s="6" t="s">
        <v>92</v>
      </c>
      <c r="J262" s="6" t="s">
        <v>33</v>
      </c>
      <c r="K262" s="6" t="s">
        <v>19</v>
      </c>
      <c r="L262" s="6" t="s">
        <v>99</v>
      </c>
      <c r="M262" s="6" t="s">
        <v>17</v>
      </c>
      <c r="N262" s="32">
        <v>8</v>
      </c>
    </row>
    <row r="263" spans="1:14" x14ac:dyDescent="0.25">
      <c r="A263" s="5">
        <v>2020</v>
      </c>
      <c r="B263" s="5">
        <v>11</v>
      </c>
      <c r="C263" s="4">
        <v>64</v>
      </c>
      <c r="D263" s="6" t="s">
        <v>26</v>
      </c>
      <c r="E263" s="4">
        <v>4602792000125</v>
      </c>
      <c r="F263" s="6" t="s">
        <v>571</v>
      </c>
      <c r="G263" s="6" t="s">
        <v>572</v>
      </c>
      <c r="H263" s="6" t="s">
        <v>108</v>
      </c>
      <c r="I263" s="6" t="s">
        <v>92</v>
      </c>
      <c r="J263" s="6" t="s">
        <v>33</v>
      </c>
      <c r="K263" s="6" t="s">
        <v>19</v>
      </c>
      <c r="L263" s="6" t="s">
        <v>99</v>
      </c>
      <c r="M263" s="6" t="s">
        <v>17</v>
      </c>
      <c r="N263" s="32">
        <v>10</v>
      </c>
    </row>
    <row r="264" spans="1:14" x14ac:dyDescent="0.25">
      <c r="A264" s="5">
        <v>2020</v>
      </c>
      <c r="B264" s="5">
        <v>11</v>
      </c>
      <c r="C264" s="4">
        <v>64</v>
      </c>
      <c r="D264" s="6" t="s">
        <v>26</v>
      </c>
      <c r="E264" s="4">
        <v>15194004000125</v>
      </c>
      <c r="F264" s="6" t="s">
        <v>573</v>
      </c>
      <c r="G264" s="6" t="s">
        <v>107</v>
      </c>
      <c r="H264" s="6" t="s">
        <v>108</v>
      </c>
      <c r="I264" s="6" t="s">
        <v>92</v>
      </c>
      <c r="J264" s="6" t="s">
        <v>33</v>
      </c>
      <c r="K264" s="6" t="s">
        <v>19</v>
      </c>
      <c r="L264" s="6" t="s">
        <v>99</v>
      </c>
      <c r="M264" s="6" t="s">
        <v>17</v>
      </c>
      <c r="N264" s="32">
        <v>3</v>
      </c>
    </row>
    <row r="265" spans="1:14" x14ac:dyDescent="0.25">
      <c r="A265" s="5">
        <v>2020</v>
      </c>
      <c r="B265" s="5">
        <v>11</v>
      </c>
      <c r="C265" s="4">
        <v>64</v>
      </c>
      <c r="D265" s="6" t="s">
        <v>26</v>
      </c>
      <c r="E265" s="4">
        <v>13016092000140</v>
      </c>
      <c r="F265" s="6" t="s">
        <v>222</v>
      </c>
      <c r="G265" s="6" t="s">
        <v>107</v>
      </c>
      <c r="H265" s="6" t="s">
        <v>108</v>
      </c>
      <c r="I265" s="6" t="s">
        <v>92</v>
      </c>
      <c r="J265" s="6" t="s">
        <v>33</v>
      </c>
      <c r="K265" s="6" t="s">
        <v>19</v>
      </c>
      <c r="L265" s="6" t="s">
        <v>99</v>
      </c>
      <c r="M265" s="6" t="s">
        <v>17</v>
      </c>
      <c r="N265" s="32">
        <v>3</v>
      </c>
    </row>
    <row r="266" spans="1:14" x14ac:dyDescent="0.25">
      <c r="A266" s="5">
        <v>2020</v>
      </c>
      <c r="B266" s="5">
        <v>11</v>
      </c>
      <c r="C266" s="4">
        <v>64</v>
      </c>
      <c r="D266" s="6" t="s">
        <v>26</v>
      </c>
      <c r="E266" s="4">
        <v>15166416000151</v>
      </c>
      <c r="F266" s="6" t="s">
        <v>137</v>
      </c>
      <c r="G266" s="6" t="s">
        <v>107</v>
      </c>
      <c r="H266" s="6" t="s">
        <v>108</v>
      </c>
      <c r="I266" s="6" t="s">
        <v>92</v>
      </c>
      <c r="J266" s="6" t="s">
        <v>33</v>
      </c>
      <c r="K266" s="6" t="s">
        <v>19</v>
      </c>
      <c r="L266" s="6" t="s">
        <v>99</v>
      </c>
      <c r="M266" s="6" t="s">
        <v>17</v>
      </c>
      <c r="N266" s="32">
        <v>6</v>
      </c>
    </row>
    <row r="267" spans="1:14" x14ac:dyDescent="0.25">
      <c r="A267" s="5">
        <v>2020</v>
      </c>
      <c r="B267" s="5">
        <v>11</v>
      </c>
      <c r="C267" s="4">
        <v>64</v>
      </c>
      <c r="D267" s="6" t="s">
        <v>26</v>
      </c>
      <c r="E267" s="4">
        <v>11858570000133</v>
      </c>
      <c r="F267" s="6" t="s">
        <v>221</v>
      </c>
      <c r="G267" s="6" t="s">
        <v>107</v>
      </c>
      <c r="H267" s="6" t="s">
        <v>108</v>
      </c>
      <c r="I267" s="6" t="s">
        <v>92</v>
      </c>
      <c r="J267" s="6" t="s">
        <v>33</v>
      </c>
      <c r="K267" s="6" t="s">
        <v>19</v>
      </c>
      <c r="L267" s="6" t="s">
        <v>99</v>
      </c>
      <c r="M267" s="6" t="s">
        <v>17</v>
      </c>
      <c r="N267" s="32">
        <v>4</v>
      </c>
    </row>
    <row r="268" spans="1:14" x14ac:dyDescent="0.25">
      <c r="A268" s="5">
        <v>2020</v>
      </c>
      <c r="B268" s="5">
        <v>11</v>
      </c>
      <c r="C268" s="4">
        <v>64</v>
      </c>
      <c r="D268" s="6" t="s">
        <v>26</v>
      </c>
      <c r="E268" s="4">
        <v>7245269000187</v>
      </c>
      <c r="F268" s="6" t="s">
        <v>214</v>
      </c>
      <c r="G268" s="6" t="s">
        <v>112</v>
      </c>
      <c r="H268" s="6" t="s">
        <v>113</v>
      </c>
      <c r="I268" s="6" t="s">
        <v>92</v>
      </c>
      <c r="J268" s="6" t="s">
        <v>33</v>
      </c>
      <c r="K268" s="6" t="s">
        <v>18</v>
      </c>
      <c r="L268" s="6" t="s">
        <v>99</v>
      </c>
      <c r="M268" s="6" t="s">
        <v>17</v>
      </c>
      <c r="N268" s="32">
        <v>3</v>
      </c>
    </row>
    <row r="269" spans="1:14" x14ac:dyDescent="0.25">
      <c r="A269" s="5">
        <v>2020</v>
      </c>
      <c r="B269" s="5">
        <v>11</v>
      </c>
      <c r="C269" s="4">
        <v>64</v>
      </c>
      <c r="D269" s="6" t="s">
        <v>26</v>
      </c>
      <c r="E269" s="4">
        <v>23443518000103</v>
      </c>
      <c r="F269" s="6" t="s">
        <v>149</v>
      </c>
      <c r="G269" s="6" t="s">
        <v>112</v>
      </c>
      <c r="H269" s="6" t="s">
        <v>113</v>
      </c>
      <c r="I269" s="6" t="s">
        <v>92</v>
      </c>
      <c r="J269" s="6" t="s">
        <v>33</v>
      </c>
      <c r="K269" s="6" t="s">
        <v>18</v>
      </c>
      <c r="L269" s="6" t="s">
        <v>99</v>
      </c>
      <c r="M269" s="6" t="s">
        <v>17</v>
      </c>
      <c r="N269" s="32">
        <v>4</v>
      </c>
    </row>
    <row r="270" spans="1:14" x14ac:dyDescent="0.25">
      <c r="A270" s="5">
        <v>2020</v>
      </c>
      <c r="B270" s="5">
        <v>11</v>
      </c>
      <c r="C270" s="4">
        <v>64</v>
      </c>
      <c r="D270" s="6" t="s">
        <v>26</v>
      </c>
      <c r="E270" s="4">
        <v>5868278000280</v>
      </c>
      <c r="F270" s="6" t="s">
        <v>111</v>
      </c>
      <c r="G270" s="6" t="s">
        <v>112</v>
      </c>
      <c r="H270" s="6" t="s">
        <v>113</v>
      </c>
      <c r="I270" s="6" t="s">
        <v>92</v>
      </c>
      <c r="J270" s="6" t="s">
        <v>33</v>
      </c>
      <c r="K270" s="6" t="s">
        <v>18</v>
      </c>
      <c r="L270" s="6" t="s">
        <v>99</v>
      </c>
      <c r="M270" s="6" t="s">
        <v>17</v>
      </c>
      <c r="N270" s="32">
        <v>19</v>
      </c>
    </row>
    <row r="271" spans="1:14" x14ac:dyDescent="0.25">
      <c r="A271" s="5">
        <v>2020</v>
      </c>
      <c r="B271" s="5">
        <v>11</v>
      </c>
      <c r="C271" s="4">
        <v>64</v>
      </c>
      <c r="D271" s="6" t="s">
        <v>26</v>
      </c>
      <c r="E271" s="4">
        <v>11794674000121</v>
      </c>
      <c r="F271" s="6" t="s">
        <v>220</v>
      </c>
      <c r="G271" s="6" t="s">
        <v>112</v>
      </c>
      <c r="H271" s="6" t="s">
        <v>113</v>
      </c>
      <c r="I271" s="6" t="s">
        <v>92</v>
      </c>
      <c r="J271" s="6" t="s">
        <v>33</v>
      </c>
      <c r="K271" s="6" t="s">
        <v>18</v>
      </c>
      <c r="L271" s="6" t="s">
        <v>99</v>
      </c>
      <c r="M271" s="6" t="s">
        <v>17</v>
      </c>
      <c r="N271" s="32">
        <v>4</v>
      </c>
    </row>
    <row r="272" spans="1:14" x14ac:dyDescent="0.25">
      <c r="A272" s="5">
        <v>2020</v>
      </c>
      <c r="B272" s="5">
        <v>11</v>
      </c>
      <c r="C272" s="4">
        <v>64</v>
      </c>
      <c r="D272" s="6" t="s">
        <v>26</v>
      </c>
      <c r="E272" s="4">
        <v>10892164000124</v>
      </c>
      <c r="F272" s="6" t="s">
        <v>127</v>
      </c>
      <c r="G272" s="6" t="s">
        <v>128</v>
      </c>
      <c r="H272" s="6" t="s">
        <v>129</v>
      </c>
      <c r="I272" s="6" t="s">
        <v>92</v>
      </c>
      <c r="J272" s="6" t="s">
        <v>33</v>
      </c>
      <c r="K272" s="6" t="s">
        <v>20</v>
      </c>
      <c r="L272" s="6" t="s">
        <v>99</v>
      </c>
      <c r="M272" s="6" t="s">
        <v>17</v>
      </c>
      <c r="N272" s="32">
        <v>10</v>
      </c>
    </row>
    <row r="273" spans="1:14" x14ac:dyDescent="0.25">
      <c r="A273" s="5">
        <v>2020</v>
      </c>
      <c r="B273" s="5">
        <v>11</v>
      </c>
      <c r="C273" s="4">
        <v>64</v>
      </c>
      <c r="D273" s="6" t="s">
        <v>26</v>
      </c>
      <c r="E273" s="4">
        <v>2284062000440</v>
      </c>
      <c r="F273" s="6" t="s">
        <v>207</v>
      </c>
      <c r="G273" s="6" t="s">
        <v>128</v>
      </c>
      <c r="H273" s="6" t="s">
        <v>129</v>
      </c>
      <c r="I273" s="6" t="s">
        <v>92</v>
      </c>
      <c r="J273" s="6" t="s">
        <v>33</v>
      </c>
      <c r="K273" s="6" t="s">
        <v>20</v>
      </c>
      <c r="L273" s="6" t="s">
        <v>99</v>
      </c>
      <c r="M273" s="6" t="s">
        <v>17</v>
      </c>
      <c r="N273" s="32">
        <v>78</v>
      </c>
    </row>
    <row r="274" spans="1:14" x14ac:dyDescent="0.25">
      <c r="A274" s="5">
        <v>2020</v>
      </c>
      <c r="B274" s="5">
        <v>11</v>
      </c>
      <c r="C274" s="4">
        <v>64</v>
      </c>
      <c r="D274" s="6" t="s">
        <v>26</v>
      </c>
      <c r="E274" s="4">
        <v>29435005009851</v>
      </c>
      <c r="F274" s="6" t="s">
        <v>157</v>
      </c>
      <c r="G274" s="6" t="s">
        <v>158</v>
      </c>
      <c r="H274" s="6" t="s">
        <v>159</v>
      </c>
      <c r="I274" s="6" t="s">
        <v>92</v>
      </c>
      <c r="J274" s="6" t="s">
        <v>33</v>
      </c>
      <c r="K274" s="6" t="s">
        <v>20</v>
      </c>
      <c r="L274" s="6" t="s">
        <v>99</v>
      </c>
      <c r="M274" s="6" t="s">
        <v>17</v>
      </c>
      <c r="N274" s="32">
        <v>45</v>
      </c>
    </row>
    <row r="275" spans="1:14" x14ac:dyDescent="0.25">
      <c r="A275" s="5">
        <v>2020</v>
      </c>
      <c r="B275" s="5">
        <v>11</v>
      </c>
      <c r="C275" s="4">
        <v>64</v>
      </c>
      <c r="D275" s="6" t="s">
        <v>26</v>
      </c>
      <c r="E275" s="4">
        <v>1507901000137</v>
      </c>
      <c r="F275" s="6" t="s">
        <v>206</v>
      </c>
      <c r="G275" s="6" t="s">
        <v>158</v>
      </c>
      <c r="H275" s="6" t="s">
        <v>159</v>
      </c>
      <c r="I275" s="6" t="s">
        <v>92</v>
      </c>
      <c r="J275" s="6" t="s">
        <v>33</v>
      </c>
      <c r="K275" s="6" t="s">
        <v>20</v>
      </c>
      <c r="L275" s="6" t="s">
        <v>99</v>
      </c>
      <c r="M275" s="6" t="s">
        <v>17</v>
      </c>
      <c r="N275" s="32">
        <v>14</v>
      </c>
    </row>
    <row r="276" spans="1:14" x14ac:dyDescent="0.25">
      <c r="A276" s="5">
        <v>2020</v>
      </c>
      <c r="B276" s="5">
        <v>11</v>
      </c>
      <c r="C276" s="4">
        <v>62</v>
      </c>
      <c r="D276" s="6" t="s">
        <v>8</v>
      </c>
      <c r="E276" s="4">
        <v>13952064000134</v>
      </c>
      <c r="F276" s="6" t="s">
        <v>224</v>
      </c>
      <c r="G276" s="6" t="s">
        <v>107</v>
      </c>
      <c r="H276" s="6" t="s">
        <v>108</v>
      </c>
      <c r="I276" s="6" t="s">
        <v>92</v>
      </c>
      <c r="J276" s="6" t="s">
        <v>33</v>
      </c>
      <c r="K276" s="6" t="s">
        <v>19</v>
      </c>
      <c r="L276" s="6" t="s">
        <v>99</v>
      </c>
      <c r="M276" s="6" t="s">
        <v>17</v>
      </c>
      <c r="N276" s="32">
        <v>7</v>
      </c>
    </row>
    <row r="277" spans="1:14" x14ac:dyDescent="0.25">
      <c r="A277" s="5">
        <v>2020</v>
      </c>
      <c r="B277" s="5">
        <v>11</v>
      </c>
      <c r="C277" s="4">
        <v>62</v>
      </c>
      <c r="D277" s="6" t="s">
        <v>8</v>
      </c>
      <c r="E277" s="4">
        <v>12361267014739</v>
      </c>
      <c r="F277" s="6" t="s">
        <v>475</v>
      </c>
      <c r="G277" s="6" t="s">
        <v>107</v>
      </c>
      <c r="H277" s="6" t="s">
        <v>108</v>
      </c>
      <c r="I277" s="6" t="s">
        <v>92</v>
      </c>
      <c r="J277" s="6" t="s">
        <v>33</v>
      </c>
      <c r="K277" s="6" t="s">
        <v>19</v>
      </c>
      <c r="L277" s="6" t="s">
        <v>99</v>
      </c>
      <c r="M277" s="6" t="s">
        <v>17</v>
      </c>
      <c r="N277" s="32">
        <v>12</v>
      </c>
    </row>
    <row r="278" spans="1:14" x14ac:dyDescent="0.25">
      <c r="A278" s="5">
        <v>2020</v>
      </c>
      <c r="B278" s="5">
        <v>11</v>
      </c>
      <c r="C278" s="4">
        <v>62</v>
      </c>
      <c r="D278" s="6" t="s">
        <v>8</v>
      </c>
      <c r="E278" s="4">
        <v>5469172000122</v>
      </c>
      <c r="F278" s="6" t="s">
        <v>106</v>
      </c>
      <c r="G278" s="6" t="s">
        <v>107</v>
      </c>
      <c r="H278" s="6" t="s">
        <v>108</v>
      </c>
      <c r="I278" s="6" t="s">
        <v>92</v>
      </c>
      <c r="J278" s="6" t="s">
        <v>33</v>
      </c>
      <c r="K278" s="6" t="s">
        <v>19</v>
      </c>
      <c r="L278" s="6" t="s">
        <v>99</v>
      </c>
      <c r="M278" s="6" t="s">
        <v>17</v>
      </c>
      <c r="N278" s="32">
        <v>20</v>
      </c>
    </row>
    <row r="279" spans="1:14" x14ac:dyDescent="0.25">
      <c r="A279" s="5">
        <v>2020</v>
      </c>
      <c r="B279" s="5">
        <v>11</v>
      </c>
      <c r="C279" s="4">
        <v>62</v>
      </c>
      <c r="D279" s="6" t="s">
        <v>8</v>
      </c>
      <c r="E279" s="4">
        <v>13016092000140</v>
      </c>
      <c r="F279" s="6" t="s">
        <v>222</v>
      </c>
      <c r="G279" s="6" t="s">
        <v>107</v>
      </c>
      <c r="H279" s="6" t="s">
        <v>108</v>
      </c>
      <c r="I279" s="6" t="s">
        <v>92</v>
      </c>
      <c r="J279" s="6" t="s">
        <v>33</v>
      </c>
      <c r="K279" s="6" t="s">
        <v>19</v>
      </c>
      <c r="L279" s="6" t="s">
        <v>99</v>
      </c>
      <c r="M279" s="6" t="s">
        <v>17</v>
      </c>
      <c r="N279" s="32">
        <v>7</v>
      </c>
    </row>
    <row r="280" spans="1:14" x14ac:dyDescent="0.25">
      <c r="A280" s="5">
        <v>2020</v>
      </c>
      <c r="B280" s="5">
        <v>11</v>
      </c>
      <c r="C280" s="4">
        <v>62</v>
      </c>
      <c r="D280" s="6" t="s">
        <v>8</v>
      </c>
      <c r="E280" s="4">
        <v>15166416000151</v>
      </c>
      <c r="F280" s="6" t="s">
        <v>137</v>
      </c>
      <c r="G280" s="6" t="s">
        <v>107</v>
      </c>
      <c r="H280" s="6" t="s">
        <v>108</v>
      </c>
      <c r="I280" s="6" t="s">
        <v>92</v>
      </c>
      <c r="J280" s="6" t="s">
        <v>33</v>
      </c>
      <c r="K280" s="6" t="s">
        <v>19</v>
      </c>
      <c r="L280" s="6" t="s">
        <v>99</v>
      </c>
      <c r="M280" s="6" t="s">
        <v>17</v>
      </c>
      <c r="N280" s="32">
        <v>19</v>
      </c>
    </row>
    <row r="281" spans="1:14" x14ac:dyDescent="0.25">
      <c r="A281" s="5">
        <v>2020</v>
      </c>
      <c r="B281" s="5">
        <v>11</v>
      </c>
      <c r="C281" s="4">
        <v>62</v>
      </c>
      <c r="D281" s="6" t="s">
        <v>8</v>
      </c>
      <c r="E281" s="4">
        <v>27372066000169</v>
      </c>
      <c r="F281" s="6" t="s">
        <v>535</v>
      </c>
      <c r="G281" s="6" t="s">
        <v>107</v>
      </c>
      <c r="H281" s="6" t="s">
        <v>108</v>
      </c>
      <c r="I281" s="6" t="s">
        <v>92</v>
      </c>
      <c r="J281" s="6" t="s">
        <v>33</v>
      </c>
      <c r="K281" s="6" t="s">
        <v>19</v>
      </c>
      <c r="L281" s="6" t="s">
        <v>99</v>
      </c>
      <c r="M281" s="6" t="s">
        <v>17</v>
      </c>
      <c r="N281" s="32">
        <v>17</v>
      </c>
    </row>
    <row r="282" spans="1:14" x14ac:dyDescent="0.25">
      <c r="A282" s="5">
        <v>2020</v>
      </c>
      <c r="B282" s="5">
        <v>11</v>
      </c>
      <c r="C282" s="4">
        <v>62</v>
      </c>
      <c r="D282" s="6" t="s">
        <v>8</v>
      </c>
      <c r="E282" s="4">
        <v>5874946000281</v>
      </c>
      <c r="F282" s="6" t="s">
        <v>248</v>
      </c>
      <c r="G282" s="6" t="s">
        <v>112</v>
      </c>
      <c r="H282" s="6" t="s">
        <v>113</v>
      </c>
      <c r="I282" s="6" t="s">
        <v>92</v>
      </c>
      <c r="J282" s="6" t="s">
        <v>33</v>
      </c>
      <c r="K282" s="6" t="s">
        <v>18</v>
      </c>
      <c r="L282" s="6" t="s">
        <v>99</v>
      </c>
      <c r="M282" s="6" t="s">
        <v>17</v>
      </c>
      <c r="N282" s="32">
        <v>3</v>
      </c>
    </row>
    <row r="283" spans="1:14" x14ac:dyDescent="0.25">
      <c r="A283" s="5">
        <v>2020</v>
      </c>
      <c r="B283" s="5">
        <v>11</v>
      </c>
      <c r="C283" s="4">
        <v>62</v>
      </c>
      <c r="D283" s="6" t="s">
        <v>8</v>
      </c>
      <c r="E283" s="4">
        <v>29435005007484</v>
      </c>
      <c r="F283" s="6" t="s">
        <v>156</v>
      </c>
      <c r="G283" s="6" t="s">
        <v>112</v>
      </c>
      <c r="H283" s="6" t="s">
        <v>113</v>
      </c>
      <c r="I283" s="6" t="s">
        <v>92</v>
      </c>
      <c r="J283" s="6" t="s">
        <v>33</v>
      </c>
      <c r="K283" s="6" t="s">
        <v>18</v>
      </c>
      <c r="L283" s="6" t="s">
        <v>99</v>
      </c>
      <c r="M283" s="6" t="s">
        <v>17</v>
      </c>
      <c r="N283" s="32">
        <v>2</v>
      </c>
    </row>
    <row r="284" spans="1:14" x14ac:dyDescent="0.25">
      <c r="A284" s="5">
        <v>2020</v>
      </c>
      <c r="B284" s="5">
        <v>11</v>
      </c>
      <c r="C284" s="4">
        <v>62</v>
      </c>
      <c r="D284" s="6" t="s">
        <v>8</v>
      </c>
      <c r="E284" s="4">
        <v>23443518000103</v>
      </c>
      <c r="F284" s="6" t="s">
        <v>149</v>
      </c>
      <c r="G284" s="6" t="s">
        <v>112</v>
      </c>
      <c r="H284" s="6" t="s">
        <v>113</v>
      </c>
      <c r="I284" s="6" t="s">
        <v>92</v>
      </c>
      <c r="J284" s="6" t="s">
        <v>33</v>
      </c>
      <c r="K284" s="6" t="s">
        <v>18</v>
      </c>
      <c r="L284" s="6" t="s">
        <v>99</v>
      </c>
      <c r="M284" s="6" t="s">
        <v>17</v>
      </c>
      <c r="N284" s="32">
        <v>8</v>
      </c>
    </row>
    <row r="285" spans="1:14" x14ac:dyDescent="0.25">
      <c r="A285" s="5">
        <v>2020</v>
      </c>
      <c r="B285" s="5">
        <v>11</v>
      </c>
      <c r="C285" s="4">
        <v>62</v>
      </c>
      <c r="D285" s="6" t="s">
        <v>8</v>
      </c>
      <c r="E285" s="4">
        <v>5868278000280</v>
      </c>
      <c r="F285" s="6" t="s">
        <v>111</v>
      </c>
      <c r="G285" s="6" t="s">
        <v>112</v>
      </c>
      <c r="H285" s="6" t="s">
        <v>113</v>
      </c>
      <c r="I285" s="6" t="s">
        <v>92</v>
      </c>
      <c r="J285" s="6" t="s">
        <v>33</v>
      </c>
      <c r="K285" s="6" t="s">
        <v>18</v>
      </c>
      <c r="L285" s="6" t="s">
        <v>99</v>
      </c>
      <c r="M285" s="6" t="s">
        <v>17</v>
      </c>
      <c r="N285" s="32">
        <v>6</v>
      </c>
    </row>
    <row r="286" spans="1:14" x14ac:dyDescent="0.25">
      <c r="A286" s="5">
        <v>2020</v>
      </c>
      <c r="B286" s="5">
        <v>11</v>
      </c>
      <c r="C286" s="4">
        <v>62</v>
      </c>
      <c r="D286" s="6" t="s">
        <v>8</v>
      </c>
      <c r="E286" s="4">
        <v>11794674000121</v>
      </c>
      <c r="F286" s="6" t="s">
        <v>220</v>
      </c>
      <c r="G286" s="6" t="s">
        <v>112</v>
      </c>
      <c r="H286" s="6" t="s">
        <v>113</v>
      </c>
      <c r="I286" s="6" t="s">
        <v>92</v>
      </c>
      <c r="J286" s="6" t="s">
        <v>33</v>
      </c>
      <c r="K286" s="6" t="s">
        <v>18</v>
      </c>
      <c r="L286" s="6" t="s">
        <v>99</v>
      </c>
      <c r="M286" s="6" t="s">
        <v>17</v>
      </c>
      <c r="N286" s="32">
        <v>6</v>
      </c>
    </row>
    <row r="287" spans="1:14" x14ac:dyDescent="0.25">
      <c r="A287" s="5">
        <v>2020</v>
      </c>
      <c r="B287" s="5">
        <v>11</v>
      </c>
      <c r="C287" s="4">
        <v>62</v>
      </c>
      <c r="D287" s="6" t="s">
        <v>8</v>
      </c>
      <c r="E287" s="4">
        <v>8319329000121</v>
      </c>
      <c r="F287" s="6" t="s">
        <v>574</v>
      </c>
      <c r="G287" s="6" t="s">
        <v>158</v>
      </c>
      <c r="H287" s="6" t="s">
        <v>159</v>
      </c>
      <c r="I287" s="6" t="s">
        <v>92</v>
      </c>
      <c r="J287" s="6" t="s">
        <v>33</v>
      </c>
      <c r="K287" s="6" t="s">
        <v>20</v>
      </c>
      <c r="L287" s="6" t="s">
        <v>99</v>
      </c>
      <c r="M287" s="6" t="s">
        <v>17</v>
      </c>
      <c r="N287" s="32">
        <v>4</v>
      </c>
    </row>
    <row r="288" spans="1:14" x14ac:dyDescent="0.25">
      <c r="A288" s="5">
        <v>2020</v>
      </c>
      <c r="B288" s="5">
        <v>11</v>
      </c>
      <c r="C288" s="4">
        <v>62</v>
      </c>
      <c r="D288" s="6" t="s">
        <v>8</v>
      </c>
      <c r="E288" s="4">
        <v>29435005009851</v>
      </c>
      <c r="F288" s="6" t="s">
        <v>157</v>
      </c>
      <c r="G288" s="6" t="s">
        <v>158</v>
      </c>
      <c r="H288" s="6" t="s">
        <v>159</v>
      </c>
      <c r="I288" s="6" t="s">
        <v>92</v>
      </c>
      <c r="J288" s="6" t="s">
        <v>33</v>
      </c>
      <c r="K288" s="6" t="s">
        <v>20</v>
      </c>
      <c r="L288" s="6" t="s">
        <v>99</v>
      </c>
      <c r="M288" s="6" t="s">
        <v>17</v>
      </c>
      <c r="N288" s="32">
        <v>5</v>
      </c>
    </row>
    <row r="289" spans="1:14" x14ac:dyDescent="0.25">
      <c r="A289" s="5">
        <v>2020</v>
      </c>
      <c r="B289" s="5">
        <v>11</v>
      </c>
      <c r="C289" s="4">
        <v>62</v>
      </c>
      <c r="D289" s="6" t="s">
        <v>8</v>
      </c>
      <c r="E289" s="4">
        <v>820737000150</v>
      </c>
      <c r="F289" s="6" t="s">
        <v>205</v>
      </c>
      <c r="G289" s="6" t="s">
        <v>158</v>
      </c>
      <c r="H289" s="6" t="s">
        <v>159</v>
      </c>
      <c r="I289" s="6" t="s">
        <v>92</v>
      </c>
      <c r="J289" s="6" t="s">
        <v>33</v>
      </c>
      <c r="K289" s="6" t="s">
        <v>20</v>
      </c>
      <c r="L289" s="6" t="s">
        <v>99</v>
      </c>
      <c r="M289" s="6" t="s">
        <v>17</v>
      </c>
      <c r="N289" s="32">
        <v>4</v>
      </c>
    </row>
    <row r="290" spans="1:14" x14ac:dyDescent="0.25">
      <c r="A290" s="5">
        <v>2020</v>
      </c>
      <c r="B290" s="5">
        <v>11</v>
      </c>
      <c r="C290" s="4">
        <v>62</v>
      </c>
      <c r="D290" s="6" t="s">
        <v>8</v>
      </c>
      <c r="E290" s="4">
        <v>1507901000137</v>
      </c>
      <c r="F290" s="6" t="s">
        <v>206</v>
      </c>
      <c r="G290" s="6" t="s">
        <v>158</v>
      </c>
      <c r="H290" s="6" t="s">
        <v>159</v>
      </c>
      <c r="I290" s="6" t="s">
        <v>92</v>
      </c>
      <c r="J290" s="6" t="s">
        <v>33</v>
      </c>
      <c r="K290" s="6" t="s">
        <v>20</v>
      </c>
      <c r="L290" s="6" t="s">
        <v>99</v>
      </c>
      <c r="M290" s="6" t="s">
        <v>17</v>
      </c>
      <c r="N290" s="32">
        <v>3</v>
      </c>
    </row>
    <row r="291" spans="1:14" x14ac:dyDescent="0.25">
      <c r="A291" s="5">
        <v>2020</v>
      </c>
      <c r="B291" s="5">
        <v>11</v>
      </c>
      <c r="C291" s="4">
        <v>62</v>
      </c>
      <c r="D291" s="6" t="s">
        <v>8</v>
      </c>
      <c r="E291" s="4">
        <v>12361267000517</v>
      </c>
      <c r="F291" s="6" t="s">
        <v>476</v>
      </c>
      <c r="G291" s="6" t="s">
        <v>131</v>
      </c>
      <c r="H291" s="6" t="s">
        <v>132</v>
      </c>
      <c r="I291" s="6" t="s">
        <v>92</v>
      </c>
      <c r="J291" s="6" t="s">
        <v>33</v>
      </c>
      <c r="K291" s="6" t="s">
        <v>19</v>
      </c>
      <c r="L291" s="6" t="s">
        <v>99</v>
      </c>
      <c r="M291" s="6" t="s">
        <v>17</v>
      </c>
      <c r="N291" s="32">
        <v>2</v>
      </c>
    </row>
    <row r="292" spans="1:14" x14ac:dyDescent="0.25">
      <c r="A292" s="5">
        <v>2020</v>
      </c>
      <c r="B292" s="5">
        <v>11</v>
      </c>
      <c r="C292" s="4">
        <v>62</v>
      </c>
      <c r="D292" s="6" t="s">
        <v>8</v>
      </c>
      <c r="E292" s="4">
        <v>13016332000106</v>
      </c>
      <c r="F292" s="6" t="s">
        <v>575</v>
      </c>
      <c r="G292" s="6" t="s">
        <v>131</v>
      </c>
      <c r="H292" s="6" t="s">
        <v>132</v>
      </c>
      <c r="I292" s="6" t="s">
        <v>92</v>
      </c>
      <c r="J292" s="6" t="s">
        <v>33</v>
      </c>
      <c r="K292" s="6" t="s">
        <v>19</v>
      </c>
      <c r="L292" s="6" t="s">
        <v>99</v>
      </c>
      <c r="M292" s="6" t="s">
        <v>17</v>
      </c>
      <c r="N292" s="32">
        <v>4</v>
      </c>
    </row>
    <row r="293" spans="1:14" x14ac:dyDescent="0.25">
      <c r="A293" s="5">
        <v>2020</v>
      </c>
      <c r="B293" s="5">
        <v>10</v>
      </c>
      <c r="C293" s="4">
        <v>62</v>
      </c>
      <c r="D293" s="6" t="s">
        <v>8</v>
      </c>
      <c r="E293" s="4">
        <v>12474705000120</v>
      </c>
      <c r="F293" s="6" t="s">
        <v>252</v>
      </c>
      <c r="G293" s="6" t="s">
        <v>253</v>
      </c>
      <c r="H293" s="6" t="s">
        <v>116</v>
      </c>
      <c r="I293" s="6" t="s">
        <v>251</v>
      </c>
      <c r="J293" s="6" t="s">
        <v>28</v>
      </c>
      <c r="K293" s="6" t="s">
        <v>13</v>
      </c>
      <c r="L293" s="6" t="s">
        <v>117</v>
      </c>
      <c r="M293" s="6" t="s">
        <v>12</v>
      </c>
      <c r="N293" s="32">
        <v>4</v>
      </c>
    </row>
    <row r="294" spans="1:14" x14ac:dyDescent="0.25">
      <c r="A294" s="5">
        <v>2020</v>
      </c>
      <c r="B294" s="5">
        <v>10</v>
      </c>
      <c r="C294" s="4">
        <v>64</v>
      </c>
      <c r="D294" s="6" t="s">
        <v>26</v>
      </c>
      <c r="E294" s="4">
        <v>9609235000230</v>
      </c>
      <c r="F294" s="6" t="s">
        <v>260</v>
      </c>
      <c r="G294" s="6" t="s">
        <v>119</v>
      </c>
      <c r="H294" s="6" t="s">
        <v>120</v>
      </c>
      <c r="I294" s="6" t="s">
        <v>251</v>
      </c>
      <c r="J294" s="6" t="s">
        <v>30</v>
      </c>
      <c r="K294" s="6" t="s">
        <v>21</v>
      </c>
      <c r="L294" s="6" t="s">
        <v>121</v>
      </c>
      <c r="M294" s="6" t="s">
        <v>10</v>
      </c>
      <c r="N294" s="32">
        <v>20</v>
      </c>
    </row>
    <row r="295" spans="1:14" x14ac:dyDescent="0.25">
      <c r="A295" s="5">
        <v>2020</v>
      </c>
      <c r="B295" s="5">
        <v>10</v>
      </c>
      <c r="C295" s="4">
        <v>64</v>
      </c>
      <c r="D295" s="6" t="s">
        <v>26</v>
      </c>
      <c r="E295" s="4">
        <v>394544017150</v>
      </c>
      <c r="F295" s="6" t="s">
        <v>259</v>
      </c>
      <c r="G295" s="6" t="s">
        <v>119</v>
      </c>
      <c r="H295" s="6" t="s">
        <v>120</v>
      </c>
      <c r="I295" s="6" t="s">
        <v>251</v>
      </c>
      <c r="J295" s="6" t="s">
        <v>30</v>
      </c>
      <c r="K295" s="6" t="s">
        <v>21</v>
      </c>
      <c r="L295" s="6" t="s">
        <v>121</v>
      </c>
      <c r="M295" s="6" t="s">
        <v>10</v>
      </c>
      <c r="N295" s="32">
        <v>20</v>
      </c>
    </row>
    <row r="296" spans="1:14" x14ac:dyDescent="0.25">
      <c r="A296" s="5">
        <v>2020</v>
      </c>
      <c r="B296" s="5">
        <v>10</v>
      </c>
      <c r="C296" s="4">
        <v>66</v>
      </c>
      <c r="D296" s="6" t="s">
        <v>27</v>
      </c>
      <c r="E296" s="4">
        <v>80673411000187</v>
      </c>
      <c r="F296" s="6" t="s">
        <v>271</v>
      </c>
      <c r="G296" s="6" t="s">
        <v>272</v>
      </c>
      <c r="H296" s="6" t="s">
        <v>186</v>
      </c>
      <c r="I296" s="6" t="s">
        <v>251</v>
      </c>
      <c r="J296" s="6" t="s">
        <v>32</v>
      </c>
      <c r="K296" s="6" t="s">
        <v>14</v>
      </c>
      <c r="L296" s="6" t="s">
        <v>121</v>
      </c>
      <c r="M296" s="6" t="s">
        <v>10</v>
      </c>
      <c r="N296" s="32">
        <v>82</v>
      </c>
    </row>
    <row r="297" spans="1:14" x14ac:dyDescent="0.25">
      <c r="A297" s="5">
        <v>2020</v>
      </c>
      <c r="B297" s="5">
        <v>10</v>
      </c>
      <c r="C297" s="4">
        <v>64</v>
      </c>
      <c r="D297" s="6" t="s">
        <v>26</v>
      </c>
      <c r="E297" s="4">
        <v>92787118000391</v>
      </c>
      <c r="F297" s="6" t="s">
        <v>263</v>
      </c>
      <c r="G297" s="6" t="s">
        <v>200</v>
      </c>
      <c r="H297" s="6" t="s">
        <v>201</v>
      </c>
      <c r="I297" s="6" t="s">
        <v>251</v>
      </c>
      <c r="J297" s="6" t="s">
        <v>32</v>
      </c>
      <c r="K297" s="6" t="s">
        <v>9</v>
      </c>
      <c r="L297" s="6" t="s">
        <v>121</v>
      </c>
      <c r="M297" s="6" t="s">
        <v>10</v>
      </c>
      <c r="N297" s="32">
        <v>12</v>
      </c>
    </row>
    <row r="298" spans="1:14" x14ac:dyDescent="0.25">
      <c r="A298" s="5">
        <v>2020</v>
      </c>
      <c r="B298" s="5">
        <v>10</v>
      </c>
      <c r="C298" s="4">
        <v>64</v>
      </c>
      <c r="D298" s="6" t="s">
        <v>26</v>
      </c>
      <c r="E298" s="4">
        <v>92787118000120</v>
      </c>
      <c r="F298" s="6" t="s">
        <v>262</v>
      </c>
      <c r="G298" s="6" t="s">
        <v>200</v>
      </c>
      <c r="H298" s="6" t="s">
        <v>201</v>
      </c>
      <c r="I298" s="6" t="s">
        <v>251</v>
      </c>
      <c r="J298" s="6" t="s">
        <v>32</v>
      </c>
      <c r="K298" s="6" t="s">
        <v>9</v>
      </c>
      <c r="L298" s="6" t="s">
        <v>121</v>
      </c>
      <c r="M298" s="6" t="s">
        <v>10</v>
      </c>
      <c r="N298" s="32">
        <v>5</v>
      </c>
    </row>
    <row r="299" spans="1:14" x14ac:dyDescent="0.25">
      <c r="A299" s="5">
        <v>2020</v>
      </c>
      <c r="B299" s="5">
        <v>10</v>
      </c>
      <c r="C299" s="4">
        <v>62</v>
      </c>
      <c r="D299" s="6" t="s">
        <v>8</v>
      </c>
      <c r="E299" s="4">
        <v>87020517000120</v>
      </c>
      <c r="F299" s="6" t="s">
        <v>258</v>
      </c>
      <c r="G299" s="6" t="s">
        <v>200</v>
      </c>
      <c r="H299" s="6" t="s">
        <v>201</v>
      </c>
      <c r="I299" s="6" t="s">
        <v>251</v>
      </c>
      <c r="J299" s="6" t="s">
        <v>32</v>
      </c>
      <c r="K299" s="6" t="s">
        <v>9</v>
      </c>
      <c r="L299" s="6" t="s">
        <v>121</v>
      </c>
      <c r="M299" s="6" t="s">
        <v>10</v>
      </c>
      <c r="N299" s="32">
        <v>17</v>
      </c>
    </row>
    <row r="300" spans="1:14" x14ac:dyDescent="0.25">
      <c r="A300" s="5">
        <v>2020</v>
      </c>
      <c r="B300" s="5">
        <v>10</v>
      </c>
      <c r="C300" s="4">
        <v>62</v>
      </c>
      <c r="D300" s="6" t="s">
        <v>8</v>
      </c>
      <c r="E300" s="4">
        <v>15126437001972</v>
      </c>
      <c r="F300" s="6" t="s">
        <v>255</v>
      </c>
      <c r="G300" s="6" t="s">
        <v>243</v>
      </c>
      <c r="H300" s="6" t="s">
        <v>201</v>
      </c>
      <c r="I300" s="6" t="s">
        <v>251</v>
      </c>
      <c r="J300" s="6" t="s">
        <v>32</v>
      </c>
      <c r="K300" s="6" t="s">
        <v>9</v>
      </c>
      <c r="L300" s="6" t="s">
        <v>121</v>
      </c>
      <c r="M300" s="6" t="s">
        <v>10</v>
      </c>
      <c r="N300" s="32">
        <v>20</v>
      </c>
    </row>
    <row r="301" spans="1:14" x14ac:dyDescent="0.25">
      <c r="A301" s="5">
        <v>2020</v>
      </c>
      <c r="B301" s="5">
        <v>10</v>
      </c>
      <c r="C301" s="4">
        <v>66</v>
      </c>
      <c r="D301" s="6" t="s">
        <v>27</v>
      </c>
      <c r="E301" s="4">
        <v>544963000156</v>
      </c>
      <c r="F301" s="6" t="s">
        <v>266</v>
      </c>
      <c r="G301" s="6" t="s">
        <v>218</v>
      </c>
      <c r="H301" s="6" t="s">
        <v>219</v>
      </c>
      <c r="I301" s="6" t="s">
        <v>251</v>
      </c>
      <c r="J301" s="6" t="s">
        <v>93</v>
      </c>
      <c r="K301" s="6" t="s">
        <v>16</v>
      </c>
      <c r="L301" s="6" t="s">
        <v>99</v>
      </c>
      <c r="M301" s="6" t="s">
        <v>17</v>
      </c>
      <c r="N301" s="32">
        <v>78</v>
      </c>
    </row>
    <row r="302" spans="1:14" x14ac:dyDescent="0.25">
      <c r="A302" s="5">
        <v>2020</v>
      </c>
      <c r="B302" s="5">
        <v>10</v>
      </c>
      <c r="C302" s="4">
        <v>66</v>
      </c>
      <c r="D302" s="6" t="s">
        <v>27</v>
      </c>
      <c r="E302" s="4">
        <v>6190522000180</v>
      </c>
      <c r="F302" s="6" t="s">
        <v>267</v>
      </c>
      <c r="G302" s="6" t="s">
        <v>268</v>
      </c>
      <c r="H302" s="6" t="s">
        <v>219</v>
      </c>
      <c r="I302" s="6" t="s">
        <v>251</v>
      </c>
      <c r="J302" s="6" t="s">
        <v>93</v>
      </c>
      <c r="K302" s="6" t="s">
        <v>16</v>
      </c>
      <c r="L302" s="6" t="s">
        <v>99</v>
      </c>
      <c r="M302" s="6" t="s">
        <v>17</v>
      </c>
      <c r="N302" s="32">
        <v>24</v>
      </c>
    </row>
    <row r="303" spans="1:14" x14ac:dyDescent="0.25">
      <c r="A303" s="5">
        <v>2020</v>
      </c>
      <c r="B303" s="5">
        <v>10</v>
      </c>
      <c r="C303" s="4">
        <v>62</v>
      </c>
      <c r="D303" s="6" t="s">
        <v>8</v>
      </c>
      <c r="E303" s="4">
        <v>15126437000496</v>
      </c>
      <c r="F303" s="6" t="s">
        <v>254</v>
      </c>
      <c r="G303" s="6" t="s">
        <v>102</v>
      </c>
      <c r="H303" s="6" t="s">
        <v>103</v>
      </c>
      <c r="I303" s="6" t="s">
        <v>251</v>
      </c>
      <c r="J303" s="6" t="s">
        <v>93</v>
      </c>
      <c r="K303" s="6" t="s">
        <v>18</v>
      </c>
      <c r="L303" s="6" t="s">
        <v>25</v>
      </c>
      <c r="M303" s="6" t="s">
        <v>17</v>
      </c>
      <c r="N303" s="32">
        <v>7</v>
      </c>
    </row>
    <row r="304" spans="1:14" x14ac:dyDescent="0.25">
      <c r="A304" s="5">
        <v>2020</v>
      </c>
      <c r="B304" s="5">
        <v>10</v>
      </c>
      <c r="C304" s="4">
        <v>66</v>
      </c>
      <c r="D304" s="6" t="s">
        <v>27</v>
      </c>
      <c r="E304" s="4">
        <v>46374500026231</v>
      </c>
      <c r="F304" s="6" t="s">
        <v>270</v>
      </c>
      <c r="G304" s="6" t="s">
        <v>115</v>
      </c>
      <c r="H304" s="6" t="s">
        <v>116</v>
      </c>
      <c r="I304" s="6" t="s">
        <v>251</v>
      </c>
      <c r="J304" s="6" t="s">
        <v>161</v>
      </c>
      <c r="K304" s="6" t="s">
        <v>24</v>
      </c>
      <c r="L304" s="6" t="s">
        <v>29</v>
      </c>
      <c r="M304" s="6" t="s">
        <v>12</v>
      </c>
      <c r="N304" s="32">
        <v>28</v>
      </c>
    </row>
    <row r="305" spans="1:14" x14ac:dyDescent="0.25">
      <c r="A305" s="5">
        <v>2020</v>
      </c>
      <c r="B305" s="5">
        <v>10</v>
      </c>
      <c r="C305" s="4">
        <v>64</v>
      </c>
      <c r="D305" s="6" t="s">
        <v>26</v>
      </c>
      <c r="E305" s="4">
        <v>60448040000122</v>
      </c>
      <c r="F305" s="6" t="s">
        <v>261</v>
      </c>
      <c r="G305" s="6" t="s">
        <v>115</v>
      </c>
      <c r="H305" s="6" t="s">
        <v>116</v>
      </c>
      <c r="I305" s="6" t="s">
        <v>251</v>
      </c>
      <c r="J305" s="6" t="s">
        <v>161</v>
      </c>
      <c r="K305" s="6" t="s">
        <v>24</v>
      </c>
      <c r="L305" s="6" t="s">
        <v>29</v>
      </c>
      <c r="M305" s="6" t="s">
        <v>12</v>
      </c>
      <c r="N305" s="32">
        <v>85</v>
      </c>
    </row>
    <row r="306" spans="1:14" x14ac:dyDescent="0.25">
      <c r="A306" s="5">
        <v>2020</v>
      </c>
      <c r="B306" s="5">
        <v>10</v>
      </c>
      <c r="C306" s="4">
        <v>66</v>
      </c>
      <c r="D306" s="6" t="s">
        <v>27</v>
      </c>
      <c r="E306" s="4">
        <v>24464109000229</v>
      </c>
      <c r="F306" s="6" t="s">
        <v>269</v>
      </c>
      <c r="G306" s="6" t="s">
        <v>97</v>
      </c>
      <c r="H306" s="6" t="s">
        <v>98</v>
      </c>
      <c r="I306" s="6" t="s">
        <v>251</v>
      </c>
      <c r="J306" s="6" t="s">
        <v>33</v>
      </c>
      <c r="K306" s="6" t="s">
        <v>19</v>
      </c>
      <c r="L306" s="6" t="s">
        <v>99</v>
      </c>
      <c r="M306" s="6" t="s">
        <v>17</v>
      </c>
      <c r="N306" s="32">
        <v>30</v>
      </c>
    </row>
    <row r="307" spans="1:14" x14ac:dyDescent="0.25">
      <c r="A307" s="5">
        <v>2020</v>
      </c>
      <c r="B307" s="5">
        <v>10</v>
      </c>
      <c r="C307" s="4">
        <v>66</v>
      </c>
      <c r="D307" s="6" t="s">
        <v>27</v>
      </c>
      <c r="E307" s="4">
        <v>5909890492</v>
      </c>
      <c r="F307" s="6" t="s">
        <v>264</v>
      </c>
      <c r="G307" s="6" t="s">
        <v>97</v>
      </c>
      <c r="H307" s="6" t="s">
        <v>98</v>
      </c>
      <c r="I307" s="6" t="s">
        <v>265</v>
      </c>
      <c r="J307" s="6" t="s">
        <v>33</v>
      </c>
      <c r="K307" s="6" t="s">
        <v>19</v>
      </c>
      <c r="L307" s="6" t="s">
        <v>99</v>
      </c>
      <c r="M307" s="6" t="s">
        <v>17</v>
      </c>
      <c r="N307" s="32">
        <v>18</v>
      </c>
    </row>
    <row r="308" spans="1:14" x14ac:dyDescent="0.25">
      <c r="A308" s="5">
        <v>2020</v>
      </c>
      <c r="B308" s="5">
        <v>10</v>
      </c>
      <c r="C308" s="4">
        <v>62</v>
      </c>
      <c r="D308" s="6" t="s">
        <v>8</v>
      </c>
      <c r="E308" s="4">
        <v>5816630000152</v>
      </c>
      <c r="F308" s="6" t="s">
        <v>250</v>
      </c>
      <c r="G308" s="6" t="s">
        <v>107</v>
      </c>
      <c r="H308" s="6" t="s">
        <v>108</v>
      </c>
      <c r="I308" s="6" t="s">
        <v>251</v>
      </c>
      <c r="J308" s="6" t="s">
        <v>33</v>
      </c>
      <c r="K308" s="6" t="s">
        <v>19</v>
      </c>
      <c r="L308" s="6" t="s">
        <v>99</v>
      </c>
      <c r="M308" s="6" t="s">
        <v>17</v>
      </c>
      <c r="N308" s="32">
        <v>13</v>
      </c>
    </row>
    <row r="309" spans="1:14" x14ac:dyDescent="0.25">
      <c r="A309" s="5">
        <v>2020</v>
      </c>
      <c r="B309" s="5">
        <v>10</v>
      </c>
      <c r="C309" s="4">
        <v>62</v>
      </c>
      <c r="D309" s="6" t="s">
        <v>8</v>
      </c>
      <c r="E309" s="4">
        <v>15180714000520</v>
      </c>
      <c r="F309" s="6" t="s">
        <v>256</v>
      </c>
      <c r="G309" s="6" t="s">
        <v>107</v>
      </c>
      <c r="H309" s="6" t="s">
        <v>108</v>
      </c>
      <c r="I309" s="6" t="s">
        <v>251</v>
      </c>
      <c r="J309" s="6" t="s">
        <v>33</v>
      </c>
      <c r="K309" s="6" t="s">
        <v>19</v>
      </c>
      <c r="L309" s="6" t="s">
        <v>99</v>
      </c>
      <c r="M309" s="6" t="s">
        <v>17</v>
      </c>
      <c r="N309" s="32">
        <v>10</v>
      </c>
    </row>
    <row r="310" spans="1:14" x14ac:dyDescent="0.25">
      <c r="A310" s="5">
        <v>2020</v>
      </c>
      <c r="B310" s="5">
        <v>10</v>
      </c>
      <c r="C310" s="4">
        <v>62</v>
      </c>
      <c r="D310" s="6" t="s">
        <v>8</v>
      </c>
      <c r="E310" s="4">
        <v>74031865000151</v>
      </c>
      <c r="F310" s="6" t="s">
        <v>257</v>
      </c>
      <c r="G310" s="6" t="s">
        <v>112</v>
      </c>
      <c r="H310" s="6" t="s">
        <v>113</v>
      </c>
      <c r="I310" s="6" t="s">
        <v>251</v>
      </c>
      <c r="J310" s="6" t="s">
        <v>33</v>
      </c>
      <c r="K310" s="6" t="s">
        <v>18</v>
      </c>
      <c r="L310" s="6" t="s">
        <v>99</v>
      </c>
      <c r="M310" s="6" t="s">
        <v>17</v>
      </c>
      <c r="N310" s="32">
        <v>30</v>
      </c>
    </row>
    <row r="311" spans="1:14" x14ac:dyDescent="0.25">
      <c r="A311" s="5">
        <v>2020</v>
      </c>
      <c r="B311" s="5">
        <v>11</v>
      </c>
      <c r="C311" s="4">
        <v>62</v>
      </c>
      <c r="D311" s="6" t="s">
        <v>8</v>
      </c>
      <c r="E311" s="4">
        <v>12474705000120</v>
      </c>
      <c r="F311" s="6" t="s">
        <v>252</v>
      </c>
      <c r="G311" s="6" t="s">
        <v>253</v>
      </c>
      <c r="H311" s="6" t="s">
        <v>116</v>
      </c>
      <c r="I311" s="6" t="s">
        <v>251</v>
      </c>
      <c r="J311" s="6" t="s">
        <v>28</v>
      </c>
      <c r="K311" s="6" t="s">
        <v>13</v>
      </c>
      <c r="L311" s="6" t="s">
        <v>117</v>
      </c>
      <c r="M311" s="6" t="s">
        <v>12</v>
      </c>
      <c r="N311" s="32">
        <v>2</v>
      </c>
    </row>
    <row r="312" spans="1:14" x14ac:dyDescent="0.25">
      <c r="A312" s="5">
        <v>2020</v>
      </c>
      <c r="B312" s="5">
        <v>11</v>
      </c>
      <c r="C312" s="4">
        <v>66</v>
      </c>
      <c r="D312" s="6" t="s">
        <v>27</v>
      </c>
      <c r="E312" s="4">
        <v>15126437003673</v>
      </c>
      <c r="F312" s="6" t="s">
        <v>576</v>
      </c>
      <c r="G312" s="6" t="s">
        <v>179</v>
      </c>
      <c r="H312" s="6" t="s">
        <v>120</v>
      </c>
      <c r="I312" s="6" t="s">
        <v>251</v>
      </c>
      <c r="J312" s="6" t="s">
        <v>30</v>
      </c>
      <c r="K312" s="6" t="s">
        <v>22</v>
      </c>
      <c r="L312" s="6" t="s">
        <v>121</v>
      </c>
      <c r="M312" s="6" t="s">
        <v>10</v>
      </c>
      <c r="N312" s="32">
        <v>3</v>
      </c>
    </row>
    <row r="313" spans="1:14" x14ac:dyDescent="0.25">
      <c r="A313" s="5">
        <v>2020</v>
      </c>
      <c r="B313" s="5">
        <v>11</v>
      </c>
      <c r="C313" s="4">
        <v>64</v>
      </c>
      <c r="D313" s="6" t="s">
        <v>26</v>
      </c>
      <c r="E313" s="4">
        <v>10834118000179</v>
      </c>
      <c r="F313" s="6" t="s">
        <v>477</v>
      </c>
      <c r="G313" s="6" t="s">
        <v>119</v>
      </c>
      <c r="H313" s="6" t="s">
        <v>120</v>
      </c>
      <c r="I313" s="6" t="s">
        <v>251</v>
      </c>
      <c r="J313" s="6" t="s">
        <v>30</v>
      </c>
      <c r="K313" s="6" t="s">
        <v>22</v>
      </c>
      <c r="L313" s="6" t="s">
        <v>121</v>
      </c>
      <c r="M313" s="6" t="s">
        <v>10</v>
      </c>
      <c r="N313" s="32">
        <v>35</v>
      </c>
    </row>
    <row r="314" spans="1:14" x14ac:dyDescent="0.25">
      <c r="A314" s="5">
        <v>2020</v>
      </c>
      <c r="B314" s="5">
        <v>11</v>
      </c>
      <c r="C314" s="4">
        <v>62</v>
      </c>
      <c r="D314" s="6" t="s">
        <v>8</v>
      </c>
      <c r="E314" s="4">
        <v>394544021182</v>
      </c>
      <c r="F314" s="6" t="s">
        <v>550</v>
      </c>
      <c r="G314" s="6" t="s">
        <v>119</v>
      </c>
      <c r="H314" s="6" t="s">
        <v>120</v>
      </c>
      <c r="I314" s="6" t="s">
        <v>251</v>
      </c>
      <c r="J314" s="6" t="s">
        <v>30</v>
      </c>
      <c r="K314" s="6" t="s">
        <v>22</v>
      </c>
      <c r="L314" s="6" t="s">
        <v>121</v>
      </c>
      <c r="M314" s="6" t="s">
        <v>10</v>
      </c>
      <c r="N314" s="32">
        <v>18</v>
      </c>
    </row>
    <row r="315" spans="1:14" x14ac:dyDescent="0.25">
      <c r="A315" s="5">
        <v>2020</v>
      </c>
      <c r="B315" s="5">
        <v>11</v>
      </c>
      <c r="C315" s="4">
        <v>66</v>
      </c>
      <c r="D315" s="6" t="s">
        <v>27</v>
      </c>
      <c r="E315" s="4">
        <v>27378871869</v>
      </c>
      <c r="F315" s="6" t="s">
        <v>578</v>
      </c>
      <c r="G315" s="6" t="s">
        <v>115</v>
      </c>
      <c r="H315" s="6" t="s">
        <v>116</v>
      </c>
      <c r="I315" s="6" t="s">
        <v>265</v>
      </c>
      <c r="J315" s="6" t="s">
        <v>31</v>
      </c>
      <c r="K315" s="6" t="s">
        <v>11</v>
      </c>
      <c r="L315" s="6" t="s">
        <v>117</v>
      </c>
      <c r="M315" s="6" t="s">
        <v>12</v>
      </c>
      <c r="N315" s="32">
        <v>8</v>
      </c>
    </row>
    <row r="316" spans="1:14" x14ac:dyDescent="0.25">
      <c r="A316" s="5">
        <v>2020</v>
      </c>
      <c r="B316" s="5">
        <v>11</v>
      </c>
      <c r="C316" s="4">
        <v>66</v>
      </c>
      <c r="D316" s="6" t="s">
        <v>27</v>
      </c>
      <c r="E316" s="4">
        <v>4326445041</v>
      </c>
      <c r="F316" s="6" t="s">
        <v>577</v>
      </c>
      <c r="G316" s="6" t="s">
        <v>200</v>
      </c>
      <c r="H316" s="6" t="s">
        <v>201</v>
      </c>
      <c r="I316" s="6" t="s">
        <v>265</v>
      </c>
      <c r="J316" s="6" t="s">
        <v>32</v>
      </c>
      <c r="K316" s="6" t="s">
        <v>9</v>
      </c>
      <c r="L316" s="6" t="s">
        <v>121</v>
      </c>
      <c r="M316" s="6" t="s">
        <v>10</v>
      </c>
      <c r="N316" s="32">
        <v>40</v>
      </c>
    </row>
    <row r="317" spans="1:14" x14ac:dyDescent="0.25">
      <c r="A317" s="5">
        <v>2020</v>
      </c>
      <c r="B317" s="5">
        <v>11</v>
      </c>
      <c r="C317" s="4">
        <v>64</v>
      </c>
      <c r="D317" s="6" t="s">
        <v>26</v>
      </c>
      <c r="E317" s="4">
        <v>92787118000391</v>
      </c>
      <c r="F317" s="6" t="s">
        <v>263</v>
      </c>
      <c r="G317" s="6" t="s">
        <v>200</v>
      </c>
      <c r="H317" s="6" t="s">
        <v>201</v>
      </c>
      <c r="I317" s="6" t="s">
        <v>251</v>
      </c>
      <c r="J317" s="6" t="s">
        <v>32</v>
      </c>
      <c r="K317" s="6" t="s">
        <v>9</v>
      </c>
      <c r="L317" s="6" t="s">
        <v>121</v>
      </c>
      <c r="M317" s="6" t="s">
        <v>10</v>
      </c>
      <c r="N317" s="32">
        <v>30</v>
      </c>
    </row>
    <row r="318" spans="1:14" x14ac:dyDescent="0.25">
      <c r="A318" s="5">
        <v>2020</v>
      </c>
      <c r="B318" s="5">
        <v>11</v>
      </c>
      <c r="C318" s="4">
        <v>64</v>
      </c>
      <c r="D318" s="6" t="s">
        <v>26</v>
      </c>
      <c r="E318" s="4">
        <v>87020517000120</v>
      </c>
      <c r="F318" s="6" t="s">
        <v>258</v>
      </c>
      <c r="G318" s="6" t="s">
        <v>200</v>
      </c>
      <c r="H318" s="6" t="s">
        <v>201</v>
      </c>
      <c r="I318" s="6" t="s">
        <v>251</v>
      </c>
      <c r="J318" s="6" t="s">
        <v>32</v>
      </c>
      <c r="K318" s="6" t="s">
        <v>9</v>
      </c>
      <c r="L318" s="6" t="s">
        <v>121</v>
      </c>
      <c r="M318" s="6" t="s">
        <v>10</v>
      </c>
      <c r="N318" s="32">
        <v>50</v>
      </c>
    </row>
    <row r="319" spans="1:14" x14ac:dyDescent="0.25">
      <c r="A319" s="5">
        <v>2020</v>
      </c>
      <c r="B319" s="5">
        <v>11</v>
      </c>
      <c r="C319" s="4">
        <v>62</v>
      </c>
      <c r="D319" s="6" t="s">
        <v>8</v>
      </c>
      <c r="E319" s="4">
        <v>87020517000120</v>
      </c>
      <c r="F319" s="6" t="s">
        <v>258</v>
      </c>
      <c r="G319" s="6" t="s">
        <v>200</v>
      </c>
      <c r="H319" s="6" t="s">
        <v>201</v>
      </c>
      <c r="I319" s="6" t="s">
        <v>251</v>
      </c>
      <c r="J319" s="6" t="s">
        <v>32</v>
      </c>
      <c r="K319" s="6" t="s">
        <v>9</v>
      </c>
      <c r="L319" s="6" t="s">
        <v>121</v>
      </c>
      <c r="M319" s="6" t="s">
        <v>10</v>
      </c>
      <c r="N319" s="32">
        <v>52</v>
      </c>
    </row>
    <row r="320" spans="1:14" x14ac:dyDescent="0.25">
      <c r="A320" s="5">
        <v>2020</v>
      </c>
      <c r="B320" s="5">
        <v>11</v>
      </c>
      <c r="C320" s="4">
        <v>62</v>
      </c>
      <c r="D320" s="6" t="s">
        <v>8</v>
      </c>
      <c r="E320" s="4">
        <v>15126437001972</v>
      </c>
      <c r="F320" s="6" t="s">
        <v>255</v>
      </c>
      <c r="G320" s="6" t="s">
        <v>243</v>
      </c>
      <c r="H320" s="6" t="s">
        <v>201</v>
      </c>
      <c r="I320" s="6" t="s">
        <v>251</v>
      </c>
      <c r="J320" s="6" t="s">
        <v>32</v>
      </c>
      <c r="K320" s="6" t="s">
        <v>9</v>
      </c>
      <c r="L320" s="6" t="s">
        <v>121</v>
      </c>
      <c r="M320" s="6" t="s">
        <v>10</v>
      </c>
      <c r="N320" s="32">
        <v>46</v>
      </c>
    </row>
    <row r="321" spans="1:14" x14ac:dyDescent="0.25">
      <c r="A321" s="5">
        <v>2020</v>
      </c>
      <c r="B321" s="5">
        <v>11</v>
      </c>
      <c r="C321" s="4">
        <v>64</v>
      </c>
      <c r="D321" s="6" t="s">
        <v>26</v>
      </c>
      <c r="E321" s="4">
        <v>15126437000496</v>
      </c>
      <c r="F321" s="6" t="s">
        <v>254</v>
      </c>
      <c r="G321" s="6" t="s">
        <v>102</v>
      </c>
      <c r="H321" s="6" t="s">
        <v>103</v>
      </c>
      <c r="I321" s="6" t="s">
        <v>251</v>
      </c>
      <c r="J321" s="6" t="s">
        <v>93</v>
      </c>
      <c r="K321" s="6" t="s">
        <v>18</v>
      </c>
      <c r="L321" s="6" t="s">
        <v>25</v>
      </c>
      <c r="M321" s="6" t="s">
        <v>17</v>
      </c>
      <c r="N321" s="32">
        <v>2</v>
      </c>
    </row>
    <row r="322" spans="1:14" x14ac:dyDescent="0.25">
      <c r="A322" s="5">
        <v>2020</v>
      </c>
      <c r="B322" s="5">
        <v>11</v>
      </c>
      <c r="C322" s="4">
        <v>64</v>
      </c>
      <c r="D322" s="6" t="s">
        <v>26</v>
      </c>
      <c r="E322" s="4">
        <v>60448040000122</v>
      </c>
      <c r="F322" s="6" t="s">
        <v>261</v>
      </c>
      <c r="G322" s="6" t="s">
        <v>115</v>
      </c>
      <c r="H322" s="6" t="s">
        <v>116</v>
      </c>
      <c r="I322" s="6" t="s">
        <v>251</v>
      </c>
      <c r="J322" s="6" t="s">
        <v>161</v>
      </c>
      <c r="K322" s="6" t="s">
        <v>24</v>
      </c>
      <c r="L322" s="6" t="s">
        <v>29</v>
      </c>
      <c r="M322" s="6" t="s">
        <v>12</v>
      </c>
      <c r="N322" s="32">
        <v>111</v>
      </c>
    </row>
    <row r="323" spans="1:14" x14ac:dyDescent="0.25">
      <c r="A323" s="5">
        <v>2020</v>
      </c>
      <c r="B323" s="5">
        <v>11</v>
      </c>
      <c r="C323" s="4">
        <v>62</v>
      </c>
      <c r="D323" s="6" t="s">
        <v>8</v>
      </c>
      <c r="E323" s="4">
        <v>60448040000122</v>
      </c>
      <c r="F323" s="6" t="s">
        <v>261</v>
      </c>
      <c r="G323" s="6" t="s">
        <v>115</v>
      </c>
      <c r="H323" s="6" t="s">
        <v>116</v>
      </c>
      <c r="I323" s="6" t="s">
        <v>251</v>
      </c>
      <c r="J323" s="6" t="s">
        <v>161</v>
      </c>
      <c r="K323" s="6" t="s">
        <v>24</v>
      </c>
      <c r="L323" s="6" t="s">
        <v>29</v>
      </c>
      <c r="M323" s="6" t="s">
        <v>12</v>
      </c>
      <c r="N323" s="32">
        <v>102</v>
      </c>
    </row>
    <row r="324" spans="1:14" x14ac:dyDescent="0.25">
      <c r="A324" s="5">
        <v>2020</v>
      </c>
      <c r="B324" s="5">
        <v>11</v>
      </c>
      <c r="C324" s="4">
        <v>64</v>
      </c>
      <c r="D324" s="6" t="s">
        <v>26</v>
      </c>
      <c r="E324" s="4">
        <v>15126437000224</v>
      </c>
      <c r="F324" s="6" t="s">
        <v>478</v>
      </c>
      <c r="G324" s="6" t="s">
        <v>479</v>
      </c>
      <c r="H324" s="6" t="s">
        <v>480</v>
      </c>
      <c r="I324" s="6" t="s">
        <v>251</v>
      </c>
      <c r="J324" s="6" t="s">
        <v>33</v>
      </c>
      <c r="K324" s="6" t="s">
        <v>18</v>
      </c>
      <c r="L324" s="6" t="s">
        <v>99</v>
      </c>
      <c r="M324" s="6" t="s">
        <v>17</v>
      </c>
      <c r="N324" s="32">
        <v>30</v>
      </c>
    </row>
    <row r="325" spans="1:14" x14ac:dyDescent="0.25">
      <c r="A325" s="5">
        <v>2020</v>
      </c>
      <c r="B325" s="5">
        <v>11</v>
      </c>
      <c r="C325" s="4">
        <v>62</v>
      </c>
      <c r="D325" s="6" t="s">
        <v>8</v>
      </c>
      <c r="E325" s="4">
        <v>15126437001468</v>
      </c>
      <c r="F325" s="6" t="s">
        <v>481</v>
      </c>
      <c r="G325" s="6" t="s">
        <v>112</v>
      </c>
      <c r="H325" s="6" t="s">
        <v>113</v>
      </c>
      <c r="I325" s="6" t="s">
        <v>251</v>
      </c>
      <c r="J325" s="6" t="s">
        <v>33</v>
      </c>
      <c r="K325" s="6" t="s">
        <v>18</v>
      </c>
      <c r="L325" s="6" t="s">
        <v>99</v>
      </c>
      <c r="M325" s="6" t="s">
        <v>17</v>
      </c>
      <c r="N325" s="32">
        <v>40</v>
      </c>
    </row>
    <row r="326" spans="1:14" x14ac:dyDescent="0.25">
      <c r="A326" s="5">
        <v>2020</v>
      </c>
      <c r="B326" s="5">
        <v>11</v>
      </c>
      <c r="C326" s="4">
        <v>62</v>
      </c>
      <c r="D326" s="6" t="s">
        <v>8</v>
      </c>
      <c r="E326" s="4">
        <v>74031865000151</v>
      </c>
      <c r="F326" s="6" t="s">
        <v>257</v>
      </c>
      <c r="G326" s="6" t="s">
        <v>112</v>
      </c>
      <c r="H326" s="6" t="s">
        <v>113</v>
      </c>
      <c r="I326" s="6" t="s">
        <v>251</v>
      </c>
      <c r="J326" s="6" t="s">
        <v>33</v>
      </c>
      <c r="K326" s="6" t="s">
        <v>18</v>
      </c>
      <c r="L326" s="6" t="s">
        <v>99</v>
      </c>
      <c r="M326" s="6" t="s">
        <v>17</v>
      </c>
      <c r="N326" s="32">
        <v>300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 codeName="Planilha11">
    <tabColor theme="9" tint="-0.249977111117893"/>
  </sheetPr>
  <dimension ref="A1:E11"/>
  <sheetViews>
    <sheetView showGridLines="0" zoomScale="130" zoomScaleNormal="130" workbookViewId="0">
      <pane ySplit="5" topLeftCell="A6" activePane="bottomLeft" state="frozen"/>
      <selection pane="bottomLeft" activeCell="A2" sqref="A2:E2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290</v>
      </c>
    </row>
    <row r="2" spans="1:5" x14ac:dyDescent="0.25">
      <c r="A2" s="102" t="s">
        <v>469</v>
      </c>
      <c r="B2" s="103"/>
      <c r="C2" s="103"/>
      <c r="D2" s="103"/>
      <c r="E2" s="103"/>
    </row>
    <row r="4" spans="1:5" x14ac:dyDescent="0.25">
      <c r="E4" s="45">
        <f>SUBTOTAL(9,MOVIMENTO_IV_VENDA[BRL])</f>
        <v>50852950.719999999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x14ac:dyDescent="0.25">
      <c r="A6" s="5">
        <v>2020</v>
      </c>
      <c r="B6" s="5">
        <v>10</v>
      </c>
      <c r="C6" s="6" t="s">
        <v>76</v>
      </c>
      <c r="D6" s="6" t="s">
        <v>76</v>
      </c>
      <c r="E6" s="35">
        <v>6810523.3099999996</v>
      </c>
    </row>
    <row r="7" spans="1:5" x14ac:dyDescent="0.25">
      <c r="A7" s="5">
        <v>2020</v>
      </c>
      <c r="B7" s="5">
        <v>10</v>
      </c>
      <c r="C7" s="6" t="s">
        <v>39</v>
      </c>
      <c r="D7" s="6" t="s">
        <v>39</v>
      </c>
      <c r="E7" s="35">
        <v>17455287.989999998</v>
      </c>
    </row>
    <row r="8" spans="1:5" x14ac:dyDescent="0.25">
      <c r="A8" s="5">
        <v>2020</v>
      </c>
      <c r="B8" s="5">
        <v>10</v>
      </c>
      <c r="C8" s="6" t="s">
        <v>79</v>
      </c>
      <c r="D8" s="6" t="s">
        <v>79</v>
      </c>
      <c r="E8" s="35">
        <v>2237392.5499999998</v>
      </c>
    </row>
    <row r="9" spans="1:5" x14ac:dyDescent="0.25">
      <c r="A9" s="5">
        <v>2020</v>
      </c>
      <c r="B9" s="5">
        <v>11</v>
      </c>
      <c r="C9" s="6" t="s">
        <v>76</v>
      </c>
      <c r="D9" s="6" t="s">
        <v>76</v>
      </c>
      <c r="E9" s="35">
        <v>3427515.25</v>
      </c>
    </row>
    <row r="10" spans="1:5" x14ac:dyDescent="0.25">
      <c r="A10" s="5">
        <v>2020</v>
      </c>
      <c r="B10" s="5">
        <v>11</v>
      </c>
      <c r="C10" s="6" t="s">
        <v>39</v>
      </c>
      <c r="D10" s="6" t="s">
        <v>39</v>
      </c>
      <c r="E10" s="35">
        <v>17623946.649999999</v>
      </c>
    </row>
    <row r="11" spans="1:5" x14ac:dyDescent="0.25">
      <c r="A11" s="5">
        <v>2020</v>
      </c>
      <c r="B11" s="5">
        <v>11</v>
      </c>
      <c r="C11" s="6" t="s">
        <v>79</v>
      </c>
      <c r="D11" s="6" t="s">
        <v>79</v>
      </c>
      <c r="E11" s="35">
        <v>3298284.97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 codeName="Planilha12">
    <tabColor theme="8" tint="-0.249977111117893"/>
  </sheetPr>
  <dimension ref="A1:H113"/>
  <sheetViews>
    <sheetView showGridLines="0" workbookViewId="0">
      <pane ySplit="5" topLeftCell="A6" activePane="bottomLeft" state="frozen"/>
      <selection pane="bottomLeft" activeCell="H4" sqref="H4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291</v>
      </c>
    </row>
    <row r="3" spans="1:8" x14ac:dyDescent="0.25">
      <c r="H3" s="43">
        <f>SUBTOTAL(9,MOVIMENTO_IV_COTA_DEMANDA[EQ])</f>
        <v>9050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x14ac:dyDescent="0.25">
      <c r="A6" s="5">
        <v>2020</v>
      </c>
      <c r="B6" s="5">
        <v>10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72</v>
      </c>
    </row>
    <row r="7" spans="1:8" x14ac:dyDescent="0.25">
      <c r="A7" s="5">
        <v>2020</v>
      </c>
      <c r="B7" s="5">
        <v>10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100</v>
      </c>
    </row>
    <row r="8" spans="1:8" x14ac:dyDescent="0.25">
      <c r="A8" s="5">
        <v>2020</v>
      </c>
      <c r="B8" s="5">
        <v>10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96</v>
      </c>
    </row>
    <row r="9" spans="1:8" x14ac:dyDescent="0.25">
      <c r="A9" s="5">
        <v>2020</v>
      </c>
      <c r="B9" s="5">
        <v>10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130</v>
      </c>
    </row>
    <row r="10" spans="1:8" x14ac:dyDescent="0.25">
      <c r="A10" s="5">
        <v>2020</v>
      </c>
      <c r="B10" s="5">
        <v>10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60</v>
      </c>
    </row>
    <row r="11" spans="1:8" x14ac:dyDescent="0.25">
      <c r="A11" s="5">
        <v>2020</v>
      </c>
      <c r="B11" s="5">
        <v>10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40</v>
      </c>
    </row>
    <row r="12" spans="1:8" x14ac:dyDescent="0.25">
      <c r="A12" s="5">
        <v>2020</v>
      </c>
      <c r="B12" s="5">
        <v>10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37.5</v>
      </c>
    </row>
    <row r="13" spans="1:8" x14ac:dyDescent="0.25">
      <c r="A13" s="5">
        <v>2020</v>
      </c>
      <c r="B13" s="5">
        <v>10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37.5</v>
      </c>
    </row>
    <row r="14" spans="1:8" x14ac:dyDescent="0.25">
      <c r="A14" s="5">
        <v>2020</v>
      </c>
      <c r="B14" s="5">
        <v>10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108</v>
      </c>
    </row>
    <row r="15" spans="1:8" x14ac:dyDescent="0.25">
      <c r="A15" s="5">
        <v>2020</v>
      </c>
      <c r="B15" s="5">
        <v>10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120</v>
      </c>
    </row>
    <row r="16" spans="1:8" x14ac:dyDescent="0.25">
      <c r="A16" s="5">
        <v>2020</v>
      </c>
      <c r="B16" s="5">
        <v>10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37.5</v>
      </c>
    </row>
    <row r="17" spans="1:8" x14ac:dyDescent="0.25">
      <c r="A17" s="5">
        <v>2020</v>
      </c>
      <c r="B17" s="5">
        <v>10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36</v>
      </c>
    </row>
    <row r="18" spans="1:8" x14ac:dyDescent="0.25">
      <c r="A18" s="5">
        <v>2020</v>
      </c>
      <c r="B18" s="5">
        <v>10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40</v>
      </c>
    </row>
    <row r="19" spans="1:8" x14ac:dyDescent="0.25">
      <c r="A19" s="5">
        <v>2020</v>
      </c>
      <c r="B19" s="5">
        <v>10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37.5</v>
      </c>
    </row>
    <row r="20" spans="1:8" x14ac:dyDescent="0.25">
      <c r="A20" s="5">
        <v>2020</v>
      </c>
      <c r="B20" s="5">
        <v>10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36</v>
      </c>
    </row>
    <row r="21" spans="1:8" x14ac:dyDescent="0.25">
      <c r="A21" s="5">
        <v>2020</v>
      </c>
      <c r="B21" s="5">
        <v>10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30</v>
      </c>
    </row>
    <row r="22" spans="1:8" x14ac:dyDescent="0.25">
      <c r="A22" s="5">
        <v>2020</v>
      </c>
      <c r="B22" s="5">
        <v>10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75</v>
      </c>
    </row>
    <row r="23" spans="1:8" x14ac:dyDescent="0.25">
      <c r="A23" s="5">
        <v>2020</v>
      </c>
      <c r="B23" s="5">
        <v>10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132</v>
      </c>
    </row>
    <row r="24" spans="1:8" x14ac:dyDescent="0.25">
      <c r="A24" s="5">
        <v>2020</v>
      </c>
      <c r="B24" s="5">
        <v>10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50</v>
      </c>
    </row>
    <row r="25" spans="1:8" x14ac:dyDescent="0.25">
      <c r="A25" s="5">
        <v>2020</v>
      </c>
      <c r="B25" s="5">
        <v>10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60</v>
      </c>
    </row>
    <row r="26" spans="1:8" x14ac:dyDescent="0.25">
      <c r="A26" s="5">
        <v>2020</v>
      </c>
      <c r="B26" s="5">
        <v>10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130</v>
      </c>
    </row>
    <row r="27" spans="1:8" x14ac:dyDescent="0.25">
      <c r="A27" s="5">
        <v>2020</v>
      </c>
      <c r="B27" s="5">
        <v>10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96</v>
      </c>
    </row>
    <row r="28" spans="1:8" x14ac:dyDescent="0.25">
      <c r="A28" s="5">
        <v>2020</v>
      </c>
      <c r="B28" s="5">
        <v>10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60</v>
      </c>
    </row>
    <row r="29" spans="1:8" x14ac:dyDescent="0.25">
      <c r="A29" s="5">
        <v>2020</v>
      </c>
      <c r="B29" s="5">
        <v>10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144</v>
      </c>
    </row>
    <row r="30" spans="1:8" x14ac:dyDescent="0.25">
      <c r="A30" s="5">
        <v>2020</v>
      </c>
      <c r="B30" s="5">
        <v>10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30</v>
      </c>
    </row>
    <row r="31" spans="1:8" x14ac:dyDescent="0.25">
      <c r="A31" s="5">
        <v>2020</v>
      </c>
      <c r="B31" s="5">
        <v>10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60</v>
      </c>
    </row>
    <row r="32" spans="1:8" x14ac:dyDescent="0.25">
      <c r="A32" s="5">
        <v>2020</v>
      </c>
      <c r="B32" s="5">
        <v>10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60</v>
      </c>
    </row>
    <row r="33" spans="1:8" x14ac:dyDescent="0.25">
      <c r="A33" s="5">
        <v>2020</v>
      </c>
      <c r="B33" s="5">
        <v>10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300</v>
      </c>
    </row>
    <row r="34" spans="1:8" x14ac:dyDescent="0.25">
      <c r="A34" s="5">
        <v>2020</v>
      </c>
      <c r="B34" s="5">
        <v>10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132</v>
      </c>
    </row>
    <row r="35" spans="1:8" x14ac:dyDescent="0.25">
      <c r="A35" s="5">
        <v>2020</v>
      </c>
      <c r="B35" s="5">
        <v>10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120</v>
      </c>
    </row>
    <row r="36" spans="1:8" x14ac:dyDescent="0.25">
      <c r="A36" s="5">
        <v>2020</v>
      </c>
      <c r="B36" s="5">
        <v>10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120</v>
      </c>
    </row>
    <row r="37" spans="1:8" x14ac:dyDescent="0.25">
      <c r="A37" s="5">
        <v>2020</v>
      </c>
      <c r="B37" s="5">
        <v>10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80</v>
      </c>
    </row>
    <row r="38" spans="1:8" x14ac:dyDescent="0.25">
      <c r="A38" s="5">
        <v>2020</v>
      </c>
      <c r="B38" s="5">
        <v>10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187.5</v>
      </c>
    </row>
    <row r="39" spans="1:8" x14ac:dyDescent="0.25">
      <c r="A39" s="5">
        <v>2020</v>
      </c>
      <c r="B39" s="5">
        <v>10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37.5</v>
      </c>
    </row>
    <row r="40" spans="1:8" x14ac:dyDescent="0.25">
      <c r="A40" s="5">
        <v>2020</v>
      </c>
      <c r="B40" s="5">
        <v>10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48</v>
      </c>
    </row>
    <row r="41" spans="1:8" x14ac:dyDescent="0.25">
      <c r="A41" s="5">
        <v>2020</v>
      </c>
      <c r="B41" s="5">
        <v>10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10</v>
      </c>
    </row>
    <row r="42" spans="1:8" x14ac:dyDescent="0.25">
      <c r="A42" s="5">
        <v>2020</v>
      </c>
      <c r="B42" s="5">
        <v>11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78</v>
      </c>
    </row>
    <row r="43" spans="1:8" x14ac:dyDescent="0.25">
      <c r="A43" s="5">
        <v>2020</v>
      </c>
      <c r="B43" s="5">
        <v>11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100</v>
      </c>
    </row>
    <row r="44" spans="1:8" x14ac:dyDescent="0.25">
      <c r="A44" s="5">
        <v>2020</v>
      </c>
      <c r="B44" s="5">
        <v>11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104</v>
      </c>
    </row>
    <row r="45" spans="1:8" x14ac:dyDescent="0.25">
      <c r="A45" s="5">
        <v>2020</v>
      </c>
      <c r="B45" s="5">
        <v>11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130</v>
      </c>
    </row>
    <row r="46" spans="1:8" x14ac:dyDescent="0.25">
      <c r="A46" s="5">
        <v>2020</v>
      </c>
      <c r="B46" s="5">
        <v>11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65</v>
      </c>
    </row>
    <row r="47" spans="1:8" x14ac:dyDescent="0.25">
      <c r="A47" s="5">
        <v>2020</v>
      </c>
      <c r="B47" s="5">
        <v>11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40</v>
      </c>
    </row>
    <row r="48" spans="1:8" x14ac:dyDescent="0.25">
      <c r="A48" s="5">
        <v>2020</v>
      </c>
      <c r="B48" s="5">
        <v>11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37.5</v>
      </c>
    </row>
    <row r="49" spans="1:8" x14ac:dyDescent="0.25">
      <c r="A49" s="5">
        <v>2020</v>
      </c>
      <c r="B49" s="5">
        <v>11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37.5</v>
      </c>
    </row>
    <row r="50" spans="1:8" x14ac:dyDescent="0.25">
      <c r="A50" s="5">
        <v>2020</v>
      </c>
      <c r="B50" s="5">
        <v>11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117</v>
      </c>
    </row>
    <row r="51" spans="1:8" x14ac:dyDescent="0.25">
      <c r="A51" s="5">
        <v>2020</v>
      </c>
      <c r="B51" s="5">
        <v>11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120</v>
      </c>
    </row>
    <row r="52" spans="1:8" x14ac:dyDescent="0.25">
      <c r="A52" s="5">
        <v>2020</v>
      </c>
      <c r="B52" s="5">
        <v>11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37.5</v>
      </c>
    </row>
    <row r="53" spans="1:8" x14ac:dyDescent="0.25">
      <c r="A53" s="5">
        <v>2020</v>
      </c>
      <c r="B53" s="5">
        <v>11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39</v>
      </c>
    </row>
    <row r="54" spans="1:8" x14ac:dyDescent="0.25">
      <c r="A54" s="5">
        <v>2020</v>
      </c>
      <c r="B54" s="5">
        <v>11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40</v>
      </c>
    </row>
    <row r="55" spans="1:8" x14ac:dyDescent="0.25">
      <c r="A55" s="5">
        <v>2020</v>
      </c>
      <c r="B55" s="5">
        <v>11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37.5</v>
      </c>
    </row>
    <row r="56" spans="1:8" x14ac:dyDescent="0.25">
      <c r="A56" s="5">
        <v>2020</v>
      </c>
      <c r="B56" s="5">
        <v>11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39</v>
      </c>
    </row>
    <row r="57" spans="1:8" x14ac:dyDescent="0.25">
      <c r="A57" s="5">
        <v>2020</v>
      </c>
      <c r="B57" s="5">
        <v>11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30</v>
      </c>
    </row>
    <row r="58" spans="1:8" x14ac:dyDescent="0.25">
      <c r="A58" s="5">
        <v>2020</v>
      </c>
      <c r="B58" s="5">
        <v>11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75</v>
      </c>
    </row>
    <row r="59" spans="1:8" x14ac:dyDescent="0.25">
      <c r="A59" s="5">
        <v>2020</v>
      </c>
      <c r="B59" s="5">
        <v>11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143</v>
      </c>
    </row>
    <row r="60" spans="1:8" x14ac:dyDescent="0.25">
      <c r="A60" s="5">
        <v>2020</v>
      </c>
      <c r="B60" s="5">
        <v>11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50</v>
      </c>
    </row>
    <row r="61" spans="1:8" x14ac:dyDescent="0.25">
      <c r="A61" s="5">
        <v>2020</v>
      </c>
      <c r="B61" s="5">
        <v>11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65</v>
      </c>
    </row>
    <row r="62" spans="1:8" x14ac:dyDescent="0.25">
      <c r="A62" s="5">
        <v>2020</v>
      </c>
      <c r="B62" s="5">
        <v>11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130</v>
      </c>
    </row>
    <row r="63" spans="1:8" x14ac:dyDescent="0.25">
      <c r="A63" s="5">
        <v>2020</v>
      </c>
      <c r="B63" s="5">
        <v>11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104</v>
      </c>
    </row>
    <row r="64" spans="1:8" x14ac:dyDescent="0.25">
      <c r="A64" s="5">
        <v>2020</v>
      </c>
      <c r="B64" s="5">
        <v>11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60</v>
      </c>
    </row>
    <row r="65" spans="1:8" x14ac:dyDescent="0.25">
      <c r="A65" s="5">
        <v>2020</v>
      </c>
      <c r="B65" s="5">
        <v>11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156</v>
      </c>
    </row>
    <row r="66" spans="1:8" x14ac:dyDescent="0.25">
      <c r="A66" s="5">
        <v>2020</v>
      </c>
      <c r="B66" s="5">
        <v>11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30</v>
      </c>
    </row>
    <row r="67" spans="1:8" x14ac:dyDescent="0.25">
      <c r="A67" s="5">
        <v>2020</v>
      </c>
      <c r="B67" s="5">
        <v>11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65</v>
      </c>
    </row>
    <row r="68" spans="1:8" x14ac:dyDescent="0.25">
      <c r="A68" s="5">
        <v>2020</v>
      </c>
      <c r="B68" s="5">
        <v>11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60</v>
      </c>
    </row>
    <row r="69" spans="1:8" x14ac:dyDescent="0.25">
      <c r="A69" s="5">
        <v>2020</v>
      </c>
      <c r="B69" s="5">
        <v>11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300</v>
      </c>
    </row>
    <row r="70" spans="1:8" x14ac:dyDescent="0.25">
      <c r="A70" s="5">
        <v>2020</v>
      </c>
      <c r="B70" s="5">
        <v>11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143</v>
      </c>
    </row>
    <row r="71" spans="1:8" x14ac:dyDescent="0.25">
      <c r="A71" s="5">
        <v>2020</v>
      </c>
      <c r="B71" s="5">
        <v>11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120</v>
      </c>
    </row>
    <row r="72" spans="1:8" x14ac:dyDescent="0.25">
      <c r="A72" s="5">
        <v>2020</v>
      </c>
      <c r="B72" s="5">
        <v>11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130</v>
      </c>
    </row>
    <row r="73" spans="1:8" x14ac:dyDescent="0.25">
      <c r="A73" s="5">
        <v>2020</v>
      </c>
      <c r="B73" s="5">
        <v>11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80</v>
      </c>
    </row>
    <row r="74" spans="1:8" x14ac:dyDescent="0.25">
      <c r="A74" s="5">
        <v>2020</v>
      </c>
      <c r="B74" s="5">
        <v>11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187.5</v>
      </c>
    </row>
    <row r="75" spans="1:8" x14ac:dyDescent="0.25">
      <c r="A75" s="5">
        <v>2020</v>
      </c>
      <c r="B75" s="5">
        <v>11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37.5</v>
      </c>
    </row>
    <row r="76" spans="1:8" x14ac:dyDescent="0.25">
      <c r="A76" s="5">
        <v>2020</v>
      </c>
      <c r="B76" s="5">
        <v>11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52</v>
      </c>
    </row>
    <row r="77" spans="1:8" x14ac:dyDescent="0.25">
      <c r="A77" s="5">
        <v>2020</v>
      </c>
      <c r="B77" s="5">
        <v>11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10</v>
      </c>
    </row>
    <row r="78" spans="1:8" x14ac:dyDescent="0.25">
      <c r="A78" s="5">
        <v>2020</v>
      </c>
      <c r="B78" s="5">
        <v>12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78</v>
      </c>
    </row>
    <row r="79" spans="1:8" x14ac:dyDescent="0.25">
      <c r="A79" s="5">
        <v>2020</v>
      </c>
      <c r="B79" s="5">
        <v>12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100</v>
      </c>
    </row>
    <row r="80" spans="1:8" x14ac:dyDescent="0.25">
      <c r="A80" s="5">
        <v>2020</v>
      </c>
      <c r="B80" s="5">
        <v>12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104</v>
      </c>
    </row>
    <row r="81" spans="1:8" x14ac:dyDescent="0.25">
      <c r="A81" s="5">
        <v>2020</v>
      </c>
      <c r="B81" s="5">
        <v>12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130</v>
      </c>
    </row>
    <row r="82" spans="1:8" x14ac:dyDescent="0.25">
      <c r="A82" s="5">
        <v>2020</v>
      </c>
      <c r="B82" s="5">
        <v>12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65</v>
      </c>
    </row>
    <row r="83" spans="1:8" x14ac:dyDescent="0.25">
      <c r="A83" s="5">
        <v>2020</v>
      </c>
      <c r="B83" s="5">
        <v>12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40</v>
      </c>
    </row>
    <row r="84" spans="1:8" x14ac:dyDescent="0.25">
      <c r="A84" s="5">
        <v>2020</v>
      </c>
      <c r="B84" s="5">
        <v>12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37.5</v>
      </c>
    </row>
    <row r="85" spans="1:8" x14ac:dyDescent="0.25">
      <c r="A85" s="5">
        <v>2020</v>
      </c>
      <c r="B85" s="5">
        <v>12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37.5</v>
      </c>
    </row>
    <row r="86" spans="1:8" x14ac:dyDescent="0.25">
      <c r="A86" s="5">
        <v>2020</v>
      </c>
      <c r="B86" s="5">
        <v>12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117</v>
      </c>
    </row>
    <row r="87" spans="1:8" x14ac:dyDescent="0.25">
      <c r="A87" s="5">
        <v>2020</v>
      </c>
      <c r="B87" s="5">
        <v>12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120</v>
      </c>
    </row>
    <row r="88" spans="1:8" x14ac:dyDescent="0.25">
      <c r="A88" s="5">
        <v>2020</v>
      </c>
      <c r="B88" s="5">
        <v>12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37.5</v>
      </c>
    </row>
    <row r="89" spans="1:8" x14ac:dyDescent="0.25">
      <c r="A89" s="5">
        <v>2020</v>
      </c>
      <c r="B89" s="5">
        <v>12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39</v>
      </c>
    </row>
    <row r="90" spans="1:8" x14ac:dyDescent="0.25">
      <c r="A90" s="5">
        <v>2020</v>
      </c>
      <c r="B90" s="5">
        <v>12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40</v>
      </c>
    </row>
    <row r="91" spans="1:8" x14ac:dyDescent="0.25">
      <c r="A91" s="5">
        <v>2020</v>
      </c>
      <c r="B91" s="5">
        <v>12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37.5</v>
      </c>
    </row>
    <row r="92" spans="1:8" x14ac:dyDescent="0.25">
      <c r="A92" s="5">
        <v>2020</v>
      </c>
      <c r="B92" s="5">
        <v>12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39</v>
      </c>
    </row>
    <row r="93" spans="1:8" x14ac:dyDescent="0.25">
      <c r="A93" s="5">
        <v>2020</v>
      </c>
      <c r="B93" s="5">
        <v>12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30</v>
      </c>
    </row>
    <row r="94" spans="1:8" x14ac:dyDescent="0.25">
      <c r="A94" s="5">
        <v>2020</v>
      </c>
      <c r="B94" s="5">
        <v>12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75</v>
      </c>
    </row>
    <row r="95" spans="1:8" x14ac:dyDescent="0.25">
      <c r="A95" s="5">
        <v>2020</v>
      </c>
      <c r="B95" s="5">
        <v>12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143</v>
      </c>
    </row>
    <row r="96" spans="1:8" x14ac:dyDescent="0.25">
      <c r="A96" s="5">
        <v>2020</v>
      </c>
      <c r="B96" s="5">
        <v>12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50</v>
      </c>
    </row>
    <row r="97" spans="1:8" x14ac:dyDescent="0.25">
      <c r="A97" s="5">
        <v>2020</v>
      </c>
      <c r="B97" s="5">
        <v>12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65</v>
      </c>
    </row>
    <row r="98" spans="1:8" x14ac:dyDescent="0.25">
      <c r="A98" s="5">
        <v>2020</v>
      </c>
      <c r="B98" s="5">
        <v>12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130</v>
      </c>
    </row>
    <row r="99" spans="1:8" x14ac:dyDescent="0.25">
      <c r="A99" s="5">
        <v>2020</v>
      </c>
      <c r="B99" s="5">
        <v>12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104</v>
      </c>
    </row>
    <row r="100" spans="1:8" x14ac:dyDescent="0.25">
      <c r="A100" s="5">
        <v>2020</v>
      </c>
      <c r="B100" s="5">
        <v>12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60</v>
      </c>
    </row>
    <row r="101" spans="1:8" x14ac:dyDescent="0.25">
      <c r="A101" s="5">
        <v>2020</v>
      </c>
      <c r="B101" s="5">
        <v>12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156</v>
      </c>
    </row>
    <row r="102" spans="1:8" x14ac:dyDescent="0.25">
      <c r="A102" s="5">
        <v>2020</v>
      </c>
      <c r="B102" s="5">
        <v>12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30</v>
      </c>
    </row>
    <row r="103" spans="1:8" x14ac:dyDescent="0.25">
      <c r="A103" s="5">
        <v>2020</v>
      </c>
      <c r="B103" s="5">
        <v>12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65</v>
      </c>
    </row>
    <row r="104" spans="1:8" x14ac:dyDescent="0.25">
      <c r="A104" s="5">
        <v>2020</v>
      </c>
      <c r="B104" s="5">
        <v>12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60</v>
      </c>
    </row>
    <row r="105" spans="1:8" x14ac:dyDescent="0.25">
      <c r="A105" s="5">
        <v>2020</v>
      </c>
      <c r="B105" s="5">
        <v>12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300</v>
      </c>
    </row>
    <row r="106" spans="1:8" x14ac:dyDescent="0.25">
      <c r="A106" s="5">
        <v>2020</v>
      </c>
      <c r="B106" s="5">
        <v>12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143</v>
      </c>
    </row>
    <row r="107" spans="1:8" x14ac:dyDescent="0.25">
      <c r="A107" s="5">
        <v>2020</v>
      </c>
      <c r="B107" s="5">
        <v>12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120</v>
      </c>
    </row>
    <row r="108" spans="1:8" x14ac:dyDescent="0.25">
      <c r="A108" s="5">
        <v>2020</v>
      </c>
      <c r="B108" s="5">
        <v>12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130</v>
      </c>
    </row>
    <row r="109" spans="1:8" x14ac:dyDescent="0.25">
      <c r="A109" s="5">
        <v>2020</v>
      </c>
      <c r="B109" s="5">
        <v>12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80</v>
      </c>
    </row>
    <row r="110" spans="1:8" x14ac:dyDescent="0.25">
      <c r="A110" s="5">
        <v>2020</v>
      </c>
      <c r="B110" s="5">
        <v>12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187.5</v>
      </c>
    </row>
    <row r="111" spans="1:8" x14ac:dyDescent="0.25">
      <c r="A111" s="5">
        <v>2020</v>
      </c>
      <c r="B111" s="5">
        <v>12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37.5</v>
      </c>
    </row>
    <row r="112" spans="1:8" x14ac:dyDescent="0.25">
      <c r="A112" s="5">
        <v>2020</v>
      </c>
      <c r="B112" s="5">
        <v>12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52</v>
      </c>
    </row>
    <row r="113" spans="1:8" x14ac:dyDescent="0.25">
      <c r="A113" s="5">
        <v>2020</v>
      </c>
      <c r="B113" s="5">
        <v>12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 codeName="Planilha13">
    <tabColor theme="8" tint="-0.249977111117893"/>
  </sheetPr>
  <dimension ref="A1:L851"/>
  <sheetViews>
    <sheetView showGridLines="0" zoomScale="120" zoomScaleNormal="120" workbookViewId="0">
      <pane ySplit="5" topLeftCell="A6" activePane="bottomLeft" state="frozen"/>
      <selection activeCell="H6" sqref="H6:H113"/>
      <selection pane="bottomLeft" activeCell="E11" sqref="E11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6.7109375" bestFit="1" customWidth="1"/>
  </cols>
  <sheetData>
    <row r="1" spans="1:12" ht="15.75" x14ac:dyDescent="0.25">
      <c r="A1" s="2" t="s">
        <v>292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64818594.309999913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2020</v>
      </c>
      <c r="B6" s="29">
        <v>10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181935.74</v>
      </c>
    </row>
    <row r="7" spans="1:12" x14ac:dyDescent="0.25">
      <c r="A7" s="29">
        <v>2020</v>
      </c>
      <c r="B7" s="29">
        <v>10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36387.15</v>
      </c>
    </row>
    <row r="8" spans="1:12" x14ac:dyDescent="0.25">
      <c r="A8" s="29">
        <v>2020</v>
      </c>
      <c r="B8" s="29">
        <v>10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36387.15</v>
      </c>
    </row>
    <row r="9" spans="1:12" x14ac:dyDescent="0.25">
      <c r="A9" s="29">
        <v>2020</v>
      </c>
      <c r="B9" s="29">
        <v>10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18193.57</v>
      </c>
    </row>
    <row r="10" spans="1:12" x14ac:dyDescent="0.25">
      <c r="A10" s="29">
        <v>2020</v>
      </c>
      <c r="B10" s="29">
        <v>10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18193.57</v>
      </c>
    </row>
    <row r="11" spans="1:12" x14ac:dyDescent="0.25">
      <c r="A11" s="29">
        <v>2020</v>
      </c>
      <c r="B11" s="29">
        <v>10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27290.36</v>
      </c>
    </row>
    <row r="12" spans="1:12" x14ac:dyDescent="0.25">
      <c r="A12" s="29">
        <v>2020</v>
      </c>
      <c r="B12" s="29">
        <v>10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100064.66</v>
      </c>
    </row>
    <row r="13" spans="1:12" x14ac:dyDescent="0.25">
      <c r="A13" s="29">
        <v>2020</v>
      </c>
      <c r="B13" s="29">
        <v>10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18193.57</v>
      </c>
    </row>
    <row r="14" spans="1:12" x14ac:dyDescent="0.25">
      <c r="A14" s="29">
        <v>2020</v>
      </c>
      <c r="B14" s="29">
        <v>10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9096.7900000000009</v>
      </c>
    </row>
    <row r="15" spans="1:12" x14ac:dyDescent="0.25">
      <c r="A15" s="29">
        <v>2020</v>
      </c>
      <c r="B15" s="29">
        <v>10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45483.93</v>
      </c>
    </row>
    <row r="16" spans="1:12" x14ac:dyDescent="0.25">
      <c r="A16" s="29">
        <v>2020</v>
      </c>
      <c r="B16" s="29">
        <v>10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154645.38</v>
      </c>
    </row>
    <row r="17" spans="1:12" x14ac:dyDescent="0.25">
      <c r="A17" s="29">
        <v>2020</v>
      </c>
      <c r="B17" s="29">
        <v>10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18193.57</v>
      </c>
    </row>
    <row r="18" spans="1:12" x14ac:dyDescent="0.25">
      <c r="A18" s="29">
        <v>2020</v>
      </c>
      <c r="B18" s="29">
        <v>10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18193.57</v>
      </c>
    </row>
    <row r="19" spans="1:12" x14ac:dyDescent="0.25">
      <c r="A19" s="29">
        <v>2020</v>
      </c>
      <c r="B19" s="29">
        <v>10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9096.7900000000009</v>
      </c>
    </row>
    <row r="20" spans="1:12" x14ac:dyDescent="0.25">
      <c r="A20" s="29">
        <v>2020</v>
      </c>
      <c r="B20" s="29">
        <v>10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18193.57</v>
      </c>
    </row>
    <row r="21" spans="1:12" x14ac:dyDescent="0.25">
      <c r="A21" s="29">
        <v>2020</v>
      </c>
      <c r="B21" s="29">
        <v>10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127355.02</v>
      </c>
    </row>
    <row r="22" spans="1:12" x14ac:dyDescent="0.25">
      <c r="A22" s="29">
        <v>2020</v>
      </c>
      <c r="B22" s="29">
        <v>10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18193.57</v>
      </c>
    </row>
    <row r="23" spans="1:12" x14ac:dyDescent="0.25">
      <c r="A23" s="29">
        <v>2020</v>
      </c>
      <c r="B23" s="29">
        <v>10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18193.57</v>
      </c>
    </row>
    <row r="24" spans="1:12" x14ac:dyDescent="0.25">
      <c r="A24" s="29">
        <v>2020</v>
      </c>
      <c r="B24" s="29">
        <v>10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27290.36</v>
      </c>
    </row>
    <row r="25" spans="1:12" x14ac:dyDescent="0.25">
      <c r="A25" s="29">
        <v>2020</v>
      </c>
      <c r="B25" s="29">
        <v>10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9096.7900000000009</v>
      </c>
    </row>
    <row r="26" spans="1:12" x14ac:dyDescent="0.25">
      <c r="A26" s="29">
        <v>2020</v>
      </c>
      <c r="B26" s="29">
        <v>10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13184.37</v>
      </c>
    </row>
    <row r="27" spans="1:12" x14ac:dyDescent="0.25">
      <c r="A27" s="29">
        <v>2020</v>
      </c>
      <c r="B27" s="29">
        <v>10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7690.88</v>
      </c>
    </row>
    <row r="28" spans="1:12" x14ac:dyDescent="0.25">
      <c r="A28" s="29">
        <v>2020</v>
      </c>
      <c r="B28" s="29">
        <v>10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16480.46</v>
      </c>
    </row>
    <row r="29" spans="1:12" x14ac:dyDescent="0.25">
      <c r="A29" s="29">
        <v>2020</v>
      </c>
      <c r="B29" s="29">
        <v>10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4394.79</v>
      </c>
    </row>
    <row r="30" spans="1:12" x14ac:dyDescent="0.25">
      <c r="A30" s="29">
        <v>2020</v>
      </c>
      <c r="B30" s="29">
        <v>10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9888.2800000000007</v>
      </c>
    </row>
    <row r="31" spans="1:12" x14ac:dyDescent="0.25">
      <c r="A31" s="29">
        <v>2020</v>
      </c>
      <c r="B31" s="29">
        <v>10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5493.49</v>
      </c>
    </row>
    <row r="32" spans="1:12" x14ac:dyDescent="0.25">
      <c r="A32" s="29">
        <v>2020</v>
      </c>
      <c r="B32" s="29">
        <v>10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8789.58</v>
      </c>
    </row>
    <row r="33" spans="1:12" x14ac:dyDescent="0.25">
      <c r="A33" s="29">
        <v>2020</v>
      </c>
      <c r="B33" s="29">
        <v>10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7690.88</v>
      </c>
    </row>
    <row r="34" spans="1:12" x14ac:dyDescent="0.25">
      <c r="A34" s="29">
        <v>2020</v>
      </c>
      <c r="B34" s="29">
        <v>10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4394.79</v>
      </c>
    </row>
    <row r="35" spans="1:12" x14ac:dyDescent="0.25">
      <c r="A35" s="29">
        <v>2020</v>
      </c>
      <c r="B35" s="29">
        <v>10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6592.18</v>
      </c>
    </row>
    <row r="36" spans="1:12" x14ac:dyDescent="0.25">
      <c r="A36" s="29">
        <v>2020</v>
      </c>
      <c r="B36" s="29">
        <v>10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4394.79</v>
      </c>
    </row>
    <row r="37" spans="1:12" x14ac:dyDescent="0.25">
      <c r="A37" s="29">
        <v>2020</v>
      </c>
      <c r="B37" s="29">
        <v>10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9888.2800000000007</v>
      </c>
    </row>
    <row r="38" spans="1:12" x14ac:dyDescent="0.25">
      <c r="A38" s="29">
        <v>2020</v>
      </c>
      <c r="B38" s="29">
        <v>10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3296.09</v>
      </c>
    </row>
    <row r="39" spans="1:12" x14ac:dyDescent="0.25">
      <c r="A39" s="29">
        <v>2020</v>
      </c>
      <c r="B39" s="29">
        <v>10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3296.09</v>
      </c>
    </row>
    <row r="40" spans="1:12" x14ac:dyDescent="0.25">
      <c r="A40" s="29">
        <v>2020</v>
      </c>
      <c r="B40" s="29">
        <v>10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4394.79</v>
      </c>
    </row>
    <row r="41" spans="1:12" x14ac:dyDescent="0.25">
      <c r="A41" s="29">
        <v>2020</v>
      </c>
      <c r="B41" s="29">
        <v>10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8789.58</v>
      </c>
    </row>
    <row r="42" spans="1:12" x14ac:dyDescent="0.25">
      <c r="A42" s="29">
        <v>2020</v>
      </c>
      <c r="B42" s="29">
        <v>10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5127.25</v>
      </c>
    </row>
    <row r="43" spans="1:12" x14ac:dyDescent="0.25">
      <c r="A43" s="29">
        <v>2020</v>
      </c>
      <c r="B43" s="29">
        <v>10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10986.97</v>
      </c>
    </row>
    <row r="44" spans="1:12" x14ac:dyDescent="0.25">
      <c r="A44" s="29">
        <v>2020</v>
      </c>
      <c r="B44" s="29">
        <v>10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2929.86</v>
      </c>
    </row>
    <row r="45" spans="1:12" x14ac:dyDescent="0.25">
      <c r="A45" s="29">
        <v>2020</v>
      </c>
      <c r="B45" s="29">
        <v>10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6592.18</v>
      </c>
    </row>
    <row r="46" spans="1:12" x14ac:dyDescent="0.25">
      <c r="A46" s="29">
        <v>2020</v>
      </c>
      <c r="B46" s="29">
        <v>10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3662.32</v>
      </c>
    </row>
    <row r="47" spans="1:12" x14ac:dyDescent="0.25">
      <c r="A47" s="29">
        <v>2020</v>
      </c>
      <c r="B47" s="29">
        <v>10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5859.72</v>
      </c>
    </row>
    <row r="48" spans="1:12" x14ac:dyDescent="0.25">
      <c r="A48" s="29">
        <v>2020</v>
      </c>
      <c r="B48" s="29">
        <v>10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5127.25</v>
      </c>
    </row>
    <row r="49" spans="1:12" x14ac:dyDescent="0.25">
      <c r="A49" s="29">
        <v>2020</v>
      </c>
      <c r="B49" s="29">
        <v>10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2929.86</v>
      </c>
    </row>
    <row r="50" spans="1:12" x14ac:dyDescent="0.25">
      <c r="A50" s="29">
        <v>2020</v>
      </c>
      <c r="B50" s="29">
        <v>10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4394.79</v>
      </c>
    </row>
    <row r="51" spans="1:12" x14ac:dyDescent="0.25">
      <c r="A51" s="29">
        <v>2020</v>
      </c>
      <c r="B51" s="29">
        <v>10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2929.86</v>
      </c>
    </row>
    <row r="52" spans="1:12" x14ac:dyDescent="0.25">
      <c r="A52" s="29">
        <v>2020</v>
      </c>
      <c r="B52" s="29">
        <v>10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6592.18</v>
      </c>
    </row>
    <row r="53" spans="1:12" x14ac:dyDescent="0.25">
      <c r="A53" s="29">
        <v>2020</v>
      </c>
      <c r="B53" s="29">
        <v>10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2197.39</v>
      </c>
    </row>
    <row r="54" spans="1:12" x14ac:dyDescent="0.25">
      <c r="A54" s="29">
        <v>2020</v>
      </c>
      <c r="B54" s="29">
        <v>10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2197.39</v>
      </c>
    </row>
    <row r="55" spans="1:12" x14ac:dyDescent="0.25">
      <c r="A55" s="29">
        <v>2020</v>
      </c>
      <c r="B55" s="29">
        <v>10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2929.86</v>
      </c>
    </row>
    <row r="56" spans="1:12" x14ac:dyDescent="0.25">
      <c r="A56" s="29">
        <v>2020</v>
      </c>
      <c r="B56" s="29">
        <v>10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42739.33</v>
      </c>
    </row>
    <row r="57" spans="1:12" x14ac:dyDescent="0.25">
      <c r="A57" s="29">
        <v>2020</v>
      </c>
      <c r="B57" s="29">
        <v>10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162409.47</v>
      </c>
    </row>
    <row r="58" spans="1:12" x14ac:dyDescent="0.25">
      <c r="A58" s="29">
        <v>2020</v>
      </c>
      <c r="B58" s="29">
        <v>10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59835.07</v>
      </c>
    </row>
    <row r="59" spans="1:12" x14ac:dyDescent="0.25">
      <c r="A59" s="29">
        <v>2020</v>
      </c>
      <c r="B59" s="29">
        <v>10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17095.73</v>
      </c>
    </row>
    <row r="60" spans="1:12" x14ac:dyDescent="0.25">
      <c r="A60" s="29">
        <v>2020</v>
      </c>
      <c r="B60" s="29">
        <v>10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17095.73</v>
      </c>
    </row>
    <row r="61" spans="1:12" x14ac:dyDescent="0.25">
      <c r="A61" s="29">
        <v>2020</v>
      </c>
      <c r="B61" s="29">
        <v>10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136765.87</v>
      </c>
    </row>
    <row r="62" spans="1:12" x14ac:dyDescent="0.25">
      <c r="A62" s="29">
        <v>2020</v>
      </c>
      <c r="B62" s="29">
        <v>10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42739.33</v>
      </c>
    </row>
    <row r="63" spans="1:12" x14ac:dyDescent="0.25">
      <c r="A63" s="29">
        <v>2020</v>
      </c>
      <c r="B63" s="29">
        <v>10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51287.199999999997</v>
      </c>
    </row>
    <row r="64" spans="1:12" x14ac:dyDescent="0.25">
      <c r="A64" s="29">
        <v>2020</v>
      </c>
      <c r="B64" s="29">
        <v>10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119670.14</v>
      </c>
    </row>
    <row r="65" spans="1:12" x14ac:dyDescent="0.25">
      <c r="A65" s="29">
        <v>2020</v>
      </c>
      <c r="B65" s="29">
        <v>10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34191.47</v>
      </c>
    </row>
    <row r="66" spans="1:12" x14ac:dyDescent="0.25">
      <c r="A66" s="29">
        <v>2020</v>
      </c>
      <c r="B66" s="29">
        <v>10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51287.199999999997</v>
      </c>
    </row>
    <row r="67" spans="1:12" x14ac:dyDescent="0.25">
      <c r="A67" s="29">
        <v>2020</v>
      </c>
      <c r="B67" s="29">
        <v>10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76930.8</v>
      </c>
    </row>
    <row r="68" spans="1:12" x14ac:dyDescent="0.25">
      <c r="A68" s="29">
        <v>2020</v>
      </c>
      <c r="B68" s="29">
        <v>10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34191.47</v>
      </c>
    </row>
    <row r="69" spans="1:12" x14ac:dyDescent="0.25">
      <c r="A69" s="29">
        <v>2020</v>
      </c>
      <c r="B69" s="29">
        <v>10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8547.8700000000008</v>
      </c>
    </row>
    <row r="70" spans="1:12" x14ac:dyDescent="0.25">
      <c r="A70" s="29">
        <v>2020</v>
      </c>
      <c r="B70" s="29">
        <v>10</v>
      </c>
      <c r="C70" s="1" t="s">
        <v>39</v>
      </c>
      <c r="D70" s="1" t="s">
        <v>39</v>
      </c>
      <c r="E70" s="29">
        <v>61</v>
      </c>
      <c r="F70" s="1" t="s">
        <v>49</v>
      </c>
      <c r="G70" s="1" t="s">
        <v>50</v>
      </c>
      <c r="H70" s="1" t="s">
        <v>51</v>
      </c>
      <c r="I70" s="1" t="s">
        <v>9</v>
      </c>
      <c r="J70" s="1" t="s">
        <v>10</v>
      </c>
      <c r="K70" t="b">
        <v>0</v>
      </c>
      <c r="L70" s="27">
        <v>333.95</v>
      </c>
    </row>
    <row r="71" spans="1:12" x14ac:dyDescent="0.25">
      <c r="A71" s="29">
        <v>2020</v>
      </c>
      <c r="B71" s="29">
        <v>10</v>
      </c>
      <c r="C71" s="1" t="s">
        <v>39</v>
      </c>
      <c r="D71" s="1" t="s">
        <v>39</v>
      </c>
      <c r="E71" s="29">
        <v>61</v>
      </c>
      <c r="F71" s="1" t="s">
        <v>49</v>
      </c>
      <c r="G71" s="1" t="s">
        <v>50</v>
      </c>
      <c r="H71" s="1" t="s">
        <v>51</v>
      </c>
      <c r="I71" s="1" t="s">
        <v>11</v>
      </c>
      <c r="J71" s="1" t="s">
        <v>12</v>
      </c>
      <c r="K71" t="b">
        <v>0</v>
      </c>
      <c r="L71" s="27">
        <v>333.95</v>
      </c>
    </row>
    <row r="72" spans="1:12" x14ac:dyDescent="0.25">
      <c r="A72" s="29">
        <v>2020</v>
      </c>
      <c r="B72" s="29">
        <v>10</v>
      </c>
      <c r="C72" s="1" t="s">
        <v>39</v>
      </c>
      <c r="D72" s="1" t="s">
        <v>39</v>
      </c>
      <c r="E72" s="29">
        <v>61</v>
      </c>
      <c r="F72" s="1" t="s">
        <v>49</v>
      </c>
      <c r="G72" s="1" t="s">
        <v>50</v>
      </c>
      <c r="H72" s="1" t="s">
        <v>51</v>
      </c>
      <c r="I72" s="1" t="s">
        <v>13</v>
      </c>
      <c r="J72" s="1" t="s">
        <v>12</v>
      </c>
      <c r="K72" t="b">
        <v>0</v>
      </c>
      <c r="L72" s="27">
        <v>400.74</v>
      </c>
    </row>
    <row r="73" spans="1:12" x14ac:dyDescent="0.25">
      <c r="A73" s="29">
        <v>2020</v>
      </c>
      <c r="B73" s="29">
        <v>10</v>
      </c>
      <c r="C73" s="1" t="s">
        <v>39</v>
      </c>
      <c r="D73" s="1" t="s">
        <v>39</v>
      </c>
      <c r="E73" s="29">
        <v>61</v>
      </c>
      <c r="F73" s="1" t="s">
        <v>49</v>
      </c>
      <c r="G73" s="1" t="s">
        <v>50</v>
      </c>
      <c r="H73" s="1" t="s">
        <v>51</v>
      </c>
      <c r="I73" s="1" t="s">
        <v>28</v>
      </c>
      <c r="J73" s="1" t="s">
        <v>12</v>
      </c>
      <c r="K73" t="b">
        <v>0</v>
      </c>
      <c r="L73" s="27">
        <v>400.74</v>
      </c>
    </row>
    <row r="74" spans="1:12" x14ac:dyDescent="0.25">
      <c r="A74" s="29">
        <v>2020</v>
      </c>
      <c r="B74" s="29">
        <v>10</v>
      </c>
      <c r="C74" s="1" t="s">
        <v>39</v>
      </c>
      <c r="D74" s="1" t="s">
        <v>39</v>
      </c>
      <c r="E74" s="29">
        <v>61</v>
      </c>
      <c r="F74" s="1" t="s">
        <v>49</v>
      </c>
      <c r="G74" s="1" t="s">
        <v>50</v>
      </c>
      <c r="H74" s="1" t="s">
        <v>51</v>
      </c>
      <c r="I74" s="1" t="s">
        <v>30</v>
      </c>
      <c r="J74" s="1" t="s">
        <v>10</v>
      </c>
      <c r="K74" t="b">
        <v>0</v>
      </c>
      <c r="L74" s="27">
        <v>400.74</v>
      </c>
    </row>
    <row r="75" spans="1:12" x14ac:dyDescent="0.25">
      <c r="A75" s="29">
        <v>2020</v>
      </c>
      <c r="B75" s="29">
        <v>10</v>
      </c>
      <c r="C75" s="1" t="s">
        <v>39</v>
      </c>
      <c r="D75" s="1" t="s">
        <v>39</v>
      </c>
      <c r="E75" s="29">
        <v>61</v>
      </c>
      <c r="F75" s="1" t="s">
        <v>49</v>
      </c>
      <c r="G75" s="1" t="s">
        <v>50</v>
      </c>
      <c r="H75" s="1" t="s">
        <v>51</v>
      </c>
      <c r="I75" s="1" t="s">
        <v>14</v>
      </c>
      <c r="J75" s="1" t="s">
        <v>10</v>
      </c>
      <c r="K75" t="b">
        <v>0</v>
      </c>
      <c r="L75" s="27">
        <v>400.74</v>
      </c>
    </row>
    <row r="76" spans="1:12" x14ac:dyDescent="0.25">
      <c r="A76" s="29">
        <v>2020</v>
      </c>
      <c r="B76" s="29">
        <v>10</v>
      </c>
      <c r="C76" s="1" t="s">
        <v>39</v>
      </c>
      <c r="D76" s="1" t="s">
        <v>39</v>
      </c>
      <c r="E76" s="29">
        <v>61</v>
      </c>
      <c r="F76" s="1" t="s">
        <v>49</v>
      </c>
      <c r="G76" s="1" t="s">
        <v>50</v>
      </c>
      <c r="H76" s="1" t="s">
        <v>51</v>
      </c>
      <c r="I76" s="1" t="s">
        <v>15</v>
      </c>
      <c r="J76" s="1" t="s">
        <v>10</v>
      </c>
      <c r="K76" t="b">
        <v>0</v>
      </c>
      <c r="L76" s="27">
        <v>400.74</v>
      </c>
    </row>
    <row r="77" spans="1:12" x14ac:dyDescent="0.25">
      <c r="A77" s="29">
        <v>2020</v>
      </c>
      <c r="B77" s="29">
        <v>10</v>
      </c>
      <c r="C77" s="1" t="s">
        <v>39</v>
      </c>
      <c r="D77" s="1" t="s">
        <v>39</v>
      </c>
      <c r="E77" s="29">
        <v>61</v>
      </c>
      <c r="F77" s="1" t="s">
        <v>49</v>
      </c>
      <c r="G77" s="1" t="s">
        <v>50</v>
      </c>
      <c r="H77" s="1" t="s">
        <v>51</v>
      </c>
      <c r="I77" s="1" t="s">
        <v>31</v>
      </c>
      <c r="J77" s="1" t="s">
        <v>12</v>
      </c>
      <c r="K77" t="b">
        <v>0</v>
      </c>
      <c r="L77" s="27">
        <v>200.37</v>
      </c>
    </row>
    <row r="78" spans="1:12" x14ac:dyDescent="0.25">
      <c r="A78" s="29">
        <v>2020</v>
      </c>
      <c r="B78" s="29">
        <v>10</v>
      </c>
      <c r="C78" s="1" t="s">
        <v>39</v>
      </c>
      <c r="D78" s="1" t="s">
        <v>39</v>
      </c>
      <c r="E78" s="29">
        <v>61</v>
      </c>
      <c r="F78" s="1" t="s">
        <v>49</v>
      </c>
      <c r="G78" s="1" t="s">
        <v>50</v>
      </c>
      <c r="H78" s="1" t="s">
        <v>51</v>
      </c>
      <c r="I78" s="1" t="s">
        <v>16</v>
      </c>
      <c r="J78" s="1" t="s">
        <v>17</v>
      </c>
      <c r="K78" t="b">
        <v>0</v>
      </c>
      <c r="L78" s="27">
        <v>400.74</v>
      </c>
    </row>
    <row r="79" spans="1:12" x14ac:dyDescent="0.25">
      <c r="A79" s="29">
        <v>2020</v>
      </c>
      <c r="B79" s="29">
        <v>10</v>
      </c>
      <c r="C79" s="1" t="s">
        <v>39</v>
      </c>
      <c r="D79" s="1" t="s">
        <v>39</v>
      </c>
      <c r="E79" s="29">
        <v>61</v>
      </c>
      <c r="F79" s="1" t="s">
        <v>49</v>
      </c>
      <c r="G79" s="1" t="s">
        <v>50</v>
      </c>
      <c r="H79" s="1" t="s">
        <v>51</v>
      </c>
      <c r="I79" s="1" t="s">
        <v>18</v>
      </c>
      <c r="J79" s="1" t="s">
        <v>17</v>
      </c>
      <c r="K79" t="b">
        <v>0</v>
      </c>
      <c r="L79" s="27">
        <v>400.74</v>
      </c>
    </row>
    <row r="80" spans="1:12" x14ac:dyDescent="0.25">
      <c r="A80" s="29">
        <v>2020</v>
      </c>
      <c r="B80" s="29">
        <v>10</v>
      </c>
      <c r="C80" s="1" t="s">
        <v>39</v>
      </c>
      <c r="D80" s="1" t="s">
        <v>39</v>
      </c>
      <c r="E80" s="29">
        <v>61</v>
      </c>
      <c r="F80" s="1" t="s">
        <v>49</v>
      </c>
      <c r="G80" s="1" t="s">
        <v>50</v>
      </c>
      <c r="H80" s="1" t="s">
        <v>51</v>
      </c>
      <c r="I80" s="1" t="s">
        <v>19</v>
      </c>
      <c r="J80" s="1" t="s">
        <v>17</v>
      </c>
      <c r="K80" t="b">
        <v>0</v>
      </c>
      <c r="L80" s="27">
        <v>400.74</v>
      </c>
    </row>
    <row r="81" spans="1:12" x14ac:dyDescent="0.25">
      <c r="A81" s="29">
        <v>2020</v>
      </c>
      <c r="B81" s="29">
        <v>10</v>
      </c>
      <c r="C81" s="1" t="s">
        <v>39</v>
      </c>
      <c r="D81" s="1" t="s">
        <v>39</v>
      </c>
      <c r="E81" s="29">
        <v>61</v>
      </c>
      <c r="F81" s="1" t="s">
        <v>49</v>
      </c>
      <c r="G81" s="1" t="s">
        <v>50</v>
      </c>
      <c r="H81" s="1" t="s">
        <v>51</v>
      </c>
      <c r="I81" s="1" t="s">
        <v>20</v>
      </c>
      <c r="J81" s="1" t="s">
        <v>17</v>
      </c>
      <c r="K81" t="b">
        <v>0</v>
      </c>
      <c r="L81" s="27">
        <v>400.74</v>
      </c>
    </row>
    <row r="82" spans="1:12" x14ac:dyDescent="0.25">
      <c r="A82" s="29">
        <v>2020</v>
      </c>
      <c r="B82" s="29">
        <v>10</v>
      </c>
      <c r="C82" s="1" t="s">
        <v>39</v>
      </c>
      <c r="D82" s="1" t="s">
        <v>39</v>
      </c>
      <c r="E82" s="29">
        <v>61</v>
      </c>
      <c r="F82" s="1" t="s">
        <v>49</v>
      </c>
      <c r="G82" s="1" t="s">
        <v>50</v>
      </c>
      <c r="H82" s="1" t="s">
        <v>51</v>
      </c>
      <c r="I82" s="1" t="s">
        <v>21</v>
      </c>
      <c r="J82" s="1" t="s">
        <v>10</v>
      </c>
      <c r="K82" t="b">
        <v>0</v>
      </c>
      <c r="L82" s="27">
        <v>400.74</v>
      </c>
    </row>
    <row r="83" spans="1:12" x14ac:dyDescent="0.25">
      <c r="A83" s="29">
        <v>2020</v>
      </c>
      <c r="B83" s="29">
        <v>10</v>
      </c>
      <c r="C83" s="1" t="s">
        <v>39</v>
      </c>
      <c r="D83" s="1" t="s">
        <v>39</v>
      </c>
      <c r="E83" s="29">
        <v>61</v>
      </c>
      <c r="F83" s="1" t="s">
        <v>49</v>
      </c>
      <c r="G83" s="1" t="s">
        <v>50</v>
      </c>
      <c r="H83" s="1" t="s">
        <v>51</v>
      </c>
      <c r="I83" s="1" t="s">
        <v>22</v>
      </c>
      <c r="J83" s="1" t="s">
        <v>10</v>
      </c>
      <c r="K83" t="b">
        <v>0</v>
      </c>
      <c r="L83" s="27">
        <v>400.74</v>
      </c>
    </row>
    <row r="84" spans="1:12" x14ac:dyDescent="0.25">
      <c r="A84" s="29">
        <v>2020</v>
      </c>
      <c r="B84" s="29">
        <v>10</v>
      </c>
      <c r="C84" s="1" t="s">
        <v>39</v>
      </c>
      <c r="D84" s="1" t="s">
        <v>39</v>
      </c>
      <c r="E84" s="29">
        <v>61</v>
      </c>
      <c r="F84" s="1" t="s">
        <v>49</v>
      </c>
      <c r="G84" s="1" t="s">
        <v>50</v>
      </c>
      <c r="H84" s="1" t="s">
        <v>51</v>
      </c>
      <c r="I84" s="1" t="s">
        <v>23</v>
      </c>
      <c r="J84" s="1" t="s">
        <v>12</v>
      </c>
      <c r="K84" t="b">
        <v>0</v>
      </c>
      <c r="L84" s="27">
        <v>534.30999999999995</v>
      </c>
    </row>
    <row r="85" spans="1:12" x14ac:dyDescent="0.25">
      <c r="A85" s="29">
        <v>2020</v>
      </c>
      <c r="B85" s="29">
        <v>10</v>
      </c>
      <c r="C85" s="1" t="s">
        <v>39</v>
      </c>
      <c r="D85" s="1" t="s">
        <v>39</v>
      </c>
      <c r="E85" s="29">
        <v>61</v>
      </c>
      <c r="F85" s="1" t="s">
        <v>49</v>
      </c>
      <c r="G85" s="1" t="s">
        <v>50</v>
      </c>
      <c r="H85" s="1" t="s">
        <v>51</v>
      </c>
      <c r="I85" s="1" t="s">
        <v>24</v>
      </c>
      <c r="J85" s="1" t="s">
        <v>12</v>
      </c>
      <c r="K85" t="b">
        <v>0</v>
      </c>
      <c r="L85" s="27">
        <v>534.30999999999995</v>
      </c>
    </row>
    <row r="86" spans="1:12" x14ac:dyDescent="0.25">
      <c r="A86" s="29">
        <v>2020</v>
      </c>
      <c r="B86" s="29">
        <v>10</v>
      </c>
      <c r="C86" s="1" t="s">
        <v>39</v>
      </c>
      <c r="D86" s="1" t="s">
        <v>39</v>
      </c>
      <c r="E86" s="29">
        <v>61</v>
      </c>
      <c r="F86" s="1" t="s">
        <v>49</v>
      </c>
      <c r="G86" s="1" t="s">
        <v>50</v>
      </c>
      <c r="H86" s="1" t="s">
        <v>51</v>
      </c>
      <c r="I86" s="1" t="s">
        <v>25</v>
      </c>
      <c r="J86" s="1" t="s">
        <v>17</v>
      </c>
      <c r="K86" t="b">
        <v>0</v>
      </c>
      <c r="L86" s="27">
        <v>333.95</v>
      </c>
    </row>
    <row r="87" spans="1:12" x14ac:dyDescent="0.25">
      <c r="A87" s="29">
        <v>2020</v>
      </c>
      <c r="B87" s="29">
        <v>10</v>
      </c>
      <c r="C87" s="1" t="s">
        <v>39</v>
      </c>
      <c r="D87" s="1" t="s">
        <v>39</v>
      </c>
      <c r="E87" s="29">
        <v>60</v>
      </c>
      <c r="F87" s="1" t="s">
        <v>52</v>
      </c>
      <c r="G87" s="1" t="s">
        <v>53</v>
      </c>
      <c r="H87" s="1" t="s">
        <v>54</v>
      </c>
      <c r="I87" s="1" t="s">
        <v>9</v>
      </c>
      <c r="J87" s="1" t="s">
        <v>10</v>
      </c>
      <c r="K87" t="b">
        <v>0</v>
      </c>
      <c r="L87" s="27">
        <v>2044.81</v>
      </c>
    </row>
    <row r="88" spans="1:12" x14ac:dyDescent="0.25">
      <c r="A88" s="29">
        <v>2020</v>
      </c>
      <c r="B88" s="29">
        <v>10</v>
      </c>
      <c r="C88" s="1" t="s">
        <v>39</v>
      </c>
      <c r="D88" s="1" t="s">
        <v>39</v>
      </c>
      <c r="E88" s="29">
        <v>60</v>
      </c>
      <c r="F88" s="1" t="s">
        <v>52</v>
      </c>
      <c r="G88" s="1" t="s">
        <v>53</v>
      </c>
      <c r="H88" s="1" t="s">
        <v>54</v>
      </c>
      <c r="I88" s="1" t="s">
        <v>11</v>
      </c>
      <c r="J88" s="1" t="s">
        <v>12</v>
      </c>
      <c r="K88" t="b">
        <v>0</v>
      </c>
      <c r="L88" s="27">
        <v>2658.26</v>
      </c>
    </row>
    <row r="89" spans="1:12" x14ac:dyDescent="0.25">
      <c r="A89" s="29">
        <v>2020</v>
      </c>
      <c r="B89" s="29">
        <v>10</v>
      </c>
      <c r="C89" s="1" t="s">
        <v>39</v>
      </c>
      <c r="D89" s="1" t="s">
        <v>39</v>
      </c>
      <c r="E89" s="29">
        <v>60</v>
      </c>
      <c r="F89" s="1" t="s">
        <v>52</v>
      </c>
      <c r="G89" s="1" t="s">
        <v>53</v>
      </c>
      <c r="H89" s="1" t="s">
        <v>54</v>
      </c>
      <c r="I89" s="1" t="s">
        <v>13</v>
      </c>
      <c r="J89" s="1" t="s">
        <v>12</v>
      </c>
      <c r="K89" t="b">
        <v>0</v>
      </c>
      <c r="L89" s="27">
        <v>3885.15</v>
      </c>
    </row>
    <row r="90" spans="1:12" x14ac:dyDescent="0.25">
      <c r="A90" s="29">
        <v>2020</v>
      </c>
      <c r="B90" s="29">
        <v>10</v>
      </c>
      <c r="C90" s="1" t="s">
        <v>39</v>
      </c>
      <c r="D90" s="1" t="s">
        <v>39</v>
      </c>
      <c r="E90" s="29">
        <v>60</v>
      </c>
      <c r="F90" s="1" t="s">
        <v>52</v>
      </c>
      <c r="G90" s="1" t="s">
        <v>53</v>
      </c>
      <c r="H90" s="1" t="s">
        <v>54</v>
      </c>
      <c r="I90" s="1" t="s">
        <v>29</v>
      </c>
      <c r="J90" s="1" t="s">
        <v>12</v>
      </c>
      <c r="K90" t="b">
        <v>0</v>
      </c>
      <c r="L90" s="27">
        <v>408.96</v>
      </c>
    </row>
    <row r="91" spans="1:12" x14ac:dyDescent="0.25">
      <c r="A91" s="29">
        <v>2020</v>
      </c>
      <c r="B91" s="29">
        <v>10</v>
      </c>
      <c r="C91" s="1" t="s">
        <v>39</v>
      </c>
      <c r="D91" s="1" t="s">
        <v>39</v>
      </c>
      <c r="E91" s="29">
        <v>60</v>
      </c>
      <c r="F91" s="1" t="s">
        <v>52</v>
      </c>
      <c r="G91" s="1" t="s">
        <v>53</v>
      </c>
      <c r="H91" s="1" t="s">
        <v>54</v>
      </c>
      <c r="I91" s="1" t="s">
        <v>30</v>
      </c>
      <c r="J91" s="1" t="s">
        <v>10</v>
      </c>
      <c r="K91" t="b">
        <v>0</v>
      </c>
      <c r="L91" s="27">
        <v>408.96</v>
      </c>
    </row>
    <row r="92" spans="1:12" x14ac:dyDescent="0.25">
      <c r="A92" s="29">
        <v>2020</v>
      </c>
      <c r="B92" s="29">
        <v>10</v>
      </c>
      <c r="C92" s="1" t="s">
        <v>39</v>
      </c>
      <c r="D92" s="1" t="s">
        <v>39</v>
      </c>
      <c r="E92" s="29">
        <v>60</v>
      </c>
      <c r="F92" s="1" t="s">
        <v>52</v>
      </c>
      <c r="G92" s="1" t="s">
        <v>53</v>
      </c>
      <c r="H92" s="1" t="s">
        <v>54</v>
      </c>
      <c r="I92" s="1" t="s">
        <v>14</v>
      </c>
      <c r="J92" s="1" t="s">
        <v>10</v>
      </c>
      <c r="K92" t="b">
        <v>0</v>
      </c>
      <c r="L92" s="27">
        <v>1022.41</v>
      </c>
    </row>
    <row r="93" spans="1:12" x14ac:dyDescent="0.25">
      <c r="A93" s="29">
        <v>2020</v>
      </c>
      <c r="B93" s="29">
        <v>10</v>
      </c>
      <c r="C93" s="1" t="s">
        <v>39</v>
      </c>
      <c r="D93" s="1" t="s">
        <v>39</v>
      </c>
      <c r="E93" s="29">
        <v>60</v>
      </c>
      <c r="F93" s="1" t="s">
        <v>52</v>
      </c>
      <c r="G93" s="1" t="s">
        <v>53</v>
      </c>
      <c r="H93" s="1" t="s">
        <v>54</v>
      </c>
      <c r="I93" s="1" t="s">
        <v>15</v>
      </c>
      <c r="J93" s="1" t="s">
        <v>10</v>
      </c>
      <c r="K93" t="b">
        <v>0</v>
      </c>
      <c r="L93" s="27">
        <v>817.93</v>
      </c>
    </row>
    <row r="94" spans="1:12" x14ac:dyDescent="0.25">
      <c r="A94" s="29">
        <v>2020</v>
      </c>
      <c r="B94" s="29">
        <v>10</v>
      </c>
      <c r="C94" s="1" t="s">
        <v>39</v>
      </c>
      <c r="D94" s="1" t="s">
        <v>39</v>
      </c>
      <c r="E94" s="29">
        <v>60</v>
      </c>
      <c r="F94" s="1" t="s">
        <v>52</v>
      </c>
      <c r="G94" s="1" t="s">
        <v>53</v>
      </c>
      <c r="H94" s="1" t="s">
        <v>54</v>
      </c>
      <c r="I94" s="1" t="s">
        <v>31</v>
      </c>
      <c r="J94" s="1" t="s">
        <v>12</v>
      </c>
      <c r="K94" t="b">
        <v>0</v>
      </c>
      <c r="L94" s="27">
        <v>1840.33</v>
      </c>
    </row>
    <row r="95" spans="1:12" x14ac:dyDescent="0.25">
      <c r="A95" s="29">
        <v>2020</v>
      </c>
      <c r="B95" s="29">
        <v>10</v>
      </c>
      <c r="C95" s="1" t="s">
        <v>39</v>
      </c>
      <c r="D95" s="1" t="s">
        <v>39</v>
      </c>
      <c r="E95" s="29">
        <v>60</v>
      </c>
      <c r="F95" s="1" t="s">
        <v>52</v>
      </c>
      <c r="G95" s="1" t="s">
        <v>53</v>
      </c>
      <c r="H95" s="1" t="s">
        <v>54</v>
      </c>
      <c r="I95" s="1" t="s">
        <v>16</v>
      </c>
      <c r="J95" s="1" t="s">
        <v>17</v>
      </c>
      <c r="K95" t="b">
        <v>0</v>
      </c>
      <c r="L95" s="27">
        <v>2044.81</v>
      </c>
    </row>
    <row r="96" spans="1:12" x14ac:dyDescent="0.25">
      <c r="A96" s="29">
        <v>2020</v>
      </c>
      <c r="B96" s="29">
        <v>10</v>
      </c>
      <c r="C96" s="1" t="s">
        <v>39</v>
      </c>
      <c r="D96" s="1" t="s">
        <v>39</v>
      </c>
      <c r="E96" s="29">
        <v>60</v>
      </c>
      <c r="F96" s="1" t="s">
        <v>52</v>
      </c>
      <c r="G96" s="1" t="s">
        <v>53</v>
      </c>
      <c r="H96" s="1" t="s">
        <v>54</v>
      </c>
      <c r="I96" s="1" t="s">
        <v>18</v>
      </c>
      <c r="J96" s="1" t="s">
        <v>17</v>
      </c>
      <c r="K96" t="b">
        <v>0</v>
      </c>
      <c r="L96" s="27">
        <v>817.93</v>
      </c>
    </row>
    <row r="97" spans="1:12" x14ac:dyDescent="0.25">
      <c r="A97" s="29">
        <v>2020</v>
      </c>
      <c r="B97" s="29">
        <v>10</v>
      </c>
      <c r="C97" s="1" t="s">
        <v>39</v>
      </c>
      <c r="D97" s="1" t="s">
        <v>39</v>
      </c>
      <c r="E97" s="29">
        <v>60</v>
      </c>
      <c r="F97" s="1" t="s">
        <v>52</v>
      </c>
      <c r="G97" s="1" t="s">
        <v>53</v>
      </c>
      <c r="H97" s="1" t="s">
        <v>54</v>
      </c>
      <c r="I97" s="1" t="s">
        <v>19</v>
      </c>
      <c r="J97" s="1" t="s">
        <v>17</v>
      </c>
      <c r="K97" t="b">
        <v>0</v>
      </c>
      <c r="L97" s="27">
        <v>408.96</v>
      </c>
    </row>
    <row r="98" spans="1:12" x14ac:dyDescent="0.25">
      <c r="A98" s="29">
        <v>2020</v>
      </c>
      <c r="B98" s="29">
        <v>10</v>
      </c>
      <c r="C98" s="1" t="s">
        <v>39</v>
      </c>
      <c r="D98" s="1" t="s">
        <v>39</v>
      </c>
      <c r="E98" s="29">
        <v>60</v>
      </c>
      <c r="F98" s="1" t="s">
        <v>52</v>
      </c>
      <c r="G98" s="1" t="s">
        <v>53</v>
      </c>
      <c r="H98" s="1" t="s">
        <v>54</v>
      </c>
      <c r="I98" s="1" t="s">
        <v>20</v>
      </c>
      <c r="J98" s="1" t="s">
        <v>17</v>
      </c>
      <c r="K98" t="b">
        <v>0</v>
      </c>
      <c r="L98" s="27">
        <v>408.96</v>
      </c>
    </row>
    <row r="99" spans="1:12" x14ac:dyDescent="0.25">
      <c r="A99" s="29">
        <v>2020</v>
      </c>
      <c r="B99" s="29">
        <v>10</v>
      </c>
      <c r="C99" s="1" t="s">
        <v>39</v>
      </c>
      <c r="D99" s="1" t="s">
        <v>39</v>
      </c>
      <c r="E99" s="29">
        <v>60</v>
      </c>
      <c r="F99" s="1" t="s">
        <v>52</v>
      </c>
      <c r="G99" s="1" t="s">
        <v>53</v>
      </c>
      <c r="H99" s="1" t="s">
        <v>54</v>
      </c>
      <c r="I99" s="1" t="s">
        <v>21</v>
      </c>
      <c r="J99" s="1" t="s">
        <v>10</v>
      </c>
      <c r="K99" t="b">
        <v>0</v>
      </c>
      <c r="L99" s="27">
        <v>408.96</v>
      </c>
    </row>
    <row r="100" spans="1:12" x14ac:dyDescent="0.25">
      <c r="A100" s="29">
        <v>2020</v>
      </c>
      <c r="B100" s="29">
        <v>10</v>
      </c>
      <c r="C100" s="1" t="s">
        <v>39</v>
      </c>
      <c r="D100" s="1" t="s">
        <v>39</v>
      </c>
      <c r="E100" s="29">
        <v>60</v>
      </c>
      <c r="F100" s="1" t="s">
        <v>52</v>
      </c>
      <c r="G100" s="1" t="s">
        <v>53</v>
      </c>
      <c r="H100" s="1" t="s">
        <v>54</v>
      </c>
      <c r="I100" s="1" t="s">
        <v>32</v>
      </c>
      <c r="J100" s="1" t="s">
        <v>10</v>
      </c>
      <c r="K100" t="b">
        <v>0</v>
      </c>
      <c r="L100" s="27">
        <v>408.96</v>
      </c>
    </row>
    <row r="101" spans="1:12" x14ac:dyDescent="0.25">
      <c r="A101" s="29">
        <v>2020</v>
      </c>
      <c r="B101" s="29">
        <v>10</v>
      </c>
      <c r="C101" s="1" t="s">
        <v>39</v>
      </c>
      <c r="D101" s="1" t="s">
        <v>39</v>
      </c>
      <c r="E101" s="29">
        <v>60</v>
      </c>
      <c r="F101" s="1" t="s">
        <v>52</v>
      </c>
      <c r="G101" s="1" t="s">
        <v>53</v>
      </c>
      <c r="H101" s="1" t="s">
        <v>54</v>
      </c>
      <c r="I101" s="1" t="s">
        <v>22</v>
      </c>
      <c r="J101" s="1" t="s">
        <v>10</v>
      </c>
      <c r="K101" t="b">
        <v>0</v>
      </c>
      <c r="L101" s="27">
        <v>2044.81</v>
      </c>
    </row>
    <row r="102" spans="1:12" x14ac:dyDescent="0.25">
      <c r="A102" s="29">
        <v>2020</v>
      </c>
      <c r="B102" s="29">
        <v>10</v>
      </c>
      <c r="C102" s="1" t="s">
        <v>39</v>
      </c>
      <c r="D102" s="1" t="s">
        <v>39</v>
      </c>
      <c r="E102" s="29">
        <v>60</v>
      </c>
      <c r="F102" s="1" t="s">
        <v>52</v>
      </c>
      <c r="G102" s="1" t="s">
        <v>53</v>
      </c>
      <c r="H102" s="1" t="s">
        <v>54</v>
      </c>
      <c r="I102" s="1" t="s">
        <v>23</v>
      </c>
      <c r="J102" s="1" t="s">
        <v>12</v>
      </c>
      <c r="K102" t="b">
        <v>0</v>
      </c>
      <c r="L102" s="27">
        <v>408.96</v>
      </c>
    </row>
    <row r="103" spans="1:12" x14ac:dyDescent="0.25">
      <c r="A103" s="29">
        <v>2020</v>
      </c>
      <c r="B103" s="29">
        <v>10</v>
      </c>
      <c r="C103" s="1" t="s">
        <v>39</v>
      </c>
      <c r="D103" s="1" t="s">
        <v>39</v>
      </c>
      <c r="E103" s="29">
        <v>60</v>
      </c>
      <c r="F103" s="1" t="s">
        <v>52</v>
      </c>
      <c r="G103" s="1" t="s">
        <v>53</v>
      </c>
      <c r="H103" s="1" t="s">
        <v>54</v>
      </c>
      <c r="I103" s="1" t="s">
        <v>24</v>
      </c>
      <c r="J103" s="1" t="s">
        <v>12</v>
      </c>
      <c r="K103" t="b">
        <v>0</v>
      </c>
      <c r="L103" s="27">
        <v>204.48</v>
      </c>
    </row>
    <row r="104" spans="1:12" x14ac:dyDescent="0.25">
      <c r="A104" s="29">
        <v>2020</v>
      </c>
      <c r="B104" s="29">
        <v>10</v>
      </c>
      <c r="C104" s="1" t="s">
        <v>39</v>
      </c>
      <c r="D104" s="1" t="s">
        <v>39</v>
      </c>
      <c r="E104" s="29">
        <v>60</v>
      </c>
      <c r="F104" s="1" t="s">
        <v>52</v>
      </c>
      <c r="G104" s="1" t="s">
        <v>53</v>
      </c>
      <c r="H104" s="1" t="s">
        <v>54</v>
      </c>
      <c r="I104" s="1" t="s">
        <v>25</v>
      </c>
      <c r="J104" s="1" t="s">
        <v>17</v>
      </c>
      <c r="K104" t="b">
        <v>0</v>
      </c>
      <c r="L104" s="27">
        <v>204.48</v>
      </c>
    </row>
    <row r="105" spans="1:12" x14ac:dyDescent="0.25">
      <c r="A105" s="29">
        <v>2020</v>
      </c>
      <c r="B105" s="29">
        <v>10</v>
      </c>
      <c r="C105" s="1" t="s">
        <v>39</v>
      </c>
      <c r="D105" s="1" t="s">
        <v>39</v>
      </c>
      <c r="E105" s="29">
        <v>62</v>
      </c>
      <c r="F105" s="1" t="s">
        <v>8</v>
      </c>
      <c r="G105" s="1" t="s">
        <v>55</v>
      </c>
      <c r="H105" s="1" t="s">
        <v>56</v>
      </c>
      <c r="I105" s="1" t="s">
        <v>9</v>
      </c>
      <c r="J105" s="1" t="s">
        <v>10</v>
      </c>
      <c r="K105" t="b">
        <v>0</v>
      </c>
      <c r="L105" s="27">
        <v>105963.1</v>
      </c>
    </row>
    <row r="106" spans="1:12" x14ac:dyDescent="0.25">
      <c r="A106" s="29">
        <v>2020</v>
      </c>
      <c r="B106" s="29">
        <v>10</v>
      </c>
      <c r="C106" s="1" t="s">
        <v>39</v>
      </c>
      <c r="D106" s="1" t="s">
        <v>39</v>
      </c>
      <c r="E106" s="29">
        <v>62</v>
      </c>
      <c r="F106" s="1" t="s">
        <v>8</v>
      </c>
      <c r="G106" s="1" t="s">
        <v>55</v>
      </c>
      <c r="H106" s="1" t="s">
        <v>56</v>
      </c>
      <c r="I106" s="1" t="s">
        <v>11</v>
      </c>
      <c r="J106" s="1" t="s">
        <v>12</v>
      </c>
      <c r="K106" t="b">
        <v>0</v>
      </c>
      <c r="L106" s="27">
        <v>190733.59</v>
      </c>
    </row>
    <row r="107" spans="1:12" x14ac:dyDescent="0.25">
      <c r="A107" s="29">
        <v>2020</v>
      </c>
      <c r="B107" s="29">
        <v>10</v>
      </c>
      <c r="C107" s="1" t="s">
        <v>39</v>
      </c>
      <c r="D107" s="1" t="s">
        <v>39</v>
      </c>
      <c r="E107" s="29">
        <v>62</v>
      </c>
      <c r="F107" s="1" t="s">
        <v>8</v>
      </c>
      <c r="G107" s="1" t="s">
        <v>55</v>
      </c>
      <c r="H107" s="1" t="s">
        <v>56</v>
      </c>
      <c r="I107" s="1" t="s">
        <v>13</v>
      </c>
      <c r="J107" s="1" t="s">
        <v>12</v>
      </c>
      <c r="K107" t="b">
        <v>0</v>
      </c>
      <c r="L107" s="27">
        <v>105963.1</v>
      </c>
    </row>
    <row r="108" spans="1:12" x14ac:dyDescent="0.25">
      <c r="A108" s="29">
        <v>2020</v>
      </c>
      <c r="B108" s="29">
        <v>10</v>
      </c>
      <c r="C108" s="1" t="s">
        <v>39</v>
      </c>
      <c r="D108" s="1" t="s">
        <v>39</v>
      </c>
      <c r="E108" s="29">
        <v>62</v>
      </c>
      <c r="F108" s="1" t="s">
        <v>8</v>
      </c>
      <c r="G108" s="1" t="s">
        <v>55</v>
      </c>
      <c r="H108" s="1" t="s">
        <v>56</v>
      </c>
      <c r="I108" s="1" t="s">
        <v>14</v>
      </c>
      <c r="J108" s="1" t="s">
        <v>10</v>
      </c>
      <c r="K108" t="b">
        <v>0</v>
      </c>
      <c r="L108" s="27">
        <v>42385.24</v>
      </c>
    </row>
    <row r="109" spans="1:12" x14ac:dyDescent="0.25">
      <c r="A109" s="29">
        <v>2020</v>
      </c>
      <c r="B109" s="29">
        <v>10</v>
      </c>
      <c r="C109" s="1" t="s">
        <v>39</v>
      </c>
      <c r="D109" s="1" t="s">
        <v>39</v>
      </c>
      <c r="E109" s="29">
        <v>62</v>
      </c>
      <c r="F109" s="1" t="s">
        <v>8</v>
      </c>
      <c r="G109" s="1" t="s">
        <v>55</v>
      </c>
      <c r="H109" s="1" t="s">
        <v>56</v>
      </c>
      <c r="I109" s="1" t="s">
        <v>15</v>
      </c>
      <c r="J109" s="1" t="s">
        <v>10</v>
      </c>
      <c r="K109" t="b">
        <v>0</v>
      </c>
      <c r="L109" s="27">
        <v>21192.62</v>
      </c>
    </row>
    <row r="110" spans="1:12" x14ac:dyDescent="0.25">
      <c r="A110" s="29">
        <v>2020</v>
      </c>
      <c r="B110" s="29">
        <v>10</v>
      </c>
      <c r="C110" s="1" t="s">
        <v>39</v>
      </c>
      <c r="D110" s="1" t="s">
        <v>39</v>
      </c>
      <c r="E110" s="29">
        <v>62</v>
      </c>
      <c r="F110" s="1" t="s">
        <v>8</v>
      </c>
      <c r="G110" s="1" t="s">
        <v>55</v>
      </c>
      <c r="H110" s="1" t="s">
        <v>56</v>
      </c>
      <c r="I110" s="1" t="s">
        <v>16</v>
      </c>
      <c r="J110" s="1" t="s">
        <v>17</v>
      </c>
      <c r="K110" t="b">
        <v>0</v>
      </c>
      <c r="L110" s="27">
        <v>116559.41</v>
      </c>
    </row>
    <row r="111" spans="1:12" x14ac:dyDescent="0.25">
      <c r="A111" s="29">
        <v>2020</v>
      </c>
      <c r="B111" s="29">
        <v>10</v>
      </c>
      <c r="C111" s="1" t="s">
        <v>39</v>
      </c>
      <c r="D111" s="1" t="s">
        <v>39</v>
      </c>
      <c r="E111" s="29">
        <v>62</v>
      </c>
      <c r="F111" s="1" t="s">
        <v>8</v>
      </c>
      <c r="G111" s="1" t="s">
        <v>55</v>
      </c>
      <c r="H111" s="1" t="s">
        <v>56</v>
      </c>
      <c r="I111" s="1" t="s">
        <v>18</v>
      </c>
      <c r="J111" s="1" t="s">
        <v>17</v>
      </c>
      <c r="K111" t="b">
        <v>0</v>
      </c>
      <c r="L111" s="27">
        <v>105963.1</v>
      </c>
    </row>
    <row r="112" spans="1:12" x14ac:dyDescent="0.25">
      <c r="A112" s="29">
        <v>2020</v>
      </c>
      <c r="B112" s="29">
        <v>10</v>
      </c>
      <c r="C112" s="1" t="s">
        <v>39</v>
      </c>
      <c r="D112" s="1" t="s">
        <v>39</v>
      </c>
      <c r="E112" s="29">
        <v>62</v>
      </c>
      <c r="F112" s="1" t="s">
        <v>8</v>
      </c>
      <c r="G112" s="1" t="s">
        <v>55</v>
      </c>
      <c r="H112" s="1" t="s">
        <v>56</v>
      </c>
      <c r="I112" s="1" t="s">
        <v>19</v>
      </c>
      <c r="J112" s="1" t="s">
        <v>17</v>
      </c>
      <c r="K112" t="b">
        <v>0</v>
      </c>
      <c r="L112" s="27">
        <v>21192.62</v>
      </c>
    </row>
    <row r="113" spans="1:12" x14ac:dyDescent="0.25">
      <c r="A113" s="29">
        <v>2020</v>
      </c>
      <c r="B113" s="29">
        <v>10</v>
      </c>
      <c r="C113" s="1" t="s">
        <v>39</v>
      </c>
      <c r="D113" s="1" t="s">
        <v>39</v>
      </c>
      <c r="E113" s="29">
        <v>62</v>
      </c>
      <c r="F113" s="1" t="s">
        <v>8</v>
      </c>
      <c r="G113" s="1" t="s">
        <v>55</v>
      </c>
      <c r="H113" s="1" t="s">
        <v>56</v>
      </c>
      <c r="I113" s="1" t="s">
        <v>20</v>
      </c>
      <c r="J113" s="1" t="s">
        <v>17</v>
      </c>
      <c r="K113" t="b">
        <v>0</v>
      </c>
      <c r="L113" s="27">
        <v>137752.03</v>
      </c>
    </row>
    <row r="114" spans="1:12" x14ac:dyDescent="0.25">
      <c r="A114" s="29">
        <v>2020</v>
      </c>
      <c r="B114" s="29">
        <v>10</v>
      </c>
      <c r="C114" s="1" t="s">
        <v>39</v>
      </c>
      <c r="D114" s="1" t="s">
        <v>39</v>
      </c>
      <c r="E114" s="29">
        <v>62</v>
      </c>
      <c r="F114" s="1" t="s">
        <v>8</v>
      </c>
      <c r="G114" s="1" t="s">
        <v>55</v>
      </c>
      <c r="H114" s="1" t="s">
        <v>56</v>
      </c>
      <c r="I114" s="1" t="s">
        <v>21</v>
      </c>
      <c r="J114" s="1" t="s">
        <v>10</v>
      </c>
      <c r="K114" t="b">
        <v>0</v>
      </c>
      <c r="L114" s="27">
        <v>42385.24</v>
      </c>
    </row>
    <row r="115" spans="1:12" x14ac:dyDescent="0.25">
      <c r="A115" s="29">
        <v>2020</v>
      </c>
      <c r="B115" s="29">
        <v>10</v>
      </c>
      <c r="C115" s="1" t="s">
        <v>39</v>
      </c>
      <c r="D115" s="1" t="s">
        <v>39</v>
      </c>
      <c r="E115" s="29">
        <v>62</v>
      </c>
      <c r="F115" s="1" t="s">
        <v>8</v>
      </c>
      <c r="G115" s="1" t="s">
        <v>55</v>
      </c>
      <c r="H115" s="1" t="s">
        <v>56</v>
      </c>
      <c r="I115" s="1" t="s">
        <v>22</v>
      </c>
      <c r="J115" s="1" t="s">
        <v>10</v>
      </c>
      <c r="K115" t="b">
        <v>0</v>
      </c>
      <c r="L115" s="27">
        <v>52981.55</v>
      </c>
    </row>
    <row r="116" spans="1:12" x14ac:dyDescent="0.25">
      <c r="A116" s="29">
        <v>2020</v>
      </c>
      <c r="B116" s="29">
        <v>10</v>
      </c>
      <c r="C116" s="1" t="s">
        <v>39</v>
      </c>
      <c r="D116" s="1" t="s">
        <v>39</v>
      </c>
      <c r="E116" s="29">
        <v>62</v>
      </c>
      <c r="F116" s="1" t="s">
        <v>8</v>
      </c>
      <c r="G116" s="1" t="s">
        <v>55</v>
      </c>
      <c r="H116" s="1" t="s">
        <v>56</v>
      </c>
      <c r="I116" s="1" t="s">
        <v>23</v>
      </c>
      <c r="J116" s="1" t="s">
        <v>12</v>
      </c>
      <c r="K116" t="b">
        <v>0</v>
      </c>
      <c r="L116" s="27">
        <v>52981.55</v>
      </c>
    </row>
    <row r="117" spans="1:12" x14ac:dyDescent="0.25">
      <c r="A117" s="29">
        <v>2020</v>
      </c>
      <c r="B117" s="29">
        <v>10</v>
      </c>
      <c r="C117" s="1" t="s">
        <v>39</v>
      </c>
      <c r="D117" s="1" t="s">
        <v>39</v>
      </c>
      <c r="E117" s="29">
        <v>62</v>
      </c>
      <c r="F117" s="1" t="s">
        <v>8</v>
      </c>
      <c r="G117" s="1" t="s">
        <v>55</v>
      </c>
      <c r="H117" s="1" t="s">
        <v>56</v>
      </c>
      <c r="I117" s="1" t="s">
        <v>24</v>
      </c>
      <c r="J117" s="1" t="s">
        <v>12</v>
      </c>
      <c r="K117" t="b">
        <v>0</v>
      </c>
      <c r="L117" s="27">
        <v>52981.55</v>
      </c>
    </row>
    <row r="118" spans="1:12" x14ac:dyDescent="0.25">
      <c r="A118" s="29">
        <v>2020</v>
      </c>
      <c r="B118" s="29">
        <v>10</v>
      </c>
      <c r="C118" s="1" t="s">
        <v>39</v>
      </c>
      <c r="D118" s="1" t="s">
        <v>39</v>
      </c>
      <c r="E118" s="29">
        <v>62</v>
      </c>
      <c r="F118" s="1" t="s">
        <v>8</v>
      </c>
      <c r="G118" s="1" t="s">
        <v>55</v>
      </c>
      <c r="H118" s="1" t="s">
        <v>56</v>
      </c>
      <c r="I118" s="1" t="s">
        <v>25</v>
      </c>
      <c r="J118" s="1" t="s">
        <v>17</v>
      </c>
      <c r="K118" t="b">
        <v>0</v>
      </c>
      <c r="L118" s="27">
        <v>10596.31</v>
      </c>
    </row>
    <row r="119" spans="1:12" x14ac:dyDescent="0.25">
      <c r="A119" s="29">
        <v>2020</v>
      </c>
      <c r="B119" s="29">
        <v>10</v>
      </c>
      <c r="C119" s="1" t="s">
        <v>39</v>
      </c>
      <c r="D119" s="1" t="s">
        <v>39</v>
      </c>
      <c r="E119" s="29">
        <v>73</v>
      </c>
      <c r="F119" s="1" t="s">
        <v>57</v>
      </c>
      <c r="G119" s="1" t="s">
        <v>60</v>
      </c>
      <c r="H119" s="1" t="s">
        <v>61</v>
      </c>
      <c r="I119" s="1" t="s">
        <v>9</v>
      </c>
      <c r="J119" s="1" t="s">
        <v>10</v>
      </c>
      <c r="K119" t="b">
        <v>0</v>
      </c>
      <c r="L119" s="27">
        <v>97223.63</v>
      </c>
    </row>
    <row r="120" spans="1:12" x14ac:dyDescent="0.25">
      <c r="A120" s="29">
        <v>2020</v>
      </c>
      <c r="B120" s="29">
        <v>10</v>
      </c>
      <c r="C120" s="1" t="s">
        <v>39</v>
      </c>
      <c r="D120" s="1" t="s">
        <v>39</v>
      </c>
      <c r="E120" s="29">
        <v>73</v>
      </c>
      <c r="F120" s="1" t="s">
        <v>57</v>
      </c>
      <c r="G120" s="1" t="s">
        <v>60</v>
      </c>
      <c r="H120" s="1" t="s">
        <v>61</v>
      </c>
      <c r="I120" s="1" t="s">
        <v>11</v>
      </c>
      <c r="J120" s="1" t="s">
        <v>12</v>
      </c>
      <c r="K120" t="b">
        <v>0</v>
      </c>
      <c r="L120" s="27">
        <v>155557.81</v>
      </c>
    </row>
    <row r="121" spans="1:12" x14ac:dyDescent="0.25">
      <c r="A121" s="29">
        <v>2020</v>
      </c>
      <c r="B121" s="29">
        <v>10</v>
      </c>
      <c r="C121" s="1" t="s">
        <v>39</v>
      </c>
      <c r="D121" s="1" t="s">
        <v>39</v>
      </c>
      <c r="E121" s="29">
        <v>73</v>
      </c>
      <c r="F121" s="1" t="s">
        <v>57</v>
      </c>
      <c r="G121" s="1" t="s">
        <v>60</v>
      </c>
      <c r="H121" s="1" t="s">
        <v>61</v>
      </c>
      <c r="I121" s="1" t="s">
        <v>13</v>
      </c>
      <c r="J121" s="1" t="s">
        <v>12</v>
      </c>
      <c r="K121" t="b">
        <v>0</v>
      </c>
      <c r="L121" s="27">
        <v>106946</v>
      </c>
    </row>
    <row r="122" spans="1:12" x14ac:dyDescent="0.25">
      <c r="A122" s="29">
        <v>2020</v>
      </c>
      <c r="B122" s="29">
        <v>10</v>
      </c>
      <c r="C122" s="1" t="s">
        <v>39</v>
      </c>
      <c r="D122" s="1" t="s">
        <v>39</v>
      </c>
      <c r="E122" s="29">
        <v>73</v>
      </c>
      <c r="F122" s="1" t="s">
        <v>57</v>
      </c>
      <c r="G122" s="1" t="s">
        <v>60</v>
      </c>
      <c r="H122" s="1" t="s">
        <v>61</v>
      </c>
      <c r="I122" s="1" t="s">
        <v>28</v>
      </c>
      <c r="J122" s="1" t="s">
        <v>12</v>
      </c>
      <c r="K122" t="b">
        <v>0</v>
      </c>
      <c r="L122" s="27">
        <v>106946</v>
      </c>
    </row>
    <row r="123" spans="1:12" x14ac:dyDescent="0.25">
      <c r="A123" s="29">
        <v>2020</v>
      </c>
      <c r="B123" s="29">
        <v>10</v>
      </c>
      <c r="C123" s="1" t="s">
        <v>39</v>
      </c>
      <c r="D123" s="1" t="s">
        <v>39</v>
      </c>
      <c r="E123" s="29">
        <v>73</v>
      </c>
      <c r="F123" s="1" t="s">
        <v>57</v>
      </c>
      <c r="G123" s="1" t="s">
        <v>60</v>
      </c>
      <c r="H123" s="1" t="s">
        <v>61</v>
      </c>
      <c r="I123" s="1" t="s">
        <v>29</v>
      </c>
      <c r="J123" s="1" t="s">
        <v>12</v>
      </c>
      <c r="K123" t="b">
        <v>0</v>
      </c>
      <c r="L123" s="27">
        <v>9722.36</v>
      </c>
    </row>
    <row r="124" spans="1:12" x14ac:dyDescent="0.25">
      <c r="A124" s="29">
        <v>2020</v>
      </c>
      <c r="B124" s="29">
        <v>10</v>
      </c>
      <c r="C124" s="1" t="s">
        <v>39</v>
      </c>
      <c r="D124" s="1" t="s">
        <v>39</v>
      </c>
      <c r="E124" s="29">
        <v>73</v>
      </c>
      <c r="F124" s="1" t="s">
        <v>57</v>
      </c>
      <c r="G124" s="1" t="s">
        <v>60</v>
      </c>
      <c r="H124" s="1" t="s">
        <v>61</v>
      </c>
      <c r="I124" s="1" t="s">
        <v>30</v>
      </c>
      <c r="J124" s="1" t="s">
        <v>10</v>
      </c>
      <c r="K124" t="b">
        <v>0</v>
      </c>
      <c r="L124" s="27">
        <v>155557.81</v>
      </c>
    </row>
    <row r="125" spans="1:12" x14ac:dyDescent="0.25">
      <c r="A125" s="29">
        <v>2020</v>
      </c>
      <c r="B125" s="29">
        <v>10</v>
      </c>
      <c r="C125" s="1" t="s">
        <v>39</v>
      </c>
      <c r="D125" s="1" t="s">
        <v>39</v>
      </c>
      <c r="E125" s="29">
        <v>73</v>
      </c>
      <c r="F125" s="1" t="s">
        <v>57</v>
      </c>
      <c r="G125" s="1" t="s">
        <v>60</v>
      </c>
      <c r="H125" s="1" t="s">
        <v>61</v>
      </c>
      <c r="I125" s="1" t="s">
        <v>14</v>
      </c>
      <c r="J125" s="1" t="s">
        <v>10</v>
      </c>
      <c r="K125" t="b">
        <v>0</v>
      </c>
      <c r="L125" s="27">
        <v>29167.09</v>
      </c>
    </row>
    <row r="126" spans="1:12" x14ac:dyDescent="0.25">
      <c r="A126" s="29">
        <v>2020</v>
      </c>
      <c r="B126" s="29">
        <v>10</v>
      </c>
      <c r="C126" s="1" t="s">
        <v>39</v>
      </c>
      <c r="D126" s="1" t="s">
        <v>39</v>
      </c>
      <c r="E126" s="29">
        <v>73</v>
      </c>
      <c r="F126" s="1" t="s">
        <v>57</v>
      </c>
      <c r="G126" s="1" t="s">
        <v>60</v>
      </c>
      <c r="H126" s="1" t="s">
        <v>61</v>
      </c>
      <c r="I126" s="1" t="s">
        <v>15</v>
      </c>
      <c r="J126" s="1" t="s">
        <v>10</v>
      </c>
      <c r="K126" t="b">
        <v>0</v>
      </c>
      <c r="L126" s="27">
        <v>19444.73</v>
      </c>
    </row>
    <row r="127" spans="1:12" x14ac:dyDescent="0.25">
      <c r="A127" s="29">
        <v>2020</v>
      </c>
      <c r="B127" s="29">
        <v>10</v>
      </c>
      <c r="C127" s="1" t="s">
        <v>39</v>
      </c>
      <c r="D127" s="1" t="s">
        <v>39</v>
      </c>
      <c r="E127" s="29">
        <v>73</v>
      </c>
      <c r="F127" s="1" t="s">
        <v>57</v>
      </c>
      <c r="G127" s="1" t="s">
        <v>60</v>
      </c>
      <c r="H127" s="1" t="s">
        <v>61</v>
      </c>
      <c r="I127" s="1" t="s">
        <v>31</v>
      </c>
      <c r="J127" s="1" t="s">
        <v>12</v>
      </c>
      <c r="K127" t="b">
        <v>0</v>
      </c>
      <c r="L127" s="27">
        <v>9722.36</v>
      </c>
    </row>
    <row r="128" spans="1:12" x14ac:dyDescent="0.25">
      <c r="A128" s="29">
        <v>2020</v>
      </c>
      <c r="B128" s="29">
        <v>10</v>
      </c>
      <c r="C128" s="1" t="s">
        <v>39</v>
      </c>
      <c r="D128" s="1" t="s">
        <v>39</v>
      </c>
      <c r="E128" s="29">
        <v>73</v>
      </c>
      <c r="F128" s="1" t="s">
        <v>57</v>
      </c>
      <c r="G128" s="1" t="s">
        <v>60</v>
      </c>
      <c r="H128" s="1" t="s">
        <v>61</v>
      </c>
      <c r="I128" s="1" t="s">
        <v>16</v>
      </c>
      <c r="J128" s="1" t="s">
        <v>17</v>
      </c>
      <c r="K128" t="b">
        <v>0</v>
      </c>
      <c r="L128" s="27">
        <v>106946</v>
      </c>
    </row>
    <row r="129" spans="1:12" x14ac:dyDescent="0.25">
      <c r="A129" s="29">
        <v>2020</v>
      </c>
      <c r="B129" s="29">
        <v>10</v>
      </c>
      <c r="C129" s="1" t="s">
        <v>39</v>
      </c>
      <c r="D129" s="1" t="s">
        <v>39</v>
      </c>
      <c r="E129" s="29">
        <v>73</v>
      </c>
      <c r="F129" s="1" t="s">
        <v>57</v>
      </c>
      <c r="G129" s="1" t="s">
        <v>60</v>
      </c>
      <c r="H129" s="1" t="s">
        <v>61</v>
      </c>
      <c r="I129" s="1" t="s">
        <v>18</v>
      </c>
      <c r="J129" s="1" t="s">
        <v>17</v>
      </c>
      <c r="K129" t="b">
        <v>0</v>
      </c>
      <c r="L129" s="27">
        <v>19444.73</v>
      </c>
    </row>
    <row r="130" spans="1:12" x14ac:dyDescent="0.25">
      <c r="A130" s="29">
        <v>2020</v>
      </c>
      <c r="B130" s="29">
        <v>10</v>
      </c>
      <c r="C130" s="1" t="s">
        <v>39</v>
      </c>
      <c r="D130" s="1" t="s">
        <v>39</v>
      </c>
      <c r="E130" s="29">
        <v>73</v>
      </c>
      <c r="F130" s="1" t="s">
        <v>57</v>
      </c>
      <c r="G130" s="1" t="s">
        <v>60</v>
      </c>
      <c r="H130" s="1" t="s">
        <v>61</v>
      </c>
      <c r="I130" s="1" t="s">
        <v>19</v>
      </c>
      <c r="J130" s="1" t="s">
        <v>17</v>
      </c>
      <c r="K130" t="b">
        <v>0</v>
      </c>
      <c r="L130" s="27">
        <v>19444.73</v>
      </c>
    </row>
    <row r="131" spans="1:12" x14ac:dyDescent="0.25">
      <c r="A131" s="29">
        <v>2020</v>
      </c>
      <c r="B131" s="29">
        <v>10</v>
      </c>
      <c r="C131" s="1" t="s">
        <v>39</v>
      </c>
      <c r="D131" s="1" t="s">
        <v>39</v>
      </c>
      <c r="E131" s="29">
        <v>73</v>
      </c>
      <c r="F131" s="1" t="s">
        <v>57</v>
      </c>
      <c r="G131" s="1" t="s">
        <v>60</v>
      </c>
      <c r="H131" s="1" t="s">
        <v>61</v>
      </c>
      <c r="I131" s="1" t="s">
        <v>20</v>
      </c>
      <c r="J131" s="1" t="s">
        <v>17</v>
      </c>
      <c r="K131" t="b">
        <v>0</v>
      </c>
      <c r="L131" s="27">
        <v>19444.73</v>
      </c>
    </row>
    <row r="132" spans="1:12" x14ac:dyDescent="0.25">
      <c r="A132" s="29">
        <v>2020</v>
      </c>
      <c r="B132" s="29">
        <v>10</v>
      </c>
      <c r="C132" s="1" t="s">
        <v>39</v>
      </c>
      <c r="D132" s="1" t="s">
        <v>39</v>
      </c>
      <c r="E132" s="29">
        <v>73</v>
      </c>
      <c r="F132" s="1" t="s">
        <v>57</v>
      </c>
      <c r="G132" s="1" t="s">
        <v>60</v>
      </c>
      <c r="H132" s="1" t="s">
        <v>61</v>
      </c>
      <c r="I132" s="1" t="s">
        <v>32</v>
      </c>
      <c r="J132" s="1" t="s">
        <v>10</v>
      </c>
      <c r="K132" t="b">
        <v>0</v>
      </c>
      <c r="L132" s="27">
        <v>19444.73</v>
      </c>
    </row>
    <row r="133" spans="1:12" x14ac:dyDescent="0.25">
      <c r="A133" s="29">
        <v>2020</v>
      </c>
      <c r="B133" s="29">
        <v>10</v>
      </c>
      <c r="C133" s="1" t="s">
        <v>39</v>
      </c>
      <c r="D133" s="1" t="s">
        <v>39</v>
      </c>
      <c r="E133" s="29">
        <v>73</v>
      </c>
      <c r="F133" s="1" t="s">
        <v>57</v>
      </c>
      <c r="G133" s="1" t="s">
        <v>60</v>
      </c>
      <c r="H133" s="1" t="s">
        <v>61</v>
      </c>
      <c r="I133" s="1" t="s">
        <v>22</v>
      </c>
      <c r="J133" s="1" t="s">
        <v>10</v>
      </c>
      <c r="K133" t="b">
        <v>0</v>
      </c>
      <c r="L133" s="27">
        <v>9722.36</v>
      </c>
    </row>
    <row r="134" spans="1:12" x14ac:dyDescent="0.25">
      <c r="A134" s="29">
        <v>2020</v>
      </c>
      <c r="B134" s="29">
        <v>10</v>
      </c>
      <c r="C134" s="1" t="s">
        <v>39</v>
      </c>
      <c r="D134" s="1" t="s">
        <v>39</v>
      </c>
      <c r="E134" s="29">
        <v>73</v>
      </c>
      <c r="F134" s="1" t="s">
        <v>57</v>
      </c>
      <c r="G134" s="1" t="s">
        <v>60</v>
      </c>
      <c r="H134" s="1" t="s">
        <v>61</v>
      </c>
      <c r="I134" s="1" t="s">
        <v>23</v>
      </c>
      <c r="J134" s="1" t="s">
        <v>12</v>
      </c>
      <c r="K134" t="b">
        <v>0</v>
      </c>
      <c r="L134" s="27">
        <v>48611.82</v>
      </c>
    </row>
    <row r="135" spans="1:12" x14ac:dyDescent="0.25">
      <c r="A135" s="29">
        <v>2020</v>
      </c>
      <c r="B135" s="29">
        <v>10</v>
      </c>
      <c r="C135" s="1" t="s">
        <v>39</v>
      </c>
      <c r="D135" s="1" t="s">
        <v>39</v>
      </c>
      <c r="E135" s="29">
        <v>73</v>
      </c>
      <c r="F135" s="1" t="s">
        <v>57</v>
      </c>
      <c r="G135" s="1" t="s">
        <v>60</v>
      </c>
      <c r="H135" s="1" t="s">
        <v>61</v>
      </c>
      <c r="I135" s="1" t="s">
        <v>24</v>
      </c>
      <c r="J135" s="1" t="s">
        <v>12</v>
      </c>
      <c r="K135" t="b">
        <v>0</v>
      </c>
      <c r="L135" s="27">
        <v>9722.36</v>
      </c>
    </row>
    <row r="136" spans="1:12" x14ac:dyDescent="0.25">
      <c r="A136" s="29">
        <v>2020</v>
      </c>
      <c r="B136" s="29">
        <v>10</v>
      </c>
      <c r="C136" s="1" t="s">
        <v>39</v>
      </c>
      <c r="D136" s="1" t="s">
        <v>39</v>
      </c>
      <c r="E136" s="29">
        <v>73</v>
      </c>
      <c r="F136" s="1" t="s">
        <v>57</v>
      </c>
      <c r="G136" s="1" t="s">
        <v>60</v>
      </c>
      <c r="H136" s="1" t="s">
        <v>61</v>
      </c>
      <c r="I136" s="1" t="s">
        <v>33</v>
      </c>
      <c r="J136" s="1" t="s">
        <v>17</v>
      </c>
      <c r="K136" t="b">
        <v>0</v>
      </c>
      <c r="L136" s="27">
        <v>9722.36</v>
      </c>
    </row>
    <row r="137" spans="1:12" x14ac:dyDescent="0.25">
      <c r="A137" s="29">
        <v>2020</v>
      </c>
      <c r="B137" s="29">
        <v>10</v>
      </c>
      <c r="C137" s="1" t="s">
        <v>39</v>
      </c>
      <c r="D137" s="1" t="s">
        <v>39</v>
      </c>
      <c r="E137" s="29">
        <v>73</v>
      </c>
      <c r="F137" s="1" t="s">
        <v>57</v>
      </c>
      <c r="G137" s="1" t="s">
        <v>60</v>
      </c>
      <c r="H137" s="1" t="s">
        <v>61</v>
      </c>
      <c r="I137" s="1" t="s">
        <v>25</v>
      </c>
      <c r="J137" s="1" t="s">
        <v>17</v>
      </c>
      <c r="K137" t="b">
        <v>0</v>
      </c>
      <c r="L137" s="27">
        <v>19444.73</v>
      </c>
    </row>
    <row r="138" spans="1:12" x14ac:dyDescent="0.25">
      <c r="A138" s="29">
        <v>2020</v>
      </c>
      <c r="B138" s="29">
        <v>10</v>
      </c>
      <c r="C138" s="1" t="s">
        <v>39</v>
      </c>
      <c r="D138" s="1" t="s">
        <v>39</v>
      </c>
      <c r="E138" s="29">
        <v>73</v>
      </c>
      <c r="F138" s="1" t="s">
        <v>57</v>
      </c>
      <c r="G138" s="1" t="s">
        <v>62</v>
      </c>
      <c r="H138" s="1" t="s">
        <v>63</v>
      </c>
      <c r="I138" s="1" t="s">
        <v>9</v>
      </c>
      <c r="J138" s="1" t="s">
        <v>10</v>
      </c>
      <c r="K138" t="b">
        <v>0</v>
      </c>
      <c r="L138" s="27">
        <v>48125.7</v>
      </c>
    </row>
    <row r="139" spans="1:12" x14ac:dyDescent="0.25">
      <c r="A139" s="29">
        <v>2020</v>
      </c>
      <c r="B139" s="29">
        <v>10</v>
      </c>
      <c r="C139" s="1" t="s">
        <v>39</v>
      </c>
      <c r="D139" s="1" t="s">
        <v>39</v>
      </c>
      <c r="E139" s="29">
        <v>73</v>
      </c>
      <c r="F139" s="1" t="s">
        <v>57</v>
      </c>
      <c r="G139" s="1" t="s">
        <v>62</v>
      </c>
      <c r="H139" s="1" t="s">
        <v>63</v>
      </c>
      <c r="I139" s="1" t="s">
        <v>11</v>
      </c>
      <c r="J139" s="1" t="s">
        <v>12</v>
      </c>
      <c r="K139" t="b">
        <v>0</v>
      </c>
      <c r="L139" s="27">
        <v>90904.1</v>
      </c>
    </row>
    <row r="140" spans="1:12" x14ac:dyDescent="0.25">
      <c r="A140" s="29">
        <v>2020</v>
      </c>
      <c r="B140" s="29">
        <v>10</v>
      </c>
      <c r="C140" s="1" t="s">
        <v>39</v>
      </c>
      <c r="D140" s="1" t="s">
        <v>39</v>
      </c>
      <c r="E140" s="29">
        <v>73</v>
      </c>
      <c r="F140" s="1" t="s">
        <v>57</v>
      </c>
      <c r="G140" s="1" t="s">
        <v>62</v>
      </c>
      <c r="H140" s="1" t="s">
        <v>63</v>
      </c>
      <c r="I140" s="1" t="s">
        <v>13</v>
      </c>
      <c r="J140" s="1" t="s">
        <v>12</v>
      </c>
      <c r="K140" t="b">
        <v>0</v>
      </c>
      <c r="L140" s="27">
        <v>37431.1</v>
      </c>
    </row>
    <row r="141" spans="1:12" x14ac:dyDescent="0.25">
      <c r="A141" s="29">
        <v>2020</v>
      </c>
      <c r="B141" s="29">
        <v>10</v>
      </c>
      <c r="C141" s="1" t="s">
        <v>39</v>
      </c>
      <c r="D141" s="1" t="s">
        <v>39</v>
      </c>
      <c r="E141" s="29">
        <v>73</v>
      </c>
      <c r="F141" s="1" t="s">
        <v>57</v>
      </c>
      <c r="G141" s="1" t="s">
        <v>62</v>
      </c>
      <c r="H141" s="1" t="s">
        <v>63</v>
      </c>
      <c r="I141" s="1" t="s">
        <v>28</v>
      </c>
      <c r="J141" s="1" t="s">
        <v>12</v>
      </c>
      <c r="K141" t="b">
        <v>0</v>
      </c>
      <c r="L141" s="27">
        <v>64167.6</v>
      </c>
    </row>
    <row r="142" spans="1:12" x14ac:dyDescent="0.25">
      <c r="A142" s="29">
        <v>2020</v>
      </c>
      <c r="B142" s="29">
        <v>10</v>
      </c>
      <c r="C142" s="1" t="s">
        <v>39</v>
      </c>
      <c r="D142" s="1" t="s">
        <v>39</v>
      </c>
      <c r="E142" s="29">
        <v>73</v>
      </c>
      <c r="F142" s="1" t="s">
        <v>57</v>
      </c>
      <c r="G142" s="1" t="s">
        <v>62</v>
      </c>
      <c r="H142" s="1" t="s">
        <v>63</v>
      </c>
      <c r="I142" s="1" t="s">
        <v>29</v>
      </c>
      <c r="J142" s="1" t="s">
        <v>12</v>
      </c>
      <c r="K142" t="b">
        <v>0</v>
      </c>
      <c r="L142" s="27">
        <v>5347.3</v>
      </c>
    </row>
    <row r="143" spans="1:12" x14ac:dyDescent="0.25">
      <c r="A143" s="29">
        <v>2020</v>
      </c>
      <c r="B143" s="29">
        <v>10</v>
      </c>
      <c r="C143" s="1" t="s">
        <v>39</v>
      </c>
      <c r="D143" s="1" t="s">
        <v>39</v>
      </c>
      <c r="E143" s="29">
        <v>73</v>
      </c>
      <c r="F143" s="1" t="s">
        <v>57</v>
      </c>
      <c r="G143" s="1" t="s">
        <v>62</v>
      </c>
      <c r="H143" s="1" t="s">
        <v>63</v>
      </c>
      <c r="I143" s="1" t="s">
        <v>30</v>
      </c>
      <c r="J143" s="1" t="s">
        <v>10</v>
      </c>
      <c r="K143" t="b">
        <v>0</v>
      </c>
      <c r="L143" s="27">
        <v>53473</v>
      </c>
    </row>
    <row r="144" spans="1:12" x14ac:dyDescent="0.25">
      <c r="A144" s="29">
        <v>2020</v>
      </c>
      <c r="B144" s="29">
        <v>10</v>
      </c>
      <c r="C144" s="1" t="s">
        <v>39</v>
      </c>
      <c r="D144" s="1" t="s">
        <v>39</v>
      </c>
      <c r="E144" s="29">
        <v>73</v>
      </c>
      <c r="F144" s="1" t="s">
        <v>57</v>
      </c>
      <c r="G144" s="1" t="s">
        <v>62</v>
      </c>
      <c r="H144" s="1" t="s">
        <v>63</v>
      </c>
      <c r="I144" s="1" t="s">
        <v>14</v>
      </c>
      <c r="J144" s="1" t="s">
        <v>10</v>
      </c>
      <c r="K144" t="b">
        <v>0</v>
      </c>
      <c r="L144" s="27">
        <v>10694.6</v>
      </c>
    </row>
    <row r="145" spans="1:12" x14ac:dyDescent="0.25">
      <c r="A145" s="29">
        <v>2020</v>
      </c>
      <c r="B145" s="29">
        <v>10</v>
      </c>
      <c r="C145" s="1" t="s">
        <v>39</v>
      </c>
      <c r="D145" s="1" t="s">
        <v>39</v>
      </c>
      <c r="E145" s="29">
        <v>73</v>
      </c>
      <c r="F145" s="1" t="s">
        <v>57</v>
      </c>
      <c r="G145" s="1" t="s">
        <v>62</v>
      </c>
      <c r="H145" s="1" t="s">
        <v>63</v>
      </c>
      <c r="I145" s="1" t="s">
        <v>15</v>
      </c>
      <c r="J145" s="1" t="s">
        <v>10</v>
      </c>
      <c r="K145" t="b">
        <v>0</v>
      </c>
      <c r="L145" s="27">
        <v>10694.6</v>
      </c>
    </row>
    <row r="146" spans="1:12" x14ac:dyDescent="0.25">
      <c r="A146" s="29">
        <v>2020</v>
      </c>
      <c r="B146" s="29">
        <v>10</v>
      </c>
      <c r="C146" s="1" t="s">
        <v>39</v>
      </c>
      <c r="D146" s="1" t="s">
        <v>39</v>
      </c>
      <c r="E146" s="29">
        <v>73</v>
      </c>
      <c r="F146" s="1" t="s">
        <v>57</v>
      </c>
      <c r="G146" s="1" t="s">
        <v>62</v>
      </c>
      <c r="H146" s="1" t="s">
        <v>63</v>
      </c>
      <c r="I146" s="1" t="s">
        <v>31</v>
      </c>
      <c r="J146" s="1" t="s">
        <v>12</v>
      </c>
      <c r="K146" t="b">
        <v>0</v>
      </c>
      <c r="L146" s="27">
        <v>5347.3</v>
      </c>
    </row>
    <row r="147" spans="1:12" x14ac:dyDescent="0.25">
      <c r="A147" s="29">
        <v>2020</v>
      </c>
      <c r="B147" s="29">
        <v>10</v>
      </c>
      <c r="C147" s="1" t="s">
        <v>39</v>
      </c>
      <c r="D147" s="1" t="s">
        <v>39</v>
      </c>
      <c r="E147" s="29">
        <v>73</v>
      </c>
      <c r="F147" s="1" t="s">
        <v>57</v>
      </c>
      <c r="G147" s="1" t="s">
        <v>62</v>
      </c>
      <c r="H147" s="1" t="s">
        <v>63</v>
      </c>
      <c r="I147" s="1" t="s">
        <v>16</v>
      </c>
      <c r="J147" s="1" t="s">
        <v>17</v>
      </c>
      <c r="K147" t="b">
        <v>0</v>
      </c>
      <c r="L147" s="27">
        <v>74862.2</v>
      </c>
    </row>
    <row r="148" spans="1:12" x14ac:dyDescent="0.25">
      <c r="A148" s="29">
        <v>2020</v>
      </c>
      <c r="B148" s="29">
        <v>10</v>
      </c>
      <c r="C148" s="1" t="s">
        <v>39</v>
      </c>
      <c r="D148" s="1" t="s">
        <v>39</v>
      </c>
      <c r="E148" s="29">
        <v>73</v>
      </c>
      <c r="F148" s="1" t="s">
        <v>57</v>
      </c>
      <c r="G148" s="1" t="s">
        <v>62</v>
      </c>
      <c r="H148" s="1" t="s">
        <v>63</v>
      </c>
      <c r="I148" s="1" t="s">
        <v>18</v>
      </c>
      <c r="J148" s="1" t="s">
        <v>17</v>
      </c>
      <c r="K148" t="b">
        <v>0</v>
      </c>
      <c r="L148" s="27">
        <v>10694.6</v>
      </c>
    </row>
    <row r="149" spans="1:12" x14ac:dyDescent="0.25">
      <c r="A149" s="29">
        <v>2020</v>
      </c>
      <c r="B149" s="29">
        <v>10</v>
      </c>
      <c r="C149" s="1" t="s">
        <v>39</v>
      </c>
      <c r="D149" s="1" t="s">
        <v>39</v>
      </c>
      <c r="E149" s="29">
        <v>73</v>
      </c>
      <c r="F149" s="1" t="s">
        <v>57</v>
      </c>
      <c r="G149" s="1" t="s">
        <v>62</v>
      </c>
      <c r="H149" s="1" t="s">
        <v>63</v>
      </c>
      <c r="I149" s="1" t="s">
        <v>19</v>
      </c>
      <c r="J149" s="1" t="s">
        <v>17</v>
      </c>
      <c r="K149" t="b">
        <v>0</v>
      </c>
      <c r="L149" s="27">
        <v>5347.3</v>
      </c>
    </row>
    <row r="150" spans="1:12" x14ac:dyDescent="0.25">
      <c r="A150" s="29">
        <v>2020</v>
      </c>
      <c r="B150" s="29">
        <v>10</v>
      </c>
      <c r="C150" s="1" t="s">
        <v>39</v>
      </c>
      <c r="D150" s="1" t="s">
        <v>39</v>
      </c>
      <c r="E150" s="29">
        <v>73</v>
      </c>
      <c r="F150" s="1" t="s">
        <v>57</v>
      </c>
      <c r="G150" s="1" t="s">
        <v>62</v>
      </c>
      <c r="H150" s="1" t="s">
        <v>63</v>
      </c>
      <c r="I150" s="1" t="s">
        <v>20</v>
      </c>
      <c r="J150" s="1" t="s">
        <v>17</v>
      </c>
      <c r="K150" t="b">
        <v>0</v>
      </c>
      <c r="L150" s="27">
        <v>5347.3</v>
      </c>
    </row>
    <row r="151" spans="1:12" x14ac:dyDescent="0.25">
      <c r="A151" s="29">
        <v>2020</v>
      </c>
      <c r="B151" s="29">
        <v>10</v>
      </c>
      <c r="C151" s="1" t="s">
        <v>39</v>
      </c>
      <c r="D151" s="1" t="s">
        <v>39</v>
      </c>
      <c r="E151" s="29">
        <v>73</v>
      </c>
      <c r="F151" s="1" t="s">
        <v>57</v>
      </c>
      <c r="G151" s="1" t="s">
        <v>62</v>
      </c>
      <c r="H151" s="1" t="s">
        <v>63</v>
      </c>
      <c r="I151" s="1" t="s">
        <v>32</v>
      </c>
      <c r="J151" s="1" t="s">
        <v>10</v>
      </c>
      <c r="K151" t="b">
        <v>0</v>
      </c>
      <c r="L151" s="27">
        <v>5347.3</v>
      </c>
    </row>
    <row r="152" spans="1:12" x14ac:dyDescent="0.25">
      <c r="A152" s="29">
        <v>2020</v>
      </c>
      <c r="B152" s="29">
        <v>10</v>
      </c>
      <c r="C152" s="1" t="s">
        <v>39</v>
      </c>
      <c r="D152" s="1" t="s">
        <v>39</v>
      </c>
      <c r="E152" s="29">
        <v>73</v>
      </c>
      <c r="F152" s="1" t="s">
        <v>57</v>
      </c>
      <c r="G152" s="1" t="s">
        <v>62</v>
      </c>
      <c r="H152" s="1" t="s">
        <v>63</v>
      </c>
      <c r="I152" s="1" t="s">
        <v>22</v>
      </c>
      <c r="J152" s="1" t="s">
        <v>10</v>
      </c>
      <c r="K152" t="b">
        <v>0</v>
      </c>
      <c r="L152" s="27">
        <v>42778.400000000001</v>
      </c>
    </row>
    <row r="153" spans="1:12" x14ac:dyDescent="0.25">
      <c r="A153" s="29">
        <v>2020</v>
      </c>
      <c r="B153" s="29">
        <v>10</v>
      </c>
      <c r="C153" s="1" t="s">
        <v>39</v>
      </c>
      <c r="D153" s="1" t="s">
        <v>39</v>
      </c>
      <c r="E153" s="29">
        <v>73</v>
      </c>
      <c r="F153" s="1" t="s">
        <v>57</v>
      </c>
      <c r="G153" s="1" t="s">
        <v>62</v>
      </c>
      <c r="H153" s="1" t="s">
        <v>63</v>
      </c>
      <c r="I153" s="1" t="s">
        <v>23</v>
      </c>
      <c r="J153" s="1" t="s">
        <v>12</v>
      </c>
      <c r="K153" t="b">
        <v>0</v>
      </c>
      <c r="L153" s="27">
        <v>42778.400000000001</v>
      </c>
    </row>
    <row r="154" spans="1:12" x14ac:dyDescent="0.25">
      <c r="A154" s="29">
        <v>2020</v>
      </c>
      <c r="B154" s="29">
        <v>10</v>
      </c>
      <c r="C154" s="1" t="s">
        <v>39</v>
      </c>
      <c r="D154" s="1" t="s">
        <v>39</v>
      </c>
      <c r="E154" s="29">
        <v>73</v>
      </c>
      <c r="F154" s="1" t="s">
        <v>57</v>
      </c>
      <c r="G154" s="1" t="s">
        <v>62</v>
      </c>
      <c r="H154" s="1" t="s">
        <v>63</v>
      </c>
      <c r="I154" s="1" t="s">
        <v>24</v>
      </c>
      <c r="J154" s="1" t="s">
        <v>12</v>
      </c>
      <c r="K154" t="b">
        <v>0</v>
      </c>
      <c r="L154" s="27">
        <v>10694.6</v>
      </c>
    </row>
    <row r="155" spans="1:12" x14ac:dyDescent="0.25">
      <c r="A155" s="29">
        <v>2020</v>
      </c>
      <c r="B155" s="29">
        <v>10</v>
      </c>
      <c r="C155" s="1" t="s">
        <v>39</v>
      </c>
      <c r="D155" s="1" t="s">
        <v>39</v>
      </c>
      <c r="E155" s="29">
        <v>73</v>
      </c>
      <c r="F155" s="1" t="s">
        <v>57</v>
      </c>
      <c r="G155" s="1" t="s">
        <v>62</v>
      </c>
      <c r="H155" s="1" t="s">
        <v>63</v>
      </c>
      <c r="I155" s="1" t="s">
        <v>33</v>
      </c>
      <c r="J155" s="1" t="s">
        <v>17</v>
      </c>
      <c r="K155" t="b">
        <v>0</v>
      </c>
      <c r="L155" s="27">
        <v>5347.3</v>
      </c>
    </row>
    <row r="156" spans="1:12" x14ac:dyDescent="0.25">
      <c r="A156" s="29">
        <v>2020</v>
      </c>
      <c r="B156" s="29">
        <v>10</v>
      </c>
      <c r="C156" s="1" t="s">
        <v>39</v>
      </c>
      <c r="D156" s="1" t="s">
        <v>39</v>
      </c>
      <c r="E156" s="29">
        <v>73</v>
      </c>
      <c r="F156" s="1" t="s">
        <v>57</v>
      </c>
      <c r="G156" s="1" t="s">
        <v>62</v>
      </c>
      <c r="H156" s="1" t="s">
        <v>63</v>
      </c>
      <c r="I156" s="1" t="s">
        <v>25</v>
      </c>
      <c r="J156" s="1" t="s">
        <v>17</v>
      </c>
      <c r="K156" t="b">
        <v>0</v>
      </c>
      <c r="L156" s="27">
        <v>5347.3</v>
      </c>
    </row>
    <row r="157" spans="1:12" x14ac:dyDescent="0.25">
      <c r="A157" s="29">
        <v>2020</v>
      </c>
      <c r="B157" s="29">
        <v>10</v>
      </c>
      <c r="C157" s="1" t="s">
        <v>39</v>
      </c>
      <c r="D157" s="1" t="s">
        <v>39</v>
      </c>
      <c r="E157" s="29">
        <v>73</v>
      </c>
      <c r="F157" s="1" t="s">
        <v>57</v>
      </c>
      <c r="G157" s="1" t="s">
        <v>58</v>
      </c>
      <c r="H157" s="1" t="s">
        <v>59</v>
      </c>
      <c r="I157" s="1" t="s">
        <v>9</v>
      </c>
      <c r="J157" s="1" t="s">
        <v>10</v>
      </c>
      <c r="K157" t="b">
        <v>0</v>
      </c>
      <c r="L157" s="27">
        <v>5671.38</v>
      </c>
    </row>
    <row r="158" spans="1:12" x14ac:dyDescent="0.25">
      <c r="A158" s="29">
        <v>2020</v>
      </c>
      <c r="B158" s="29">
        <v>10</v>
      </c>
      <c r="C158" s="1" t="s">
        <v>39</v>
      </c>
      <c r="D158" s="1" t="s">
        <v>39</v>
      </c>
      <c r="E158" s="29">
        <v>73</v>
      </c>
      <c r="F158" s="1" t="s">
        <v>57</v>
      </c>
      <c r="G158" s="1" t="s">
        <v>58</v>
      </c>
      <c r="H158" s="1" t="s">
        <v>59</v>
      </c>
      <c r="I158" s="1" t="s">
        <v>11</v>
      </c>
      <c r="J158" s="1" t="s">
        <v>12</v>
      </c>
      <c r="K158" t="b">
        <v>0</v>
      </c>
      <c r="L158" s="27">
        <v>29491.17</v>
      </c>
    </row>
    <row r="159" spans="1:12" x14ac:dyDescent="0.25">
      <c r="A159" s="29">
        <v>2020</v>
      </c>
      <c r="B159" s="29">
        <v>10</v>
      </c>
      <c r="C159" s="1" t="s">
        <v>39</v>
      </c>
      <c r="D159" s="1" t="s">
        <v>39</v>
      </c>
      <c r="E159" s="29">
        <v>73</v>
      </c>
      <c r="F159" s="1" t="s">
        <v>57</v>
      </c>
      <c r="G159" s="1" t="s">
        <v>58</v>
      </c>
      <c r="H159" s="1" t="s">
        <v>59</v>
      </c>
      <c r="I159" s="1" t="s">
        <v>13</v>
      </c>
      <c r="J159" s="1" t="s">
        <v>12</v>
      </c>
      <c r="K159" t="b">
        <v>0</v>
      </c>
      <c r="L159" s="27">
        <v>15879.86</v>
      </c>
    </row>
    <row r="160" spans="1:12" x14ac:dyDescent="0.25">
      <c r="A160" s="29">
        <v>2020</v>
      </c>
      <c r="B160" s="29">
        <v>10</v>
      </c>
      <c r="C160" s="1" t="s">
        <v>39</v>
      </c>
      <c r="D160" s="1" t="s">
        <v>39</v>
      </c>
      <c r="E160" s="29">
        <v>73</v>
      </c>
      <c r="F160" s="1" t="s">
        <v>57</v>
      </c>
      <c r="G160" s="1" t="s">
        <v>58</v>
      </c>
      <c r="H160" s="1" t="s">
        <v>59</v>
      </c>
      <c r="I160" s="1" t="s">
        <v>28</v>
      </c>
      <c r="J160" s="1" t="s">
        <v>12</v>
      </c>
      <c r="K160" t="b">
        <v>0</v>
      </c>
      <c r="L160" s="27">
        <v>1134.28</v>
      </c>
    </row>
    <row r="161" spans="1:12" x14ac:dyDescent="0.25">
      <c r="A161" s="29">
        <v>2020</v>
      </c>
      <c r="B161" s="29">
        <v>10</v>
      </c>
      <c r="C161" s="1" t="s">
        <v>39</v>
      </c>
      <c r="D161" s="1" t="s">
        <v>39</v>
      </c>
      <c r="E161" s="29">
        <v>73</v>
      </c>
      <c r="F161" s="1" t="s">
        <v>57</v>
      </c>
      <c r="G161" s="1" t="s">
        <v>58</v>
      </c>
      <c r="H161" s="1" t="s">
        <v>59</v>
      </c>
      <c r="I161" s="1" t="s">
        <v>29</v>
      </c>
      <c r="J161" s="1" t="s">
        <v>12</v>
      </c>
      <c r="K161" t="b">
        <v>0</v>
      </c>
      <c r="L161" s="27">
        <v>1134.28</v>
      </c>
    </row>
    <row r="162" spans="1:12" x14ac:dyDescent="0.25">
      <c r="A162" s="29">
        <v>2020</v>
      </c>
      <c r="B162" s="29">
        <v>10</v>
      </c>
      <c r="C162" s="1" t="s">
        <v>39</v>
      </c>
      <c r="D162" s="1" t="s">
        <v>39</v>
      </c>
      <c r="E162" s="29">
        <v>73</v>
      </c>
      <c r="F162" s="1" t="s">
        <v>57</v>
      </c>
      <c r="G162" s="1" t="s">
        <v>58</v>
      </c>
      <c r="H162" s="1" t="s">
        <v>59</v>
      </c>
      <c r="I162" s="1" t="s">
        <v>30</v>
      </c>
      <c r="J162" s="1" t="s">
        <v>10</v>
      </c>
      <c r="K162" t="b">
        <v>0</v>
      </c>
      <c r="L162" s="27">
        <v>5671.38</v>
      </c>
    </row>
    <row r="163" spans="1:12" x14ac:dyDescent="0.25">
      <c r="A163" s="29">
        <v>2020</v>
      </c>
      <c r="B163" s="29">
        <v>10</v>
      </c>
      <c r="C163" s="1" t="s">
        <v>39</v>
      </c>
      <c r="D163" s="1" t="s">
        <v>39</v>
      </c>
      <c r="E163" s="29">
        <v>73</v>
      </c>
      <c r="F163" s="1" t="s">
        <v>57</v>
      </c>
      <c r="G163" s="1" t="s">
        <v>58</v>
      </c>
      <c r="H163" s="1" t="s">
        <v>59</v>
      </c>
      <c r="I163" s="1" t="s">
        <v>14</v>
      </c>
      <c r="J163" s="1" t="s">
        <v>10</v>
      </c>
      <c r="K163" t="b">
        <v>0</v>
      </c>
      <c r="L163" s="27">
        <v>3402.83</v>
      </c>
    </row>
    <row r="164" spans="1:12" x14ac:dyDescent="0.25">
      <c r="A164" s="29">
        <v>2020</v>
      </c>
      <c r="B164" s="29">
        <v>10</v>
      </c>
      <c r="C164" s="1" t="s">
        <v>39</v>
      </c>
      <c r="D164" s="1" t="s">
        <v>39</v>
      </c>
      <c r="E164" s="29">
        <v>73</v>
      </c>
      <c r="F164" s="1" t="s">
        <v>57</v>
      </c>
      <c r="G164" s="1" t="s">
        <v>58</v>
      </c>
      <c r="H164" s="1" t="s">
        <v>59</v>
      </c>
      <c r="I164" s="1" t="s">
        <v>15</v>
      </c>
      <c r="J164" s="1" t="s">
        <v>10</v>
      </c>
      <c r="K164" t="b">
        <v>0</v>
      </c>
      <c r="L164" s="27">
        <v>13611.31</v>
      </c>
    </row>
    <row r="165" spans="1:12" x14ac:dyDescent="0.25">
      <c r="A165" s="29">
        <v>2020</v>
      </c>
      <c r="B165" s="29">
        <v>10</v>
      </c>
      <c r="C165" s="1" t="s">
        <v>39</v>
      </c>
      <c r="D165" s="1" t="s">
        <v>39</v>
      </c>
      <c r="E165" s="29">
        <v>73</v>
      </c>
      <c r="F165" s="1" t="s">
        <v>57</v>
      </c>
      <c r="G165" s="1" t="s">
        <v>58</v>
      </c>
      <c r="H165" s="1" t="s">
        <v>59</v>
      </c>
      <c r="I165" s="1" t="s">
        <v>31</v>
      </c>
      <c r="J165" s="1" t="s">
        <v>12</v>
      </c>
      <c r="K165" t="b">
        <v>0</v>
      </c>
      <c r="L165" s="27">
        <v>2268.5500000000002</v>
      </c>
    </row>
    <row r="166" spans="1:12" x14ac:dyDescent="0.25">
      <c r="A166" s="29">
        <v>2020</v>
      </c>
      <c r="B166" s="29">
        <v>10</v>
      </c>
      <c r="C166" s="1" t="s">
        <v>39</v>
      </c>
      <c r="D166" s="1" t="s">
        <v>39</v>
      </c>
      <c r="E166" s="29">
        <v>73</v>
      </c>
      <c r="F166" s="1" t="s">
        <v>57</v>
      </c>
      <c r="G166" s="1" t="s">
        <v>58</v>
      </c>
      <c r="H166" s="1" t="s">
        <v>59</v>
      </c>
      <c r="I166" s="1" t="s">
        <v>16</v>
      </c>
      <c r="J166" s="1" t="s">
        <v>17</v>
      </c>
      <c r="K166" t="b">
        <v>0</v>
      </c>
      <c r="L166" s="27">
        <v>11342.76</v>
      </c>
    </row>
    <row r="167" spans="1:12" x14ac:dyDescent="0.25">
      <c r="A167" s="29">
        <v>2020</v>
      </c>
      <c r="B167" s="29">
        <v>10</v>
      </c>
      <c r="C167" s="1" t="s">
        <v>39</v>
      </c>
      <c r="D167" s="1" t="s">
        <v>39</v>
      </c>
      <c r="E167" s="29">
        <v>73</v>
      </c>
      <c r="F167" s="1" t="s">
        <v>57</v>
      </c>
      <c r="G167" s="1" t="s">
        <v>58</v>
      </c>
      <c r="H167" s="1" t="s">
        <v>59</v>
      </c>
      <c r="I167" s="1" t="s">
        <v>18</v>
      </c>
      <c r="J167" s="1" t="s">
        <v>17</v>
      </c>
      <c r="K167" t="b">
        <v>0</v>
      </c>
      <c r="L167" s="27">
        <v>2268.5500000000002</v>
      </c>
    </row>
    <row r="168" spans="1:12" x14ac:dyDescent="0.25">
      <c r="A168" s="29">
        <v>2020</v>
      </c>
      <c r="B168" s="29">
        <v>10</v>
      </c>
      <c r="C168" s="1" t="s">
        <v>39</v>
      </c>
      <c r="D168" s="1" t="s">
        <v>39</v>
      </c>
      <c r="E168" s="29">
        <v>73</v>
      </c>
      <c r="F168" s="1" t="s">
        <v>57</v>
      </c>
      <c r="G168" s="1" t="s">
        <v>58</v>
      </c>
      <c r="H168" s="1" t="s">
        <v>59</v>
      </c>
      <c r="I168" s="1" t="s">
        <v>19</v>
      </c>
      <c r="J168" s="1" t="s">
        <v>17</v>
      </c>
      <c r="K168" t="b">
        <v>0</v>
      </c>
      <c r="L168" s="27">
        <v>2268.5500000000002</v>
      </c>
    </row>
    <row r="169" spans="1:12" x14ac:dyDescent="0.25">
      <c r="A169" s="29">
        <v>2020</v>
      </c>
      <c r="B169" s="29">
        <v>10</v>
      </c>
      <c r="C169" s="1" t="s">
        <v>39</v>
      </c>
      <c r="D169" s="1" t="s">
        <v>39</v>
      </c>
      <c r="E169" s="29">
        <v>73</v>
      </c>
      <c r="F169" s="1" t="s">
        <v>57</v>
      </c>
      <c r="G169" s="1" t="s">
        <v>58</v>
      </c>
      <c r="H169" s="1" t="s">
        <v>59</v>
      </c>
      <c r="I169" s="1" t="s">
        <v>20</v>
      </c>
      <c r="J169" s="1" t="s">
        <v>17</v>
      </c>
      <c r="K169" t="b">
        <v>0</v>
      </c>
      <c r="L169" s="27">
        <v>2268.5500000000002</v>
      </c>
    </row>
    <row r="170" spans="1:12" x14ac:dyDescent="0.25">
      <c r="A170" s="29">
        <v>2020</v>
      </c>
      <c r="B170" s="29">
        <v>10</v>
      </c>
      <c r="C170" s="1" t="s">
        <v>39</v>
      </c>
      <c r="D170" s="1" t="s">
        <v>39</v>
      </c>
      <c r="E170" s="29">
        <v>73</v>
      </c>
      <c r="F170" s="1" t="s">
        <v>57</v>
      </c>
      <c r="G170" s="1" t="s">
        <v>58</v>
      </c>
      <c r="H170" s="1" t="s">
        <v>59</v>
      </c>
      <c r="I170" s="1" t="s">
        <v>32</v>
      </c>
      <c r="J170" s="1" t="s">
        <v>10</v>
      </c>
      <c r="K170" t="b">
        <v>0</v>
      </c>
      <c r="L170" s="27">
        <v>1134.28</v>
      </c>
    </row>
    <row r="171" spans="1:12" x14ac:dyDescent="0.25">
      <c r="A171" s="29">
        <v>2020</v>
      </c>
      <c r="B171" s="29">
        <v>10</v>
      </c>
      <c r="C171" s="1" t="s">
        <v>39</v>
      </c>
      <c r="D171" s="1" t="s">
        <v>39</v>
      </c>
      <c r="E171" s="29">
        <v>73</v>
      </c>
      <c r="F171" s="1" t="s">
        <v>57</v>
      </c>
      <c r="G171" s="1" t="s">
        <v>58</v>
      </c>
      <c r="H171" s="1" t="s">
        <v>59</v>
      </c>
      <c r="I171" s="1" t="s">
        <v>22</v>
      </c>
      <c r="J171" s="1" t="s">
        <v>10</v>
      </c>
      <c r="K171" t="b">
        <v>0</v>
      </c>
      <c r="L171" s="27">
        <v>4537.1000000000004</v>
      </c>
    </row>
    <row r="172" spans="1:12" x14ac:dyDescent="0.25">
      <c r="A172" s="29">
        <v>2020</v>
      </c>
      <c r="B172" s="29">
        <v>10</v>
      </c>
      <c r="C172" s="1" t="s">
        <v>39</v>
      </c>
      <c r="D172" s="1" t="s">
        <v>39</v>
      </c>
      <c r="E172" s="29">
        <v>73</v>
      </c>
      <c r="F172" s="1" t="s">
        <v>57</v>
      </c>
      <c r="G172" s="1" t="s">
        <v>58</v>
      </c>
      <c r="H172" s="1" t="s">
        <v>59</v>
      </c>
      <c r="I172" s="1" t="s">
        <v>23</v>
      </c>
      <c r="J172" s="1" t="s">
        <v>12</v>
      </c>
      <c r="K172" t="b">
        <v>0</v>
      </c>
      <c r="L172" s="27">
        <v>5671.38</v>
      </c>
    </row>
    <row r="173" spans="1:12" x14ac:dyDescent="0.25">
      <c r="A173" s="29">
        <v>2020</v>
      </c>
      <c r="B173" s="29">
        <v>10</v>
      </c>
      <c r="C173" s="1" t="s">
        <v>39</v>
      </c>
      <c r="D173" s="1" t="s">
        <v>39</v>
      </c>
      <c r="E173" s="29">
        <v>73</v>
      </c>
      <c r="F173" s="1" t="s">
        <v>57</v>
      </c>
      <c r="G173" s="1" t="s">
        <v>58</v>
      </c>
      <c r="H173" s="1" t="s">
        <v>59</v>
      </c>
      <c r="I173" s="1" t="s">
        <v>24</v>
      </c>
      <c r="J173" s="1" t="s">
        <v>12</v>
      </c>
      <c r="K173" t="b">
        <v>0</v>
      </c>
      <c r="L173" s="27">
        <v>2268.5500000000002</v>
      </c>
    </row>
    <row r="174" spans="1:12" x14ac:dyDescent="0.25">
      <c r="A174" s="29">
        <v>2020</v>
      </c>
      <c r="B174" s="29">
        <v>10</v>
      </c>
      <c r="C174" s="1" t="s">
        <v>39</v>
      </c>
      <c r="D174" s="1" t="s">
        <v>39</v>
      </c>
      <c r="E174" s="29">
        <v>73</v>
      </c>
      <c r="F174" s="1" t="s">
        <v>57</v>
      </c>
      <c r="G174" s="1" t="s">
        <v>58</v>
      </c>
      <c r="H174" s="1" t="s">
        <v>59</v>
      </c>
      <c r="I174" s="1" t="s">
        <v>33</v>
      </c>
      <c r="J174" s="1" t="s">
        <v>17</v>
      </c>
      <c r="K174" t="b">
        <v>0</v>
      </c>
      <c r="L174" s="27">
        <v>1134.28</v>
      </c>
    </row>
    <row r="175" spans="1:12" x14ac:dyDescent="0.25">
      <c r="A175" s="29">
        <v>2020</v>
      </c>
      <c r="B175" s="29">
        <v>10</v>
      </c>
      <c r="C175" s="1" t="s">
        <v>39</v>
      </c>
      <c r="D175" s="1" t="s">
        <v>39</v>
      </c>
      <c r="E175" s="29">
        <v>73</v>
      </c>
      <c r="F175" s="1" t="s">
        <v>57</v>
      </c>
      <c r="G175" s="1" t="s">
        <v>58</v>
      </c>
      <c r="H175" s="1" t="s">
        <v>59</v>
      </c>
      <c r="I175" s="1" t="s">
        <v>25</v>
      </c>
      <c r="J175" s="1" t="s">
        <v>17</v>
      </c>
      <c r="K175" t="b">
        <v>0</v>
      </c>
      <c r="L175" s="27">
        <v>2268.5500000000002</v>
      </c>
    </row>
    <row r="176" spans="1:12" x14ac:dyDescent="0.25">
      <c r="A176" s="29">
        <v>2020</v>
      </c>
      <c r="B176" s="29">
        <v>10</v>
      </c>
      <c r="C176" s="1" t="s">
        <v>39</v>
      </c>
      <c r="D176" s="1" t="s">
        <v>39</v>
      </c>
      <c r="E176" s="29">
        <v>70</v>
      </c>
      <c r="F176" s="1" t="s">
        <v>64</v>
      </c>
      <c r="G176" s="1" t="s">
        <v>69</v>
      </c>
      <c r="H176" s="1" t="s">
        <v>70</v>
      </c>
      <c r="I176" s="1" t="s">
        <v>9</v>
      </c>
      <c r="J176" s="1" t="s">
        <v>10</v>
      </c>
      <c r="K176" t="b">
        <v>0</v>
      </c>
      <c r="L176" s="27">
        <v>122009.43</v>
      </c>
    </row>
    <row r="177" spans="1:12" x14ac:dyDescent="0.25">
      <c r="A177" s="29">
        <v>2020</v>
      </c>
      <c r="B177" s="29">
        <v>10</v>
      </c>
      <c r="C177" s="1" t="s">
        <v>39</v>
      </c>
      <c r="D177" s="1" t="s">
        <v>39</v>
      </c>
      <c r="E177" s="29">
        <v>70</v>
      </c>
      <c r="F177" s="1" t="s">
        <v>64</v>
      </c>
      <c r="G177" s="1" t="s">
        <v>69</v>
      </c>
      <c r="H177" s="1" t="s">
        <v>70</v>
      </c>
      <c r="I177" s="1" t="s">
        <v>11</v>
      </c>
      <c r="J177" s="1" t="s">
        <v>12</v>
      </c>
      <c r="K177" t="b">
        <v>0</v>
      </c>
      <c r="L177" s="27">
        <v>27113.21</v>
      </c>
    </row>
    <row r="178" spans="1:12" x14ac:dyDescent="0.25">
      <c r="A178" s="29">
        <v>2020</v>
      </c>
      <c r="B178" s="29">
        <v>10</v>
      </c>
      <c r="C178" s="1" t="s">
        <v>39</v>
      </c>
      <c r="D178" s="1" t="s">
        <v>39</v>
      </c>
      <c r="E178" s="29">
        <v>70</v>
      </c>
      <c r="F178" s="1" t="s">
        <v>64</v>
      </c>
      <c r="G178" s="1" t="s">
        <v>69</v>
      </c>
      <c r="H178" s="1" t="s">
        <v>70</v>
      </c>
      <c r="I178" s="1" t="s">
        <v>13</v>
      </c>
      <c r="J178" s="1" t="s">
        <v>12</v>
      </c>
      <c r="K178" t="b">
        <v>0</v>
      </c>
      <c r="L178" s="27">
        <v>122009.43</v>
      </c>
    </row>
    <row r="179" spans="1:12" x14ac:dyDescent="0.25">
      <c r="A179" s="29">
        <v>2020</v>
      </c>
      <c r="B179" s="29">
        <v>10</v>
      </c>
      <c r="C179" s="1" t="s">
        <v>39</v>
      </c>
      <c r="D179" s="1" t="s">
        <v>39</v>
      </c>
      <c r="E179" s="29">
        <v>70</v>
      </c>
      <c r="F179" s="1" t="s">
        <v>64</v>
      </c>
      <c r="G179" s="1" t="s">
        <v>69</v>
      </c>
      <c r="H179" s="1" t="s">
        <v>70</v>
      </c>
      <c r="I179" s="1" t="s">
        <v>28</v>
      </c>
      <c r="J179" s="1" t="s">
        <v>12</v>
      </c>
      <c r="K179" t="b">
        <v>0</v>
      </c>
      <c r="L179" s="27">
        <v>40669.81</v>
      </c>
    </row>
    <row r="180" spans="1:12" x14ac:dyDescent="0.25">
      <c r="A180" s="29">
        <v>2020</v>
      </c>
      <c r="B180" s="29">
        <v>10</v>
      </c>
      <c r="C180" s="1" t="s">
        <v>39</v>
      </c>
      <c r="D180" s="1" t="s">
        <v>39</v>
      </c>
      <c r="E180" s="29">
        <v>70</v>
      </c>
      <c r="F180" s="1" t="s">
        <v>64</v>
      </c>
      <c r="G180" s="1" t="s">
        <v>69</v>
      </c>
      <c r="H180" s="1" t="s">
        <v>70</v>
      </c>
      <c r="I180" s="1" t="s">
        <v>29</v>
      </c>
      <c r="J180" s="1" t="s">
        <v>12</v>
      </c>
      <c r="K180" t="b">
        <v>0</v>
      </c>
      <c r="L180" s="27">
        <v>13556.6</v>
      </c>
    </row>
    <row r="181" spans="1:12" x14ac:dyDescent="0.25">
      <c r="A181" s="29">
        <v>2020</v>
      </c>
      <c r="B181" s="29">
        <v>10</v>
      </c>
      <c r="C181" s="1" t="s">
        <v>39</v>
      </c>
      <c r="D181" s="1" t="s">
        <v>39</v>
      </c>
      <c r="E181" s="29">
        <v>70</v>
      </c>
      <c r="F181" s="1" t="s">
        <v>64</v>
      </c>
      <c r="G181" s="1" t="s">
        <v>69</v>
      </c>
      <c r="H181" s="1" t="s">
        <v>70</v>
      </c>
      <c r="I181" s="1" t="s">
        <v>30</v>
      </c>
      <c r="J181" s="1" t="s">
        <v>10</v>
      </c>
      <c r="K181" t="b">
        <v>0</v>
      </c>
      <c r="L181" s="27">
        <v>40669.81</v>
      </c>
    </row>
    <row r="182" spans="1:12" x14ac:dyDescent="0.25">
      <c r="A182" s="29">
        <v>2020</v>
      </c>
      <c r="B182" s="29">
        <v>10</v>
      </c>
      <c r="C182" s="1" t="s">
        <v>39</v>
      </c>
      <c r="D182" s="1" t="s">
        <v>39</v>
      </c>
      <c r="E182" s="29">
        <v>70</v>
      </c>
      <c r="F182" s="1" t="s">
        <v>64</v>
      </c>
      <c r="G182" s="1" t="s">
        <v>69</v>
      </c>
      <c r="H182" s="1" t="s">
        <v>70</v>
      </c>
      <c r="I182" s="1" t="s">
        <v>14</v>
      </c>
      <c r="J182" s="1" t="s">
        <v>10</v>
      </c>
      <c r="K182" t="b">
        <v>0</v>
      </c>
      <c r="L182" s="27">
        <v>379584.9</v>
      </c>
    </row>
    <row r="183" spans="1:12" x14ac:dyDescent="0.25">
      <c r="A183" s="29">
        <v>2020</v>
      </c>
      <c r="B183" s="29">
        <v>10</v>
      </c>
      <c r="C183" s="1" t="s">
        <v>39</v>
      </c>
      <c r="D183" s="1" t="s">
        <v>39</v>
      </c>
      <c r="E183" s="29">
        <v>70</v>
      </c>
      <c r="F183" s="1" t="s">
        <v>64</v>
      </c>
      <c r="G183" s="1" t="s">
        <v>69</v>
      </c>
      <c r="H183" s="1" t="s">
        <v>70</v>
      </c>
      <c r="I183" s="1" t="s">
        <v>15</v>
      </c>
      <c r="J183" s="1" t="s">
        <v>10</v>
      </c>
      <c r="K183" t="b">
        <v>0</v>
      </c>
      <c r="L183" s="27">
        <v>13556.6</v>
      </c>
    </row>
    <row r="184" spans="1:12" x14ac:dyDescent="0.25">
      <c r="A184" s="29">
        <v>2020</v>
      </c>
      <c r="B184" s="29">
        <v>10</v>
      </c>
      <c r="C184" s="1" t="s">
        <v>39</v>
      </c>
      <c r="D184" s="1" t="s">
        <v>39</v>
      </c>
      <c r="E184" s="29">
        <v>70</v>
      </c>
      <c r="F184" s="1" t="s">
        <v>64</v>
      </c>
      <c r="G184" s="1" t="s">
        <v>69</v>
      </c>
      <c r="H184" s="1" t="s">
        <v>70</v>
      </c>
      <c r="I184" s="1" t="s">
        <v>31</v>
      </c>
      <c r="J184" s="1" t="s">
        <v>12</v>
      </c>
      <c r="K184" t="b">
        <v>0</v>
      </c>
      <c r="L184" s="27">
        <v>13556.6</v>
      </c>
    </row>
    <row r="185" spans="1:12" x14ac:dyDescent="0.25">
      <c r="A185" s="29">
        <v>2020</v>
      </c>
      <c r="B185" s="29">
        <v>10</v>
      </c>
      <c r="C185" s="1" t="s">
        <v>39</v>
      </c>
      <c r="D185" s="1" t="s">
        <v>39</v>
      </c>
      <c r="E185" s="29">
        <v>70</v>
      </c>
      <c r="F185" s="1" t="s">
        <v>64</v>
      </c>
      <c r="G185" s="1" t="s">
        <v>69</v>
      </c>
      <c r="H185" s="1" t="s">
        <v>70</v>
      </c>
      <c r="I185" s="1" t="s">
        <v>16</v>
      </c>
      <c r="J185" s="1" t="s">
        <v>17</v>
      </c>
      <c r="K185" t="b">
        <v>0</v>
      </c>
      <c r="L185" s="27">
        <v>27113.21</v>
      </c>
    </row>
    <row r="186" spans="1:12" x14ac:dyDescent="0.25">
      <c r="A186" s="29">
        <v>2020</v>
      </c>
      <c r="B186" s="29">
        <v>10</v>
      </c>
      <c r="C186" s="1" t="s">
        <v>39</v>
      </c>
      <c r="D186" s="1" t="s">
        <v>39</v>
      </c>
      <c r="E186" s="29">
        <v>70</v>
      </c>
      <c r="F186" s="1" t="s">
        <v>64</v>
      </c>
      <c r="G186" s="1" t="s">
        <v>69</v>
      </c>
      <c r="H186" s="1" t="s">
        <v>70</v>
      </c>
      <c r="I186" s="1" t="s">
        <v>18</v>
      </c>
      <c r="J186" s="1" t="s">
        <v>17</v>
      </c>
      <c r="K186" t="b">
        <v>0</v>
      </c>
      <c r="L186" s="27">
        <v>13556.6</v>
      </c>
    </row>
    <row r="187" spans="1:12" x14ac:dyDescent="0.25">
      <c r="A187" s="29">
        <v>2020</v>
      </c>
      <c r="B187" s="29">
        <v>10</v>
      </c>
      <c r="C187" s="1" t="s">
        <v>39</v>
      </c>
      <c r="D187" s="1" t="s">
        <v>39</v>
      </c>
      <c r="E187" s="29">
        <v>70</v>
      </c>
      <c r="F187" s="1" t="s">
        <v>64</v>
      </c>
      <c r="G187" s="1" t="s">
        <v>69</v>
      </c>
      <c r="H187" s="1" t="s">
        <v>70</v>
      </c>
      <c r="I187" s="1" t="s">
        <v>19</v>
      </c>
      <c r="J187" s="1" t="s">
        <v>17</v>
      </c>
      <c r="K187" t="b">
        <v>0</v>
      </c>
      <c r="L187" s="27">
        <v>27113.21</v>
      </c>
    </row>
    <row r="188" spans="1:12" x14ac:dyDescent="0.25">
      <c r="A188" s="29">
        <v>2020</v>
      </c>
      <c r="B188" s="29">
        <v>10</v>
      </c>
      <c r="C188" s="1" t="s">
        <v>39</v>
      </c>
      <c r="D188" s="1" t="s">
        <v>39</v>
      </c>
      <c r="E188" s="29">
        <v>70</v>
      </c>
      <c r="F188" s="1" t="s">
        <v>64</v>
      </c>
      <c r="G188" s="1" t="s">
        <v>69</v>
      </c>
      <c r="H188" s="1" t="s">
        <v>70</v>
      </c>
      <c r="I188" s="1" t="s">
        <v>20</v>
      </c>
      <c r="J188" s="1" t="s">
        <v>17</v>
      </c>
      <c r="K188" t="b">
        <v>0</v>
      </c>
      <c r="L188" s="27">
        <v>27113.21</v>
      </c>
    </row>
    <row r="189" spans="1:12" x14ac:dyDescent="0.25">
      <c r="A189" s="29">
        <v>2020</v>
      </c>
      <c r="B189" s="29">
        <v>10</v>
      </c>
      <c r="C189" s="1" t="s">
        <v>39</v>
      </c>
      <c r="D189" s="1" t="s">
        <v>39</v>
      </c>
      <c r="E189" s="29">
        <v>70</v>
      </c>
      <c r="F189" s="1" t="s">
        <v>64</v>
      </c>
      <c r="G189" s="1" t="s">
        <v>69</v>
      </c>
      <c r="H189" s="1" t="s">
        <v>70</v>
      </c>
      <c r="I189" s="1" t="s">
        <v>21</v>
      </c>
      <c r="J189" s="1" t="s">
        <v>10</v>
      </c>
      <c r="K189" t="b">
        <v>0</v>
      </c>
      <c r="L189" s="27">
        <v>54226.41</v>
      </c>
    </row>
    <row r="190" spans="1:12" x14ac:dyDescent="0.25">
      <c r="A190" s="29">
        <v>2020</v>
      </c>
      <c r="B190" s="29">
        <v>10</v>
      </c>
      <c r="C190" s="1" t="s">
        <v>39</v>
      </c>
      <c r="D190" s="1" t="s">
        <v>39</v>
      </c>
      <c r="E190" s="29">
        <v>70</v>
      </c>
      <c r="F190" s="1" t="s">
        <v>64</v>
      </c>
      <c r="G190" s="1" t="s">
        <v>69</v>
      </c>
      <c r="H190" s="1" t="s">
        <v>70</v>
      </c>
      <c r="I190" s="1" t="s">
        <v>32</v>
      </c>
      <c r="J190" s="1" t="s">
        <v>10</v>
      </c>
      <c r="K190" t="b">
        <v>0</v>
      </c>
      <c r="L190" s="27">
        <v>81339.62</v>
      </c>
    </row>
    <row r="191" spans="1:12" x14ac:dyDescent="0.25">
      <c r="A191" s="29">
        <v>2020</v>
      </c>
      <c r="B191" s="29">
        <v>10</v>
      </c>
      <c r="C191" s="1" t="s">
        <v>39</v>
      </c>
      <c r="D191" s="1" t="s">
        <v>39</v>
      </c>
      <c r="E191" s="29">
        <v>70</v>
      </c>
      <c r="F191" s="1" t="s">
        <v>64</v>
      </c>
      <c r="G191" s="1" t="s">
        <v>69</v>
      </c>
      <c r="H191" s="1" t="s">
        <v>70</v>
      </c>
      <c r="I191" s="1" t="s">
        <v>22</v>
      </c>
      <c r="J191" s="1" t="s">
        <v>10</v>
      </c>
      <c r="K191" t="b">
        <v>0</v>
      </c>
      <c r="L191" s="27">
        <v>54226.41</v>
      </c>
    </row>
    <row r="192" spans="1:12" x14ac:dyDescent="0.25">
      <c r="A192" s="29">
        <v>2020</v>
      </c>
      <c r="B192" s="29">
        <v>10</v>
      </c>
      <c r="C192" s="1" t="s">
        <v>39</v>
      </c>
      <c r="D192" s="1" t="s">
        <v>39</v>
      </c>
      <c r="E192" s="29">
        <v>70</v>
      </c>
      <c r="F192" s="1" t="s">
        <v>64</v>
      </c>
      <c r="G192" s="1" t="s">
        <v>69</v>
      </c>
      <c r="H192" s="1" t="s">
        <v>70</v>
      </c>
      <c r="I192" s="1" t="s">
        <v>23</v>
      </c>
      <c r="J192" s="1" t="s">
        <v>12</v>
      </c>
      <c r="K192" t="b">
        <v>0</v>
      </c>
      <c r="L192" s="27">
        <v>203349.05</v>
      </c>
    </row>
    <row r="193" spans="1:12" x14ac:dyDescent="0.25">
      <c r="A193" s="29">
        <v>2020</v>
      </c>
      <c r="B193" s="29">
        <v>10</v>
      </c>
      <c r="C193" s="1" t="s">
        <v>39</v>
      </c>
      <c r="D193" s="1" t="s">
        <v>39</v>
      </c>
      <c r="E193" s="29">
        <v>70</v>
      </c>
      <c r="F193" s="1" t="s">
        <v>64</v>
      </c>
      <c r="G193" s="1" t="s">
        <v>69</v>
      </c>
      <c r="H193" s="1" t="s">
        <v>70</v>
      </c>
      <c r="I193" s="1" t="s">
        <v>24</v>
      </c>
      <c r="J193" s="1" t="s">
        <v>12</v>
      </c>
      <c r="K193" t="b">
        <v>0</v>
      </c>
      <c r="L193" s="27">
        <v>54226.41</v>
      </c>
    </row>
    <row r="194" spans="1:12" x14ac:dyDescent="0.25">
      <c r="A194" s="29">
        <v>2020</v>
      </c>
      <c r="B194" s="29">
        <v>10</v>
      </c>
      <c r="C194" s="1" t="s">
        <v>39</v>
      </c>
      <c r="D194" s="1" t="s">
        <v>39</v>
      </c>
      <c r="E194" s="29">
        <v>70</v>
      </c>
      <c r="F194" s="1" t="s">
        <v>64</v>
      </c>
      <c r="G194" s="1" t="s">
        <v>69</v>
      </c>
      <c r="H194" s="1" t="s">
        <v>70</v>
      </c>
      <c r="I194" s="1" t="s">
        <v>33</v>
      </c>
      <c r="J194" s="1" t="s">
        <v>17</v>
      </c>
      <c r="K194" t="b">
        <v>0</v>
      </c>
      <c r="L194" s="27">
        <v>13556.6</v>
      </c>
    </row>
    <row r="195" spans="1:12" x14ac:dyDescent="0.25">
      <c r="A195" s="29">
        <v>2020</v>
      </c>
      <c r="B195" s="29">
        <v>10</v>
      </c>
      <c r="C195" s="1" t="s">
        <v>39</v>
      </c>
      <c r="D195" s="1" t="s">
        <v>39</v>
      </c>
      <c r="E195" s="29">
        <v>70</v>
      </c>
      <c r="F195" s="1" t="s">
        <v>64</v>
      </c>
      <c r="G195" s="1" t="s">
        <v>69</v>
      </c>
      <c r="H195" s="1" t="s">
        <v>70</v>
      </c>
      <c r="I195" s="1" t="s">
        <v>25</v>
      </c>
      <c r="J195" s="1" t="s">
        <v>17</v>
      </c>
      <c r="K195" t="b">
        <v>0</v>
      </c>
      <c r="L195" s="27">
        <v>27113.21</v>
      </c>
    </row>
    <row r="196" spans="1:12" x14ac:dyDescent="0.25">
      <c r="A196" s="29">
        <v>2020</v>
      </c>
      <c r="B196" s="29">
        <v>10</v>
      </c>
      <c r="C196" s="1" t="s">
        <v>39</v>
      </c>
      <c r="D196" s="1" t="s">
        <v>39</v>
      </c>
      <c r="E196" s="29">
        <v>70</v>
      </c>
      <c r="F196" s="1" t="s">
        <v>64</v>
      </c>
      <c r="G196" s="1" t="s">
        <v>65</v>
      </c>
      <c r="H196" s="1" t="s">
        <v>66</v>
      </c>
      <c r="I196" s="1" t="s">
        <v>9</v>
      </c>
      <c r="J196" s="1" t="s">
        <v>10</v>
      </c>
      <c r="K196" t="b">
        <v>0</v>
      </c>
      <c r="L196" s="27">
        <v>177468.26</v>
      </c>
    </row>
    <row r="197" spans="1:12" x14ac:dyDescent="0.25">
      <c r="A197" s="29">
        <v>2020</v>
      </c>
      <c r="B197" s="29">
        <v>10</v>
      </c>
      <c r="C197" s="1" t="s">
        <v>39</v>
      </c>
      <c r="D197" s="1" t="s">
        <v>39</v>
      </c>
      <c r="E197" s="29">
        <v>70</v>
      </c>
      <c r="F197" s="1" t="s">
        <v>64</v>
      </c>
      <c r="G197" s="1" t="s">
        <v>65</v>
      </c>
      <c r="H197" s="1" t="s">
        <v>66</v>
      </c>
      <c r="I197" s="1" t="s">
        <v>11</v>
      </c>
      <c r="J197" s="1" t="s">
        <v>12</v>
      </c>
      <c r="K197" t="b">
        <v>0</v>
      </c>
      <c r="L197" s="27">
        <v>11091.77</v>
      </c>
    </row>
    <row r="198" spans="1:12" x14ac:dyDescent="0.25">
      <c r="A198" s="29">
        <v>2020</v>
      </c>
      <c r="B198" s="29">
        <v>10</v>
      </c>
      <c r="C198" s="1" t="s">
        <v>39</v>
      </c>
      <c r="D198" s="1" t="s">
        <v>39</v>
      </c>
      <c r="E198" s="29">
        <v>70</v>
      </c>
      <c r="F198" s="1" t="s">
        <v>64</v>
      </c>
      <c r="G198" s="1" t="s">
        <v>65</v>
      </c>
      <c r="H198" s="1" t="s">
        <v>66</v>
      </c>
      <c r="I198" s="1" t="s">
        <v>13</v>
      </c>
      <c r="J198" s="1" t="s">
        <v>12</v>
      </c>
      <c r="K198" t="b">
        <v>0</v>
      </c>
      <c r="L198" s="27">
        <v>29578.04</v>
      </c>
    </row>
    <row r="199" spans="1:12" x14ac:dyDescent="0.25">
      <c r="A199" s="29">
        <v>2020</v>
      </c>
      <c r="B199" s="29">
        <v>10</v>
      </c>
      <c r="C199" s="1" t="s">
        <v>39</v>
      </c>
      <c r="D199" s="1" t="s">
        <v>39</v>
      </c>
      <c r="E199" s="29">
        <v>70</v>
      </c>
      <c r="F199" s="1" t="s">
        <v>64</v>
      </c>
      <c r="G199" s="1" t="s">
        <v>65</v>
      </c>
      <c r="H199" s="1" t="s">
        <v>66</v>
      </c>
      <c r="I199" s="1" t="s">
        <v>28</v>
      </c>
      <c r="J199" s="1" t="s">
        <v>12</v>
      </c>
      <c r="K199" t="b">
        <v>0</v>
      </c>
      <c r="L199" s="27">
        <v>3697.26</v>
      </c>
    </row>
    <row r="200" spans="1:12" x14ac:dyDescent="0.25">
      <c r="A200" s="29">
        <v>2020</v>
      </c>
      <c r="B200" s="29">
        <v>10</v>
      </c>
      <c r="C200" s="1" t="s">
        <v>39</v>
      </c>
      <c r="D200" s="1" t="s">
        <v>39</v>
      </c>
      <c r="E200" s="29">
        <v>70</v>
      </c>
      <c r="F200" s="1" t="s">
        <v>64</v>
      </c>
      <c r="G200" s="1" t="s">
        <v>65</v>
      </c>
      <c r="H200" s="1" t="s">
        <v>66</v>
      </c>
      <c r="I200" s="1" t="s">
        <v>29</v>
      </c>
      <c r="J200" s="1" t="s">
        <v>12</v>
      </c>
      <c r="K200" t="b">
        <v>0</v>
      </c>
      <c r="L200" s="27">
        <v>3697.26</v>
      </c>
    </row>
    <row r="201" spans="1:12" x14ac:dyDescent="0.25">
      <c r="A201" s="29">
        <v>2020</v>
      </c>
      <c r="B201" s="29">
        <v>10</v>
      </c>
      <c r="C201" s="1" t="s">
        <v>39</v>
      </c>
      <c r="D201" s="1" t="s">
        <v>39</v>
      </c>
      <c r="E201" s="29">
        <v>70</v>
      </c>
      <c r="F201" s="1" t="s">
        <v>64</v>
      </c>
      <c r="G201" s="1" t="s">
        <v>65</v>
      </c>
      <c r="H201" s="1" t="s">
        <v>66</v>
      </c>
      <c r="I201" s="1" t="s">
        <v>30</v>
      </c>
      <c r="J201" s="1" t="s">
        <v>10</v>
      </c>
      <c r="K201" t="b">
        <v>0</v>
      </c>
      <c r="L201" s="27">
        <v>7394.51</v>
      </c>
    </row>
    <row r="202" spans="1:12" x14ac:dyDescent="0.25">
      <c r="A202" s="29">
        <v>2020</v>
      </c>
      <c r="B202" s="29">
        <v>10</v>
      </c>
      <c r="C202" s="1" t="s">
        <v>39</v>
      </c>
      <c r="D202" s="1" t="s">
        <v>39</v>
      </c>
      <c r="E202" s="29">
        <v>70</v>
      </c>
      <c r="F202" s="1" t="s">
        <v>64</v>
      </c>
      <c r="G202" s="1" t="s">
        <v>65</v>
      </c>
      <c r="H202" s="1" t="s">
        <v>66</v>
      </c>
      <c r="I202" s="1" t="s">
        <v>14</v>
      </c>
      <c r="J202" s="1" t="s">
        <v>10</v>
      </c>
      <c r="K202" t="b">
        <v>0</v>
      </c>
      <c r="L202" s="27">
        <v>18486.28</v>
      </c>
    </row>
    <row r="203" spans="1:12" x14ac:dyDescent="0.25">
      <c r="A203" s="29">
        <v>2020</v>
      </c>
      <c r="B203" s="29">
        <v>10</v>
      </c>
      <c r="C203" s="1" t="s">
        <v>39</v>
      </c>
      <c r="D203" s="1" t="s">
        <v>39</v>
      </c>
      <c r="E203" s="29">
        <v>70</v>
      </c>
      <c r="F203" s="1" t="s">
        <v>64</v>
      </c>
      <c r="G203" s="1" t="s">
        <v>65</v>
      </c>
      <c r="H203" s="1" t="s">
        <v>66</v>
      </c>
      <c r="I203" s="1" t="s">
        <v>15</v>
      </c>
      <c r="J203" s="1" t="s">
        <v>10</v>
      </c>
      <c r="K203" t="b">
        <v>0</v>
      </c>
      <c r="L203" s="27">
        <v>7394.51</v>
      </c>
    </row>
    <row r="204" spans="1:12" x14ac:dyDescent="0.25">
      <c r="A204" s="29">
        <v>2020</v>
      </c>
      <c r="B204" s="29">
        <v>10</v>
      </c>
      <c r="C204" s="1" t="s">
        <v>39</v>
      </c>
      <c r="D204" s="1" t="s">
        <v>39</v>
      </c>
      <c r="E204" s="29">
        <v>70</v>
      </c>
      <c r="F204" s="1" t="s">
        <v>64</v>
      </c>
      <c r="G204" s="1" t="s">
        <v>65</v>
      </c>
      <c r="H204" s="1" t="s">
        <v>66</v>
      </c>
      <c r="I204" s="1" t="s">
        <v>31</v>
      </c>
      <c r="J204" s="1" t="s">
        <v>12</v>
      </c>
      <c r="K204" t="b">
        <v>0</v>
      </c>
      <c r="L204" s="27">
        <v>3697.26</v>
      </c>
    </row>
    <row r="205" spans="1:12" x14ac:dyDescent="0.25">
      <c r="A205" s="29">
        <v>2020</v>
      </c>
      <c r="B205" s="29">
        <v>10</v>
      </c>
      <c r="C205" s="1" t="s">
        <v>39</v>
      </c>
      <c r="D205" s="1" t="s">
        <v>39</v>
      </c>
      <c r="E205" s="29">
        <v>70</v>
      </c>
      <c r="F205" s="1" t="s">
        <v>64</v>
      </c>
      <c r="G205" s="1" t="s">
        <v>65</v>
      </c>
      <c r="H205" s="1" t="s">
        <v>66</v>
      </c>
      <c r="I205" s="1" t="s">
        <v>16</v>
      </c>
      <c r="J205" s="1" t="s">
        <v>17</v>
      </c>
      <c r="K205" t="b">
        <v>0</v>
      </c>
      <c r="L205" s="27">
        <v>3697.26</v>
      </c>
    </row>
    <row r="206" spans="1:12" x14ac:dyDescent="0.25">
      <c r="A206" s="29">
        <v>2020</v>
      </c>
      <c r="B206" s="29">
        <v>10</v>
      </c>
      <c r="C206" s="1" t="s">
        <v>39</v>
      </c>
      <c r="D206" s="1" t="s">
        <v>39</v>
      </c>
      <c r="E206" s="29">
        <v>70</v>
      </c>
      <c r="F206" s="1" t="s">
        <v>64</v>
      </c>
      <c r="G206" s="1" t="s">
        <v>65</v>
      </c>
      <c r="H206" s="1" t="s">
        <v>66</v>
      </c>
      <c r="I206" s="1" t="s">
        <v>18</v>
      </c>
      <c r="J206" s="1" t="s">
        <v>17</v>
      </c>
      <c r="K206" t="b">
        <v>0</v>
      </c>
      <c r="L206" s="27">
        <v>3697.26</v>
      </c>
    </row>
    <row r="207" spans="1:12" x14ac:dyDescent="0.25">
      <c r="A207" s="29">
        <v>2020</v>
      </c>
      <c r="B207" s="29">
        <v>10</v>
      </c>
      <c r="C207" s="1" t="s">
        <v>39</v>
      </c>
      <c r="D207" s="1" t="s">
        <v>39</v>
      </c>
      <c r="E207" s="29">
        <v>70</v>
      </c>
      <c r="F207" s="1" t="s">
        <v>64</v>
      </c>
      <c r="G207" s="1" t="s">
        <v>65</v>
      </c>
      <c r="H207" s="1" t="s">
        <v>66</v>
      </c>
      <c r="I207" s="1" t="s">
        <v>19</v>
      </c>
      <c r="J207" s="1" t="s">
        <v>17</v>
      </c>
      <c r="K207" t="b">
        <v>0</v>
      </c>
      <c r="L207" s="27">
        <v>11091.77</v>
      </c>
    </row>
    <row r="208" spans="1:12" x14ac:dyDescent="0.25">
      <c r="A208" s="29">
        <v>2020</v>
      </c>
      <c r="B208" s="29">
        <v>10</v>
      </c>
      <c r="C208" s="1" t="s">
        <v>39</v>
      </c>
      <c r="D208" s="1" t="s">
        <v>39</v>
      </c>
      <c r="E208" s="29">
        <v>70</v>
      </c>
      <c r="F208" s="1" t="s">
        <v>64</v>
      </c>
      <c r="G208" s="1" t="s">
        <v>65</v>
      </c>
      <c r="H208" s="1" t="s">
        <v>66</v>
      </c>
      <c r="I208" s="1" t="s">
        <v>20</v>
      </c>
      <c r="J208" s="1" t="s">
        <v>17</v>
      </c>
      <c r="K208" t="b">
        <v>0</v>
      </c>
      <c r="L208" s="27">
        <v>7394.51</v>
      </c>
    </row>
    <row r="209" spans="1:12" x14ac:dyDescent="0.25">
      <c r="A209" s="29">
        <v>2020</v>
      </c>
      <c r="B209" s="29">
        <v>10</v>
      </c>
      <c r="C209" s="1" t="s">
        <v>39</v>
      </c>
      <c r="D209" s="1" t="s">
        <v>39</v>
      </c>
      <c r="E209" s="29">
        <v>70</v>
      </c>
      <c r="F209" s="1" t="s">
        <v>64</v>
      </c>
      <c r="G209" s="1" t="s">
        <v>65</v>
      </c>
      <c r="H209" s="1" t="s">
        <v>66</v>
      </c>
      <c r="I209" s="1" t="s">
        <v>21</v>
      </c>
      <c r="J209" s="1" t="s">
        <v>10</v>
      </c>
      <c r="K209" t="b">
        <v>0</v>
      </c>
      <c r="L209" s="27">
        <v>14789.02</v>
      </c>
    </row>
    <row r="210" spans="1:12" x14ac:dyDescent="0.25">
      <c r="A210" s="29">
        <v>2020</v>
      </c>
      <c r="B210" s="29">
        <v>10</v>
      </c>
      <c r="C210" s="1" t="s">
        <v>39</v>
      </c>
      <c r="D210" s="1" t="s">
        <v>39</v>
      </c>
      <c r="E210" s="29">
        <v>70</v>
      </c>
      <c r="F210" s="1" t="s">
        <v>64</v>
      </c>
      <c r="G210" s="1" t="s">
        <v>65</v>
      </c>
      <c r="H210" s="1" t="s">
        <v>66</v>
      </c>
      <c r="I210" s="1" t="s">
        <v>32</v>
      </c>
      <c r="J210" s="1" t="s">
        <v>10</v>
      </c>
      <c r="K210" t="b">
        <v>0</v>
      </c>
      <c r="L210" s="27">
        <v>11091.77</v>
      </c>
    </row>
    <row r="211" spans="1:12" x14ac:dyDescent="0.25">
      <c r="A211" s="29">
        <v>2020</v>
      </c>
      <c r="B211" s="29">
        <v>10</v>
      </c>
      <c r="C211" s="1" t="s">
        <v>39</v>
      </c>
      <c r="D211" s="1" t="s">
        <v>39</v>
      </c>
      <c r="E211" s="29">
        <v>70</v>
      </c>
      <c r="F211" s="1" t="s">
        <v>64</v>
      </c>
      <c r="G211" s="1" t="s">
        <v>65</v>
      </c>
      <c r="H211" s="1" t="s">
        <v>66</v>
      </c>
      <c r="I211" s="1" t="s">
        <v>22</v>
      </c>
      <c r="J211" s="1" t="s">
        <v>10</v>
      </c>
      <c r="K211" t="b">
        <v>0</v>
      </c>
      <c r="L211" s="27">
        <v>25880.79</v>
      </c>
    </row>
    <row r="212" spans="1:12" x14ac:dyDescent="0.25">
      <c r="A212" s="29">
        <v>2020</v>
      </c>
      <c r="B212" s="29">
        <v>10</v>
      </c>
      <c r="C212" s="1" t="s">
        <v>39</v>
      </c>
      <c r="D212" s="1" t="s">
        <v>39</v>
      </c>
      <c r="E212" s="29">
        <v>70</v>
      </c>
      <c r="F212" s="1" t="s">
        <v>64</v>
      </c>
      <c r="G212" s="1" t="s">
        <v>65</v>
      </c>
      <c r="H212" s="1" t="s">
        <v>66</v>
      </c>
      <c r="I212" s="1" t="s">
        <v>23</v>
      </c>
      <c r="J212" s="1" t="s">
        <v>12</v>
      </c>
      <c r="K212" t="b">
        <v>0</v>
      </c>
      <c r="L212" s="27">
        <v>18486.28</v>
      </c>
    </row>
    <row r="213" spans="1:12" x14ac:dyDescent="0.25">
      <c r="A213" s="29">
        <v>2020</v>
      </c>
      <c r="B213" s="29">
        <v>10</v>
      </c>
      <c r="C213" s="1" t="s">
        <v>39</v>
      </c>
      <c r="D213" s="1" t="s">
        <v>39</v>
      </c>
      <c r="E213" s="29">
        <v>70</v>
      </c>
      <c r="F213" s="1" t="s">
        <v>64</v>
      </c>
      <c r="G213" s="1" t="s">
        <v>65</v>
      </c>
      <c r="H213" s="1" t="s">
        <v>66</v>
      </c>
      <c r="I213" s="1" t="s">
        <v>24</v>
      </c>
      <c r="J213" s="1" t="s">
        <v>12</v>
      </c>
      <c r="K213" t="b">
        <v>0</v>
      </c>
      <c r="L213" s="27">
        <v>3697.26</v>
      </c>
    </row>
    <row r="214" spans="1:12" x14ac:dyDescent="0.25">
      <c r="A214" s="29">
        <v>2020</v>
      </c>
      <c r="B214" s="29">
        <v>10</v>
      </c>
      <c r="C214" s="1" t="s">
        <v>39</v>
      </c>
      <c r="D214" s="1" t="s">
        <v>39</v>
      </c>
      <c r="E214" s="29">
        <v>70</v>
      </c>
      <c r="F214" s="1" t="s">
        <v>64</v>
      </c>
      <c r="G214" s="1" t="s">
        <v>65</v>
      </c>
      <c r="H214" s="1" t="s">
        <v>66</v>
      </c>
      <c r="I214" s="1" t="s">
        <v>33</v>
      </c>
      <c r="J214" s="1" t="s">
        <v>17</v>
      </c>
      <c r="K214" t="b">
        <v>0</v>
      </c>
      <c r="L214" s="27">
        <v>3697.26</v>
      </c>
    </row>
    <row r="215" spans="1:12" x14ac:dyDescent="0.25">
      <c r="A215" s="29">
        <v>2020</v>
      </c>
      <c r="B215" s="29">
        <v>10</v>
      </c>
      <c r="C215" s="1" t="s">
        <v>39</v>
      </c>
      <c r="D215" s="1" t="s">
        <v>39</v>
      </c>
      <c r="E215" s="29">
        <v>70</v>
      </c>
      <c r="F215" s="1" t="s">
        <v>64</v>
      </c>
      <c r="G215" s="1" t="s">
        <v>65</v>
      </c>
      <c r="H215" s="1" t="s">
        <v>66</v>
      </c>
      <c r="I215" s="1" t="s">
        <v>25</v>
      </c>
      <c r="J215" s="1" t="s">
        <v>17</v>
      </c>
      <c r="K215" t="b">
        <v>0</v>
      </c>
      <c r="L215" s="27">
        <v>3697.26</v>
      </c>
    </row>
    <row r="216" spans="1:12" x14ac:dyDescent="0.25">
      <c r="A216" s="29">
        <v>2020</v>
      </c>
      <c r="B216" s="29">
        <v>10</v>
      </c>
      <c r="C216" s="1" t="s">
        <v>39</v>
      </c>
      <c r="D216" s="1" t="s">
        <v>39</v>
      </c>
      <c r="E216" s="29">
        <v>70</v>
      </c>
      <c r="F216" s="1" t="s">
        <v>64</v>
      </c>
      <c r="G216" s="1" t="s">
        <v>67</v>
      </c>
      <c r="H216" s="1" t="s">
        <v>68</v>
      </c>
      <c r="I216" s="1" t="s">
        <v>9</v>
      </c>
      <c r="J216" s="1" t="s">
        <v>10</v>
      </c>
      <c r="K216" t="b">
        <v>0</v>
      </c>
      <c r="L216" s="27">
        <v>635927.94999999995</v>
      </c>
    </row>
    <row r="217" spans="1:12" x14ac:dyDescent="0.25">
      <c r="A217" s="29">
        <v>2020</v>
      </c>
      <c r="B217" s="29">
        <v>10</v>
      </c>
      <c r="C217" s="1" t="s">
        <v>39</v>
      </c>
      <c r="D217" s="1" t="s">
        <v>39</v>
      </c>
      <c r="E217" s="29">
        <v>70</v>
      </c>
      <c r="F217" s="1" t="s">
        <v>64</v>
      </c>
      <c r="G217" s="1" t="s">
        <v>67</v>
      </c>
      <c r="H217" s="1" t="s">
        <v>68</v>
      </c>
      <c r="I217" s="1" t="s">
        <v>11</v>
      </c>
      <c r="J217" s="1" t="s">
        <v>12</v>
      </c>
      <c r="K217" t="b">
        <v>0</v>
      </c>
      <c r="L217" s="27">
        <v>529939.96</v>
      </c>
    </row>
    <row r="218" spans="1:12" x14ac:dyDescent="0.25">
      <c r="A218" s="29">
        <v>2020</v>
      </c>
      <c r="B218" s="29">
        <v>10</v>
      </c>
      <c r="C218" s="1" t="s">
        <v>39</v>
      </c>
      <c r="D218" s="1" t="s">
        <v>39</v>
      </c>
      <c r="E218" s="29">
        <v>70</v>
      </c>
      <c r="F218" s="1" t="s">
        <v>64</v>
      </c>
      <c r="G218" s="1" t="s">
        <v>67</v>
      </c>
      <c r="H218" s="1" t="s">
        <v>68</v>
      </c>
      <c r="I218" s="1" t="s">
        <v>13</v>
      </c>
      <c r="J218" s="1" t="s">
        <v>12</v>
      </c>
      <c r="K218" t="b">
        <v>0</v>
      </c>
      <c r="L218" s="27">
        <v>1695807.86</v>
      </c>
    </row>
    <row r="219" spans="1:12" x14ac:dyDescent="0.25">
      <c r="A219" s="29">
        <v>2020</v>
      </c>
      <c r="B219" s="29">
        <v>10</v>
      </c>
      <c r="C219" s="1" t="s">
        <v>39</v>
      </c>
      <c r="D219" s="1" t="s">
        <v>39</v>
      </c>
      <c r="E219" s="29">
        <v>70</v>
      </c>
      <c r="F219" s="1" t="s">
        <v>64</v>
      </c>
      <c r="G219" s="1" t="s">
        <v>67</v>
      </c>
      <c r="H219" s="1" t="s">
        <v>68</v>
      </c>
      <c r="I219" s="1" t="s">
        <v>28</v>
      </c>
      <c r="J219" s="1" t="s">
        <v>12</v>
      </c>
      <c r="K219" t="b">
        <v>0</v>
      </c>
      <c r="L219" s="27">
        <v>423951.97</v>
      </c>
    </row>
    <row r="220" spans="1:12" x14ac:dyDescent="0.25">
      <c r="A220" s="29">
        <v>2020</v>
      </c>
      <c r="B220" s="29">
        <v>10</v>
      </c>
      <c r="C220" s="1" t="s">
        <v>39</v>
      </c>
      <c r="D220" s="1" t="s">
        <v>39</v>
      </c>
      <c r="E220" s="29">
        <v>70</v>
      </c>
      <c r="F220" s="1" t="s">
        <v>64</v>
      </c>
      <c r="G220" s="1" t="s">
        <v>67</v>
      </c>
      <c r="H220" s="1" t="s">
        <v>68</v>
      </c>
      <c r="I220" s="1" t="s">
        <v>29</v>
      </c>
      <c r="J220" s="1" t="s">
        <v>12</v>
      </c>
      <c r="K220" t="b">
        <v>0</v>
      </c>
      <c r="L220" s="27">
        <v>105987.99</v>
      </c>
    </row>
    <row r="221" spans="1:12" x14ac:dyDescent="0.25">
      <c r="A221" s="29">
        <v>2020</v>
      </c>
      <c r="B221" s="29">
        <v>10</v>
      </c>
      <c r="C221" s="1" t="s">
        <v>39</v>
      </c>
      <c r="D221" s="1" t="s">
        <v>39</v>
      </c>
      <c r="E221" s="29">
        <v>70</v>
      </c>
      <c r="F221" s="1" t="s">
        <v>64</v>
      </c>
      <c r="G221" s="1" t="s">
        <v>67</v>
      </c>
      <c r="H221" s="1" t="s">
        <v>68</v>
      </c>
      <c r="I221" s="1" t="s">
        <v>30</v>
      </c>
      <c r="J221" s="1" t="s">
        <v>10</v>
      </c>
      <c r="K221" t="b">
        <v>0</v>
      </c>
      <c r="L221" s="27">
        <v>211975.98</v>
      </c>
    </row>
    <row r="222" spans="1:12" x14ac:dyDescent="0.25">
      <c r="A222" s="29">
        <v>2020</v>
      </c>
      <c r="B222" s="29">
        <v>10</v>
      </c>
      <c r="C222" s="1" t="s">
        <v>39</v>
      </c>
      <c r="D222" s="1" t="s">
        <v>39</v>
      </c>
      <c r="E222" s="29">
        <v>70</v>
      </c>
      <c r="F222" s="1" t="s">
        <v>64</v>
      </c>
      <c r="G222" s="1" t="s">
        <v>67</v>
      </c>
      <c r="H222" s="1" t="s">
        <v>68</v>
      </c>
      <c r="I222" s="1" t="s">
        <v>14</v>
      </c>
      <c r="J222" s="1" t="s">
        <v>10</v>
      </c>
      <c r="K222" t="b">
        <v>0</v>
      </c>
      <c r="L222" s="27">
        <v>847903.93</v>
      </c>
    </row>
    <row r="223" spans="1:12" x14ac:dyDescent="0.25">
      <c r="A223" s="29">
        <v>2020</v>
      </c>
      <c r="B223" s="29">
        <v>10</v>
      </c>
      <c r="C223" s="1" t="s">
        <v>39</v>
      </c>
      <c r="D223" s="1" t="s">
        <v>39</v>
      </c>
      <c r="E223" s="29">
        <v>70</v>
      </c>
      <c r="F223" s="1" t="s">
        <v>64</v>
      </c>
      <c r="G223" s="1" t="s">
        <v>67</v>
      </c>
      <c r="H223" s="1" t="s">
        <v>68</v>
      </c>
      <c r="I223" s="1" t="s">
        <v>15</v>
      </c>
      <c r="J223" s="1" t="s">
        <v>10</v>
      </c>
      <c r="K223" t="b">
        <v>0</v>
      </c>
      <c r="L223" s="27">
        <v>423951.97</v>
      </c>
    </row>
    <row r="224" spans="1:12" x14ac:dyDescent="0.25">
      <c r="A224" s="29">
        <v>2020</v>
      </c>
      <c r="B224" s="29">
        <v>10</v>
      </c>
      <c r="C224" s="1" t="s">
        <v>39</v>
      </c>
      <c r="D224" s="1" t="s">
        <v>39</v>
      </c>
      <c r="E224" s="29">
        <v>70</v>
      </c>
      <c r="F224" s="1" t="s">
        <v>64</v>
      </c>
      <c r="G224" s="1" t="s">
        <v>67</v>
      </c>
      <c r="H224" s="1" t="s">
        <v>68</v>
      </c>
      <c r="I224" s="1" t="s">
        <v>31</v>
      </c>
      <c r="J224" s="1" t="s">
        <v>12</v>
      </c>
      <c r="K224" t="b">
        <v>0</v>
      </c>
      <c r="L224" s="27">
        <v>105987.99</v>
      </c>
    </row>
    <row r="225" spans="1:12" x14ac:dyDescent="0.25">
      <c r="A225" s="29">
        <v>2020</v>
      </c>
      <c r="B225" s="29">
        <v>10</v>
      </c>
      <c r="C225" s="1" t="s">
        <v>39</v>
      </c>
      <c r="D225" s="1" t="s">
        <v>39</v>
      </c>
      <c r="E225" s="29">
        <v>70</v>
      </c>
      <c r="F225" s="1" t="s">
        <v>64</v>
      </c>
      <c r="G225" s="1" t="s">
        <v>67</v>
      </c>
      <c r="H225" s="1" t="s">
        <v>68</v>
      </c>
      <c r="I225" s="1" t="s">
        <v>16</v>
      </c>
      <c r="J225" s="1" t="s">
        <v>17</v>
      </c>
      <c r="K225" t="b">
        <v>0</v>
      </c>
      <c r="L225" s="27">
        <v>1483831.88</v>
      </c>
    </row>
    <row r="226" spans="1:12" x14ac:dyDescent="0.25">
      <c r="A226" s="29">
        <v>2020</v>
      </c>
      <c r="B226" s="29">
        <v>10</v>
      </c>
      <c r="C226" s="1" t="s">
        <v>39</v>
      </c>
      <c r="D226" s="1" t="s">
        <v>39</v>
      </c>
      <c r="E226" s="29">
        <v>70</v>
      </c>
      <c r="F226" s="1" t="s">
        <v>64</v>
      </c>
      <c r="G226" s="1" t="s">
        <v>67</v>
      </c>
      <c r="H226" s="1" t="s">
        <v>68</v>
      </c>
      <c r="I226" s="1" t="s">
        <v>18</v>
      </c>
      <c r="J226" s="1" t="s">
        <v>17</v>
      </c>
      <c r="K226" t="b">
        <v>0</v>
      </c>
      <c r="L226" s="27">
        <v>211975.98</v>
      </c>
    </row>
    <row r="227" spans="1:12" x14ac:dyDescent="0.25">
      <c r="A227" s="29">
        <v>2020</v>
      </c>
      <c r="B227" s="29">
        <v>10</v>
      </c>
      <c r="C227" s="1" t="s">
        <v>39</v>
      </c>
      <c r="D227" s="1" t="s">
        <v>39</v>
      </c>
      <c r="E227" s="29">
        <v>70</v>
      </c>
      <c r="F227" s="1" t="s">
        <v>64</v>
      </c>
      <c r="G227" s="1" t="s">
        <v>67</v>
      </c>
      <c r="H227" s="1" t="s">
        <v>68</v>
      </c>
      <c r="I227" s="1" t="s">
        <v>19</v>
      </c>
      <c r="J227" s="1" t="s">
        <v>17</v>
      </c>
      <c r="K227" t="b">
        <v>0</v>
      </c>
      <c r="L227" s="27">
        <v>529939.96</v>
      </c>
    </row>
    <row r="228" spans="1:12" x14ac:dyDescent="0.25">
      <c r="A228" s="29">
        <v>2020</v>
      </c>
      <c r="B228" s="29">
        <v>10</v>
      </c>
      <c r="C228" s="1" t="s">
        <v>39</v>
      </c>
      <c r="D228" s="1" t="s">
        <v>39</v>
      </c>
      <c r="E228" s="29">
        <v>70</v>
      </c>
      <c r="F228" s="1" t="s">
        <v>64</v>
      </c>
      <c r="G228" s="1" t="s">
        <v>67</v>
      </c>
      <c r="H228" s="1" t="s">
        <v>68</v>
      </c>
      <c r="I228" s="1" t="s">
        <v>20</v>
      </c>
      <c r="J228" s="1" t="s">
        <v>17</v>
      </c>
      <c r="K228" t="b">
        <v>0</v>
      </c>
      <c r="L228" s="27">
        <v>741915.94</v>
      </c>
    </row>
    <row r="229" spans="1:12" x14ac:dyDescent="0.25">
      <c r="A229" s="29">
        <v>2020</v>
      </c>
      <c r="B229" s="29">
        <v>10</v>
      </c>
      <c r="C229" s="1" t="s">
        <v>39</v>
      </c>
      <c r="D229" s="1" t="s">
        <v>39</v>
      </c>
      <c r="E229" s="29">
        <v>70</v>
      </c>
      <c r="F229" s="1" t="s">
        <v>64</v>
      </c>
      <c r="G229" s="1" t="s">
        <v>67</v>
      </c>
      <c r="H229" s="1" t="s">
        <v>68</v>
      </c>
      <c r="I229" s="1" t="s">
        <v>21</v>
      </c>
      <c r="J229" s="1" t="s">
        <v>10</v>
      </c>
      <c r="K229" t="b">
        <v>0</v>
      </c>
      <c r="L229" s="27">
        <v>423951.97</v>
      </c>
    </row>
    <row r="230" spans="1:12" x14ac:dyDescent="0.25">
      <c r="A230" s="29">
        <v>2020</v>
      </c>
      <c r="B230" s="29">
        <v>10</v>
      </c>
      <c r="C230" s="1" t="s">
        <v>39</v>
      </c>
      <c r="D230" s="1" t="s">
        <v>39</v>
      </c>
      <c r="E230" s="29">
        <v>70</v>
      </c>
      <c r="F230" s="1" t="s">
        <v>64</v>
      </c>
      <c r="G230" s="1" t="s">
        <v>67</v>
      </c>
      <c r="H230" s="1" t="s">
        <v>68</v>
      </c>
      <c r="I230" s="1" t="s">
        <v>32</v>
      </c>
      <c r="J230" s="1" t="s">
        <v>10</v>
      </c>
      <c r="K230" t="b">
        <v>0</v>
      </c>
      <c r="L230" s="27">
        <v>423951.97</v>
      </c>
    </row>
    <row r="231" spans="1:12" x14ac:dyDescent="0.25">
      <c r="A231" s="29">
        <v>2020</v>
      </c>
      <c r="B231" s="29">
        <v>10</v>
      </c>
      <c r="C231" s="1" t="s">
        <v>39</v>
      </c>
      <c r="D231" s="1" t="s">
        <v>39</v>
      </c>
      <c r="E231" s="29">
        <v>70</v>
      </c>
      <c r="F231" s="1" t="s">
        <v>64</v>
      </c>
      <c r="G231" s="1" t="s">
        <v>67</v>
      </c>
      <c r="H231" s="1" t="s">
        <v>68</v>
      </c>
      <c r="I231" s="1" t="s">
        <v>22</v>
      </c>
      <c r="J231" s="1" t="s">
        <v>10</v>
      </c>
      <c r="K231" t="b">
        <v>0</v>
      </c>
      <c r="L231" s="27">
        <v>211975.98</v>
      </c>
    </row>
    <row r="232" spans="1:12" x14ac:dyDescent="0.25">
      <c r="A232" s="29">
        <v>2020</v>
      </c>
      <c r="B232" s="29">
        <v>10</v>
      </c>
      <c r="C232" s="1" t="s">
        <v>39</v>
      </c>
      <c r="D232" s="1" t="s">
        <v>39</v>
      </c>
      <c r="E232" s="29">
        <v>70</v>
      </c>
      <c r="F232" s="1" t="s">
        <v>64</v>
      </c>
      <c r="G232" s="1" t="s">
        <v>67</v>
      </c>
      <c r="H232" s="1" t="s">
        <v>68</v>
      </c>
      <c r="I232" s="1" t="s">
        <v>23</v>
      </c>
      <c r="J232" s="1" t="s">
        <v>12</v>
      </c>
      <c r="K232" t="b">
        <v>0</v>
      </c>
      <c r="L232" s="27">
        <v>317963.96999999997</v>
      </c>
    </row>
    <row r="233" spans="1:12" x14ac:dyDescent="0.25">
      <c r="A233" s="29">
        <v>2020</v>
      </c>
      <c r="B233" s="29">
        <v>10</v>
      </c>
      <c r="C233" s="1" t="s">
        <v>39</v>
      </c>
      <c r="D233" s="1" t="s">
        <v>39</v>
      </c>
      <c r="E233" s="29">
        <v>70</v>
      </c>
      <c r="F233" s="1" t="s">
        <v>64</v>
      </c>
      <c r="G233" s="1" t="s">
        <v>67</v>
      </c>
      <c r="H233" s="1" t="s">
        <v>68</v>
      </c>
      <c r="I233" s="1" t="s">
        <v>24</v>
      </c>
      <c r="J233" s="1" t="s">
        <v>12</v>
      </c>
      <c r="K233" t="b">
        <v>0</v>
      </c>
      <c r="L233" s="27">
        <v>1059879.9099999999</v>
      </c>
    </row>
    <row r="234" spans="1:12" x14ac:dyDescent="0.25">
      <c r="A234" s="29">
        <v>2020</v>
      </c>
      <c r="B234" s="29">
        <v>10</v>
      </c>
      <c r="C234" s="1" t="s">
        <v>39</v>
      </c>
      <c r="D234" s="1" t="s">
        <v>39</v>
      </c>
      <c r="E234" s="29">
        <v>70</v>
      </c>
      <c r="F234" s="1" t="s">
        <v>64</v>
      </c>
      <c r="G234" s="1" t="s">
        <v>67</v>
      </c>
      <c r="H234" s="1" t="s">
        <v>68</v>
      </c>
      <c r="I234" s="1" t="s">
        <v>33</v>
      </c>
      <c r="J234" s="1" t="s">
        <v>17</v>
      </c>
      <c r="K234" t="b">
        <v>0</v>
      </c>
      <c r="L234" s="27">
        <v>105987.99</v>
      </c>
    </row>
    <row r="235" spans="1:12" x14ac:dyDescent="0.25">
      <c r="A235" s="29">
        <v>2020</v>
      </c>
      <c r="B235" s="29">
        <v>10</v>
      </c>
      <c r="C235" s="1" t="s">
        <v>39</v>
      </c>
      <c r="D235" s="1" t="s">
        <v>39</v>
      </c>
      <c r="E235" s="29">
        <v>70</v>
      </c>
      <c r="F235" s="1" t="s">
        <v>64</v>
      </c>
      <c r="G235" s="1" t="s">
        <v>67</v>
      </c>
      <c r="H235" s="1" t="s">
        <v>68</v>
      </c>
      <c r="I235" s="1" t="s">
        <v>25</v>
      </c>
      <c r="J235" s="1" t="s">
        <v>17</v>
      </c>
      <c r="K235" t="b">
        <v>0</v>
      </c>
      <c r="L235" s="27">
        <v>105987.99</v>
      </c>
    </row>
    <row r="236" spans="1:12" x14ac:dyDescent="0.25">
      <c r="A236" s="29">
        <v>2020</v>
      </c>
      <c r="B236" s="29">
        <v>10</v>
      </c>
      <c r="C236" s="1" t="s">
        <v>39</v>
      </c>
      <c r="D236" s="1" t="s">
        <v>39</v>
      </c>
      <c r="E236" s="29">
        <v>56</v>
      </c>
      <c r="F236" s="1" t="s">
        <v>71</v>
      </c>
      <c r="G236" s="1" t="s">
        <v>72</v>
      </c>
      <c r="H236" s="1" t="s">
        <v>71</v>
      </c>
      <c r="I236" s="1" t="s">
        <v>9</v>
      </c>
      <c r="J236" s="1" t="s">
        <v>10</v>
      </c>
      <c r="K236" t="b">
        <v>0</v>
      </c>
      <c r="L236" s="27">
        <v>16444.02</v>
      </c>
    </row>
    <row r="237" spans="1:12" x14ac:dyDescent="0.25">
      <c r="A237" s="29">
        <v>2020</v>
      </c>
      <c r="B237" s="29">
        <v>10</v>
      </c>
      <c r="C237" s="1" t="s">
        <v>39</v>
      </c>
      <c r="D237" s="1" t="s">
        <v>39</v>
      </c>
      <c r="E237" s="29">
        <v>56</v>
      </c>
      <c r="F237" s="1" t="s">
        <v>71</v>
      </c>
      <c r="G237" s="1" t="s">
        <v>72</v>
      </c>
      <c r="H237" s="1" t="s">
        <v>71</v>
      </c>
      <c r="I237" s="1" t="s">
        <v>11</v>
      </c>
      <c r="J237" s="1" t="s">
        <v>12</v>
      </c>
      <c r="K237" t="b">
        <v>0</v>
      </c>
      <c r="L237" s="27">
        <v>8222.01</v>
      </c>
    </row>
    <row r="238" spans="1:12" x14ac:dyDescent="0.25">
      <c r="A238" s="29">
        <v>2020</v>
      </c>
      <c r="B238" s="29">
        <v>10</v>
      </c>
      <c r="C238" s="1" t="s">
        <v>39</v>
      </c>
      <c r="D238" s="1" t="s">
        <v>39</v>
      </c>
      <c r="E238" s="29">
        <v>56</v>
      </c>
      <c r="F238" s="1" t="s">
        <v>71</v>
      </c>
      <c r="G238" s="1" t="s">
        <v>72</v>
      </c>
      <c r="H238" s="1" t="s">
        <v>71</v>
      </c>
      <c r="I238" s="1" t="s">
        <v>13</v>
      </c>
      <c r="J238" s="1" t="s">
        <v>12</v>
      </c>
      <c r="K238" t="b">
        <v>0</v>
      </c>
      <c r="L238" s="27">
        <v>5872.87</v>
      </c>
    </row>
    <row r="239" spans="1:12" x14ac:dyDescent="0.25">
      <c r="A239" s="29">
        <v>2020</v>
      </c>
      <c r="B239" s="29">
        <v>10</v>
      </c>
      <c r="C239" s="1" t="s">
        <v>39</v>
      </c>
      <c r="D239" s="1" t="s">
        <v>39</v>
      </c>
      <c r="E239" s="29">
        <v>56</v>
      </c>
      <c r="F239" s="1" t="s">
        <v>71</v>
      </c>
      <c r="G239" s="1" t="s">
        <v>72</v>
      </c>
      <c r="H239" s="1" t="s">
        <v>71</v>
      </c>
      <c r="I239" s="1" t="s">
        <v>28</v>
      </c>
      <c r="J239" s="1" t="s">
        <v>12</v>
      </c>
      <c r="K239" t="b">
        <v>0</v>
      </c>
      <c r="L239" s="27">
        <v>1174.57</v>
      </c>
    </row>
    <row r="240" spans="1:12" x14ac:dyDescent="0.25">
      <c r="A240" s="29">
        <v>2020</v>
      </c>
      <c r="B240" s="29">
        <v>10</v>
      </c>
      <c r="C240" s="1" t="s">
        <v>39</v>
      </c>
      <c r="D240" s="1" t="s">
        <v>39</v>
      </c>
      <c r="E240" s="29">
        <v>56</v>
      </c>
      <c r="F240" s="1" t="s">
        <v>71</v>
      </c>
      <c r="G240" s="1" t="s">
        <v>72</v>
      </c>
      <c r="H240" s="1" t="s">
        <v>71</v>
      </c>
      <c r="I240" s="1" t="s">
        <v>29</v>
      </c>
      <c r="J240" s="1" t="s">
        <v>12</v>
      </c>
      <c r="K240" t="b">
        <v>0</v>
      </c>
      <c r="L240" s="27">
        <v>7047.44</v>
      </c>
    </row>
    <row r="241" spans="1:12" x14ac:dyDescent="0.25">
      <c r="A241" s="29">
        <v>2020</v>
      </c>
      <c r="B241" s="29">
        <v>10</v>
      </c>
      <c r="C241" s="1" t="s">
        <v>39</v>
      </c>
      <c r="D241" s="1" t="s">
        <v>39</v>
      </c>
      <c r="E241" s="29">
        <v>56</v>
      </c>
      <c r="F241" s="1" t="s">
        <v>71</v>
      </c>
      <c r="G241" s="1" t="s">
        <v>72</v>
      </c>
      <c r="H241" s="1" t="s">
        <v>71</v>
      </c>
      <c r="I241" s="1" t="s">
        <v>14</v>
      </c>
      <c r="J241" s="1" t="s">
        <v>10</v>
      </c>
      <c r="K241" t="b">
        <v>0</v>
      </c>
      <c r="L241" s="27">
        <v>11745.73</v>
      </c>
    </row>
    <row r="242" spans="1:12" x14ac:dyDescent="0.25">
      <c r="A242" s="29">
        <v>2020</v>
      </c>
      <c r="B242" s="29">
        <v>10</v>
      </c>
      <c r="C242" s="1" t="s">
        <v>39</v>
      </c>
      <c r="D242" s="1" t="s">
        <v>39</v>
      </c>
      <c r="E242" s="29">
        <v>56</v>
      </c>
      <c r="F242" s="1" t="s">
        <v>71</v>
      </c>
      <c r="G242" s="1" t="s">
        <v>72</v>
      </c>
      <c r="H242" s="1" t="s">
        <v>71</v>
      </c>
      <c r="I242" s="1" t="s">
        <v>15</v>
      </c>
      <c r="J242" s="1" t="s">
        <v>10</v>
      </c>
      <c r="K242" t="b">
        <v>0</v>
      </c>
      <c r="L242" s="27">
        <v>2349.15</v>
      </c>
    </row>
    <row r="243" spans="1:12" x14ac:dyDescent="0.25">
      <c r="A243" s="29">
        <v>2020</v>
      </c>
      <c r="B243" s="29">
        <v>10</v>
      </c>
      <c r="C243" s="1" t="s">
        <v>39</v>
      </c>
      <c r="D243" s="1" t="s">
        <v>39</v>
      </c>
      <c r="E243" s="29">
        <v>56</v>
      </c>
      <c r="F243" s="1" t="s">
        <v>71</v>
      </c>
      <c r="G243" s="1" t="s">
        <v>72</v>
      </c>
      <c r="H243" s="1" t="s">
        <v>71</v>
      </c>
      <c r="I243" s="1" t="s">
        <v>31</v>
      </c>
      <c r="J243" s="1" t="s">
        <v>12</v>
      </c>
      <c r="K243" t="b">
        <v>0</v>
      </c>
      <c r="L243" s="27">
        <v>4698.29</v>
      </c>
    </row>
    <row r="244" spans="1:12" x14ac:dyDescent="0.25">
      <c r="A244" s="29">
        <v>2020</v>
      </c>
      <c r="B244" s="29">
        <v>10</v>
      </c>
      <c r="C244" s="1" t="s">
        <v>39</v>
      </c>
      <c r="D244" s="1" t="s">
        <v>39</v>
      </c>
      <c r="E244" s="29">
        <v>56</v>
      </c>
      <c r="F244" s="1" t="s">
        <v>71</v>
      </c>
      <c r="G244" s="1" t="s">
        <v>72</v>
      </c>
      <c r="H244" s="1" t="s">
        <v>71</v>
      </c>
      <c r="I244" s="1" t="s">
        <v>16</v>
      </c>
      <c r="J244" s="1" t="s">
        <v>17</v>
      </c>
      <c r="K244" t="b">
        <v>0</v>
      </c>
      <c r="L244" s="27">
        <v>14094.88</v>
      </c>
    </row>
    <row r="245" spans="1:12" x14ac:dyDescent="0.25">
      <c r="A245" s="29">
        <v>2020</v>
      </c>
      <c r="B245" s="29">
        <v>10</v>
      </c>
      <c r="C245" s="1" t="s">
        <v>39</v>
      </c>
      <c r="D245" s="1" t="s">
        <v>39</v>
      </c>
      <c r="E245" s="29">
        <v>56</v>
      </c>
      <c r="F245" s="1" t="s">
        <v>71</v>
      </c>
      <c r="G245" s="1" t="s">
        <v>72</v>
      </c>
      <c r="H245" s="1" t="s">
        <v>71</v>
      </c>
      <c r="I245" s="1" t="s">
        <v>18</v>
      </c>
      <c r="J245" s="1" t="s">
        <v>17</v>
      </c>
      <c r="K245" t="b">
        <v>0</v>
      </c>
      <c r="L245" s="27">
        <v>2349.15</v>
      </c>
    </row>
    <row r="246" spans="1:12" x14ac:dyDescent="0.25">
      <c r="A246" s="29">
        <v>2020</v>
      </c>
      <c r="B246" s="29">
        <v>10</v>
      </c>
      <c r="C246" s="1" t="s">
        <v>39</v>
      </c>
      <c r="D246" s="1" t="s">
        <v>39</v>
      </c>
      <c r="E246" s="29">
        <v>56</v>
      </c>
      <c r="F246" s="1" t="s">
        <v>71</v>
      </c>
      <c r="G246" s="1" t="s">
        <v>72</v>
      </c>
      <c r="H246" s="1" t="s">
        <v>71</v>
      </c>
      <c r="I246" s="1" t="s">
        <v>19</v>
      </c>
      <c r="J246" s="1" t="s">
        <v>17</v>
      </c>
      <c r="K246" t="b">
        <v>0</v>
      </c>
      <c r="L246" s="27">
        <v>14094.88</v>
      </c>
    </row>
    <row r="247" spans="1:12" x14ac:dyDescent="0.25">
      <c r="A247" s="29">
        <v>2020</v>
      </c>
      <c r="B247" s="29">
        <v>10</v>
      </c>
      <c r="C247" s="1" t="s">
        <v>39</v>
      </c>
      <c r="D247" s="1" t="s">
        <v>39</v>
      </c>
      <c r="E247" s="29">
        <v>56</v>
      </c>
      <c r="F247" s="1" t="s">
        <v>71</v>
      </c>
      <c r="G247" s="1" t="s">
        <v>72</v>
      </c>
      <c r="H247" s="1" t="s">
        <v>71</v>
      </c>
      <c r="I247" s="1" t="s">
        <v>20</v>
      </c>
      <c r="J247" s="1" t="s">
        <v>17</v>
      </c>
      <c r="K247" t="b">
        <v>0</v>
      </c>
      <c r="L247" s="27">
        <v>7047.44</v>
      </c>
    </row>
    <row r="248" spans="1:12" x14ac:dyDescent="0.25">
      <c r="A248" s="29">
        <v>2020</v>
      </c>
      <c r="B248" s="29">
        <v>10</v>
      </c>
      <c r="C248" s="1" t="s">
        <v>39</v>
      </c>
      <c r="D248" s="1" t="s">
        <v>39</v>
      </c>
      <c r="E248" s="29">
        <v>56</v>
      </c>
      <c r="F248" s="1" t="s">
        <v>71</v>
      </c>
      <c r="G248" s="1" t="s">
        <v>72</v>
      </c>
      <c r="H248" s="1" t="s">
        <v>71</v>
      </c>
      <c r="I248" s="1" t="s">
        <v>21</v>
      </c>
      <c r="J248" s="1" t="s">
        <v>10</v>
      </c>
      <c r="K248" t="b">
        <v>0</v>
      </c>
      <c r="L248" s="27">
        <v>5872.87</v>
      </c>
    </row>
    <row r="249" spans="1:12" x14ac:dyDescent="0.25">
      <c r="A249" s="29">
        <v>2020</v>
      </c>
      <c r="B249" s="29">
        <v>10</v>
      </c>
      <c r="C249" s="1" t="s">
        <v>39</v>
      </c>
      <c r="D249" s="1" t="s">
        <v>39</v>
      </c>
      <c r="E249" s="29">
        <v>56</v>
      </c>
      <c r="F249" s="1" t="s">
        <v>71</v>
      </c>
      <c r="G249" s="1" t="s">
        <v>72</v>
      </c>
      <c r="H249" s="1" t="s">
        <v>71</v>
      </c>
      <c r="I249" s="1" t="s">
        <v>32</v>
      </c>
      <c r="J249" s="1" t="s">
        <v>10</v>
      </c>
      <c r="K249" t="b">
        <v>0</v>
      </c>
      <c r="L249" s="27">
        <v>2349.15</v>
      </c>
    </row>
    <row r="250" spans="1:12" x14ac:dyDescent="0.25">
      <c r="A250" s="29">
        <v>2020</v>
      </c>
      <c r="B250" s="29">
        <v>10</v>
      </c>
      <c r="C250" s="1" t="s">
        <v>39</v>
      </c>
      <c r="D250" s="1" t="s">
        <v>39</v>
      </c>
      <c r="E250" s="29">
        <v>56</v>
      </c>
      <c r="F250" s="1" t="s">
        <v>71</v>
      </c>
      <c r="G250" s="1" t="s">
        <v>72</v>
      </c>
      <c r="H250" s="1" t="s">
        <v>71</v>
      </c>
      <c r="I250" s="1" t="s">
        <v>22</v>
      </c>
      <c r="J250" s="1" t="s">
        <v>10</v>
      </c>
      <c r="K250" t="b">
        <v>0</v>
      </c>
      <c r="L250" s="27">
        <v>4698.29</v>
      </c>
    </row>
    <row r="251" spans="1:12" x14ac:dyDescent="0.25">
      <c r="A251" s="29">
        <v>2020</v>
      </c>
      <c r="B251" s="29">
        <v>10</v>
      </c>
      <c r="C251" s="1" t="s">
        <v>39</v>
      </c>
      <c r="D251" s="1" t="s">
        <v>39</v>
      </c>
      <c r="E251" s="29">
        <v>56</v>
      </c>
      <c r="F251" s="1" t="s">
        <v>71</v>
      </c>
      <c r="G251" s="1" t="s">
        <v>72</v>
      </c>
      <c r="H251" s="1" t="s">
        <v>71</v>
      </c>
      <c r="I251" s="1" t="s">
        <v>23</v>
      </c>
      <c r="J251" s="1" t="s">
        <v>12</v>
      </c>
      <c r="K251" t="b">
        <v>0</v>
      </c>
      <c r="L251" s="27">
        <v>3523.72</v>
      </c>
    </row>
    <row r="252" spans="1:12" x14ac:dyDescent="0.25">
      <c r="A252" s="29">
        <v>2020</v>
      </c>
      <c r="B252" s="29">
        <v>10</v>
      </c>
      <c r="C252" s="1" t="s">
        <v>39</v>
      </c>
      <c r="D252" s="1" t="s">
        <v>39</v>
      </c>
      <c r="E252" s="29">
        <v>56</v>
      </c>
      <c r="F252" s="1" t="s">
        <v>71</v>
      </c>
      <c r="G252" s="1" t="s">
        <v>72</v>
      </c>
      <c r="H252" s="1" t="s">
        <v>71</v>
      </c>
      <c r="I252" s="1" t="s">
        <v>24</v>
      </c>
      <c r="J252" s="1" t="s">
        <v>12</v>
      </c>
      <c r="K252" t="b">
        <v>0</v>
      </c>
      <c r="L252" s="27">
        <v>3523.72</v>
      </c>
    </row>
    <row r="253" spans="1:12" x14ac:dyDescent="0.25">
      <c r="A253" s="29">
        <v>2020</v>
      </c>
      <c r="B253" s="29">
        <v>10</v>
      </c>
      <c r="C253" s="1" t="s">
        <v>39</v>
      </c>
      <c r="D253" s="1" t="s">
        <v>39</v>
      </c>
      <c r="E253" s="29">
        <v>56</v>
      </c>
      <c r="F253" s="1" t="s">
        <v>71</v>
      </c>
      <c r="G253" s="1" t="s">
        <v>72</v>
      </c>
      <c r="H253" s="1" t="s">
        <v>71</v>
      </c>
      <c r="I253" s="1" t="s">
        <v>25</v>
      </c>
      <c r="J253" s="1" t="s">
        <v>17</v>
      </c>
      <c r="K253" t="b">
        <v>0</v>
      </c>
      <c r="L253" s="27">
        <v>2349.15</v>
      </c>
    </row>
    <row r="254" spans="1:12" x14ac:dyDescent="0.25">
      <c r="A254" s="29">
        <v>2020</v>
      </c>
      <c r="B254" s="29">
        <v>10</v>
      </c>
      <c r="C254" s="1" t="s">
        <v>39</v>
      </c>
      <c r="D254" s="1" t="s">
        <v>39</v>
      </c>
      <c r="E254" s="29">
        <v>54</v>
      </c>
      <c r="F254" s="1" t="s">
        <v>73</v>
      </c>
      <c r="G254" s="1" t="s">
        <v>74</v>
      </c>
      <c r="H254" s="1" t="s">
        <v>75</v>
      </c>
      <c r="I254" s="1" t="s">
        <v>9</v>
      </c>
      <c r="J254" s="1" t="s">
        <v>10</v>
      </c>
      <c r="K254" t="b">
        <v>0</v>
      </c>
      <c r="L254" s="27">
        <v>88480.54</v>
      </c>
    </row>
    <row r="255" spans="1:12" x14ac:dyDescent="0.25">
      <c r="A255" s="29">
        <v>2020</v>
      </c>
      <c r="B255" s="29">
        <v>10</v>
      </c>
      <c r="C255" s="1" t="s">
        <v>39</v>
      </c>
      <c r="D255" s="1" t="s">
        <v>39</v>
      </c>
      <c r="E255" s="29">
        <v>54</v>
      </c>
      <c r="F255" s="1" t="s">
        <v>73</v>
      </c>
      <c r="G255" s="1" t="s">
        <v>74</v>
      </c>
      <c r="H255" s="1" t="s">
        <v>75</v>
      </c>
      <c r="I255" s="1" t="s">
        <v>15</v>
      </c>
      <c r="J255" s="1" t="s">
        <v>10</v>
      </c>
      <c r="K255" t="b">
        <v>0</v>
      </c>
      <c r="L255" s="27">
        <v>4115.37</v>
      </c>
    </row>
    <row r="256" spans="1:12" x14ac:dyDescent="0.25">
      <c r="A256" s="29">
        <v>2020</v>
      </c>
      <c r="B256" s="29">
        <v>10</v>
      </c>
      <c r="C256" s="1" t="s">
        <v>39</v>
      </c>
      <c r="D256" s="1" t="s">
        <v>39</v>
      </c>
      <c r="E256" s="29">
        <v>54</v>
      </c>
      <c r="F256" s="1" t="s">
        <v>73</v>
      </c>
      <c r="G256" s="1" t="s">
        <v>74</v>
      </c>
      <c r="H256" s="1" t="s">
        <v>75</v>
      </c>
      <c r="I256" s="1" t="s">
        <v>16</v>
      </c>
      <c r="J256" s="1" t="s">
        <v>17</v>
      </c>
      <c r="K256" t="b">
        <v>0</v>
      </c>
      <c r="L256" s="27">
        <v>30865.31</v>
      </c>
    </row>
    <row r="257" spans="1:12" x14ac:dyDescent="0.25">
      <c r="A257" s="29">
        <v>2020</v>
      </c>
      <c r="B257" s="29">
        <v>10</v>
      </c>
      <c r="C257" s="1" t="s">
        <v>39</v>
      </c>
      <c r="D257" s="1" t="s">
        <v>39</v>
      </c>
      <c r="E257" s="29">
        <v>54</v>
      </c>
      <c r="F257" s="1" t="s">
        <v>73</v>
      </c>
      <c r="G257" s="1" t="s">
        <v>74</v>
      </c>
      <c r="H257" s="1" t="s">
        <v>75</v>
      </c>
      <c r="I257" s="1" t="s">
        <v>20</v>
      </c>
      <c r="J257" s="1" t="s">
        <v>17</v>
      </c>
      <c r="K257" t="b">
        <v>0</v>
      </c>
      <c r="L257" s="27">
        <v>30865.31</v>
      </c>
    </row>
    <row r="258" spans="1:12" x14ac:dyDescent="0.25">
      <c r="A258" s="29">
        <v>2020</v>
      </c>
      <c r="B258" s="29">
        <v>10</v>
      </c>
      <c r="C258" s="1" t="s">
        <v>39</v>
      </c>
      <c r="D258" s="1" t="s">
        <v>39</v>
      </c>
      <c r="E258" s="29">
        <v>54</v>
      </c>
      <c r="F258" s="1" t="s">
        <v>73</v>
      </c>
      <c r="G258" s="1" t="s">
        <v>74</v>
      </c>
      <c r="H258" s="1" t="s">
        <v>75</v>
      </c>
      <c r="I258" s="1" t="s">
        <v>22</v>
      </c>
      <c r="J258" s="1" t="s">
        <v>10</v>
      </c>
      <c r="K258" t="b">
        <v>0</v>
      </c>
      <c r="L258" s="27">
        <v>10288.44</v>
      </c>
    </row>
    <row r="259" spans="1:12" x14ac:dyDescent="0.25">
      <c r="A259" s="29">
        <v>2020</v>
      </c>
      <c r="B259" s="29">
        <v>10</v>
      </c>
      <c r="C259" s="1" t="s">
        <v>39</v>
      </c>
      <c r="D259" s="1" t="s">
        <v>39</v>
      </c>
      <c r="E259" s="29">
        <v>54</v>
      </c>
      <c r="F259" s="1" t="s">
        <v>73</v>
      </c>
      <c r="G259" s="1" t="s">
        <v>74</v>
      </c>
      <c r="H259" s="1" t="s">
        <v>75</v>
      </c>
      <c r="I259" s="1" t="s">
        <v>24</v>
      </c>
      <c r="J259" s="1" t="s">
        <v>12</v>
      </c>
      <c r="K259" t="b">
        <v>0</v>
      </c>
      <c r="L259" s="27">
        <v>41153.74</v>
      </c>
    </row>
    <row r="260" spans="1:12" x14ac:dyDescent="0.25">
      <c r="A260" s="29">
        <v>2020</v>
      </c>
      <c r="B260" s="29">
        <v>11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9</v>
      </c>
      <c r="J260" s="1" t="s">
        <v>10</v>
      </c>
      <c r="K260" t="b">
        <v>0</v>
      </c>
      <c r="L260" s="27">
        <v>181935.74</v>
      </c>
    </row>
    <row r="261" spans="1:12" x14ac:dyDescent="0.25">
      <c r="A261" s="29">
        <v>2020</v>
      </c>
      <c r="B261" s="29">
        <v>11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11</v>
      </c>
      <c r="J261" s="1" t="s">
        <v>12</v>
      </c>
      <c r="K261" t="b">
        <v>0</v>
      </c>
      <c r="L261" s="27">
        <v>36387.15</v>
      </c>
    </row>
    <row r="262" spans="1:12" x14ac:dyDescent="0.25">
      <c r="A262" s="29">
        <v>2020</v>
      </c>
      <c r="B262" s="29">
        <v>11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13</v>
      </c>
      <c r="J262" s="1" t="s">
        <v>12</v>
      </c>
      <c r="K262" t="b">
        <v>0</v>
      </c>
      <c r="L262" s="27">
        <v>36387.15</v>
      </c>
    </row>
    <row r="263" spans="1:12" x14ac:dyDescent="0.25">
      <c r="A263" s="29">
        <v>2020</v>
      </c>
      <c r="B263" s="29">
        <v>11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28</v>
      </c>
      <c r="J263" s="1" t="s">
        <v>12</v>
      </c>
      <c r="K263" t="b">
        <v>0</v>
      </c>
      <c r="L263" s="27">
        <v>18193.57</v>
      </c>
    </row>
    <row r="264" spans="1:12" x14ac:dyDescent="0.25">
      <c r="A264" s="29">
        <v>2020</v>
      </c>
      <c r="B264" s="29">
        <v>11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29</v>
      </c>
      <c r="J264" s="1" t="s">
        <v>12</v>
      </c>
      <c r="K264" t="b">
        <v>0</v>
      </c>
      <c r="L264" s="27">
        <v>18193.57</v>
      </c>
    </row>
    <row r="265" spans="1:12" x14ac:dyDescent="0.25">
      <c r="A265" s="29">
        <v>2020</v>
      </c>
      <c r="B265" s="29">
        <v>11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30</v>
      </c>
      <c r="J265" s="1" t="s">
        <v>10</v>
      </c>
      <c r="K265" t="b">
        <v>0</v>
      </c>
      <c r="L265" s="27">
        <v>27290.36</v>
      </c>
    </row>
    <row r="266" spans="1:12" x14ac:dyDescent="0.25">
      <c r="A266" s="29">
        <v>2020</v>
      </c>
      <c r="B266" s="29">
        <v>11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14</v>
      </c>
      <c r="J266" s="1" t="s">
        <v>10</v>
      </c>
      <c r="K266" t="b">
        <v>0</v>
      </c>
      <c r="L266" s="27">
        <v>100064.66</v>
      </c>
    </row>
    <row r="267" spans="1:12" x14ac:dyDescent="0.25">
      <c r="A267" s="29">
        <v>2020</v>
      </c>
      <c r="B267" s="29">
        <v>11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15</v>
      </c>
      <c r="J267" s="1" t="s">
        <v>10</v>
      </c>
      <c r="K267" t="b">
        <v>0</v>
      </c>
      <c r="L267" s="27">
        <v>18193.57</v>
      </c>
    </row>
    <row r="268" spans="1:12" x14ac:dyDescent="0.25">
      <c r="A268" s="29">
        <v>2020</v>
      </c>
      <c r="B268" s="29">
        <v>11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31</v>
      </c>
      <c r="J268" s="1" t="s">
        <v>12</v>
      </c>
      <c r="K268" t="b">
        <v>0</v>
      </c>
      <c r="L268" s="27">
        <v>9096.7900000000009</v>
      </c>
    </row>
    <row r="269" spans="1:12" x14ac:dyDescent="0.25">
      <c r="A269" s="29">
        <v>2020</v>
      </c>
      <c r="B269" s="29">
        <v>11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16</v>
      </c>
      <c r="J269" s="1" t="s">
        <v>17</v>
      </c>
      <c r="K269" t="b">
        <v>0</v>
      </c>
      <c r="L269" s="27">
        <v>45483.93</v>
      </c>
    </row>
    <row r="270" spans="1:12" x14ac:dyDescent="0.25">
      <c r="A270" s="29">
        <v>2020</v>
      </c>
      <c r="B270" s="29">
        <v>11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18</v>
      </c>
      <c r="J270" s="1" t="s">
        <v>17</v>
      </c>
      <c r="K270" t="b">
        <v>0</v>
      </c>
      <c r="L270" s="27">
        <v>154645.38</v>
      </c>
    </row>
    <row r="271" spans="1:12" x14ac:dyDescent="0.25">
      <c r="A271" s="29">
        <v>2020</v>
      </c>
      <c r="B271" s="29">
        <v>11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19</v>
      </c>
      <c r="J271" s="1" t="s">
        <v>17</v>
      </c>
      <c r="K271" t="b">
        <v>0</v>
      </c>
      <c r="L271" s="27">
        <v>18193.57</v>
      </c>
    </row>
    <row r="272" spans="1:12" x14ac:dyDescent="0.25">
      <c r="A272" s="29">
        <v>2020</v>
      </c>
      <c r="B272" s="29">
        <v>11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20</v>
      </c>
      <c r="J272" s="1" t="s">
        <v>17</v>
      </c>
      <c r="K272" t="b">
        <v>0</v>
      </c>
      <c r="L272" s="27">
        <v>18193.57</v>
      </c>
    </row>
    <row r="273" spans="1:12" x14ac:dyDescent="0.25">
      <c r="A273" s="29">
        <v>2020</v>
      </c>
      <c r="B273" s="29">
        <v>11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21</v>
      </c>
      <c r="J273" s="1" t="s">
        <v>10</v>
      </c>
      <c r="K273" t="b">
        <v>0</v>
      </c>
      <c r="L273" s="27">
        <v>9096.7900000000009</v>
      </c>
    </row>
    <row r="274" spans="1:12" x14ac:dyDescent="0.25">
      <c r="A274" s="29">
        <v>2020</v>
      </c>
      <c r="B274" s="29">
        <v>11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32</v>
      </c>
      <c r="J274" s="1" t="s">
        <v>10</v>
      </c>
      <c r="K274" t="b">
        <v>0</v>
      </c>
      <c r="L274" s="27">
        <v>18193.57</v>
      </c>
    </row>
    <row r="275" spans="1:12" x14ac:dyDescent="0.25">
      <c r="A275" s="29">
        <v>2020</v>
      </c>
      <c r="B275" s="29">
        <v>11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22</v>
      </c>
      <c r="J275" s="1" t="s">
        <v>10</v>
      </c>
      <c r="K275" t="b">
        <v>0</v>
      </c>
      <c r="L275" s="27">
        <v>127355.02</v>
      </c>
    </row>
    <row r="276" spans="1:12" x14ac:dyDescent="0.25">
      <c r="A276" s="29">
        <v>2020</v>
      </c>
      <c r="B276" s="29">
        <v>11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23</v>
      </c>
      <c r="J276" s="1" t="s">
        <v>12</v>
      </c>
      <c r="K276" t="b">
        <v>0</v>
      </c>
      <c r="L276" s="27">
        <v>18193.57</v>
      </c>
    </row>
    <row r="277" spans="1:12" x14ac:dyDescent="0.25">
      <c r="A277" s="29">
        <v>2020</v>
      </c>
      <c r="B277" s="29">
        <v>11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24</v>
      </c>
      <c r="J277" s="1" t="s">
        <v>12</v>
      </c>
      <c r="K277" t="b">
        <v>0</v>
      </c>
      <c r="L277" s="27">
        <v>18193.57</v>
      </c>
    </row>
    <row r="278" spans="1:12" x14ac:dyDescent="0.25">
      <c r="A278" s="29">
        <v>2020</v>
      </c>
      <c r="B278" s="29">
        <v>11</v>
      </c>
      <c r="C278" s="1" t="s">
        <v>39</v>
      </c>
      <c r="D278" s="1" t="s">
        <v>39</v>
      </c>
      <c r="E278">
        <v>66</v>
      </c>
      <c r="F278" s="1" t="s">
        <v>27</v>
      </c>
      <c r="G278" s="1" t="s">
        <v>40</v>
      </c>
      <c r="H278" s="1" t="s">
        <v>41</v>
      </c>
      <c r="I278" s="1" t="s">
        <v>33</v>
      </c>
      <c r="J278" s="1" t="s">
        <v>17</v>
      </c>
      <c r="K278" t="b">
        <v>0</v>
      </c>
      <c r="L278" s="27">
        <v>27290.36</v>
      </c>
    </row>
    <row r="279" spans="1:12" x14ac:dyDescent="0.25">
      <c r="A279" s="29">
        <v>2020</v>
      </c>
      <c r="B279" s="29">
        <v>11</v>
      </c>
      <c r="C279" s="1" t="s">
        <v>39</v>
      </c>
      <c r="D279" s="1" t="s">
        <v>39</v>
      </c>
      <c r="E279">
        <v>66</v>
      </c>
      <c r="F279" s="1" t="s">
        <v>27</v>
      </c>
      <c r="G279" s="1" t="s">
        <v>40</v>
      </c>
      <c r="H279" s="1" t="s">
        <v>41</v>
      </c>
      <c r="I279" s="1" t="s">
        <v>25</v>
      </c>
      <c r="J279" s="1" t="s">
        <v>17</v>
      </c>
      <c r="K279" t="b">
        <v>0</v>
      </c>
      <c r="L279" s="27">
        <v>9096.7900000000009</v>
      </c>
    </row>
    <row r="280" spans="1:12" x14ac:dyDescent="0.25">
      <c r="A280" s="29">
        <v>2020</v>
      </c>
      <c r="B280" s="29">
        <v>11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9</v>
      </c>
      <c r="J280" s="1" t="s">
        <v>10</v>
      </c>
      <c r="K280" t="b">
        <v>0</v>
      </c>
      <c r="L280" s="27">
        <v>11985.79</v>
      </c>
    </row>
    <row r="281" spans="1:12" x14ac:dyDescent="0.25">
      <c r="A281" s="29">
        <v>2020</v>
      </c>
      <c r="B281" s="29">
        <v>11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11</v>
      </c>
      <c r="J281" s="1" t="s">
        <v>12</v>
      </c>
      <c r="K281" t="b">
        <v>0</v>
      </c>
      <c r="L281" s="27">
        <v>6991.71</v>
      </c>
    </row>
    <row r="282" spans="1:12" x14ac:dyDescent="0.25">
      <c r="A282" s="29">
        <v>2020</v>
      </c>
      <c r="B282" s="29">
        <v>11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13</v>
      </c>
      <c r="J282" s="1" t="s">
        <v>12</v>
      </c>
      <c r="K282" t="b">
        <v>0</v>
      </c>
      <c r="L282" s="27">
        <v>14982.24</v>
      </c>
    </row>
    <row r="283" spans="1:12" x14ac:dyDescent="0.25">
      <c r="A283" s="29">
        <v>2020</v>
      </c>
      <c r="B283" s="29">
        <v>11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14</v>
      </c>
      <c r="J283" s="1" t="s">
        <v>10</v>
      </c>
      <c r="K283" t="b">
        <v>0</v>
      </c>
      <c r="L283" s="27">
        <v>3995.26</v>
      </c>
    </row>
    <row r="284" spans="1:12" x14ac:dyDescent="0.25">
      <c r="A284" s="29">
        <v>2020</v>
      </c>
      <c r="B284" s="29">
        <v>11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15</v>
      </c>
      <c r="J284" s="1" t="s">
        <v>10</v>
      </c>
      <c r="K284" t="b">
        <v>0</v>
      </c>
      <c r="L284" s="27">
        <v>8989.34</v>
      </c>
    </row>
    <row r="285" spans="1:12" x14ac:dyDescent="0.25">
      <c r="A285" s="29">
        <v>2020</v>
      </c>
      <c r="B285" s="29">
        <v>11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31</v>
      </c>
      <c r="J285" s="1" t="s">
        <v>12</v>
      </c>
      <c r="K285" t="b">
        <v>0</v>
      </c>
      <c r="L285" s="27">
        <v>4994.08</v>
      </c>
    </row>
    <row r="286" spans="1:12" x14ac:dyDescent="0.25">
      <c r="A286" s="29">
        <v>2020</v>
      </c>
      <c r="B286" s="29">
        <v>11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16</v>
      </c>
      <c r="J286" s="1" t="s">
        <v>17</v>
      </c>
      <c r="K286" t="b">
        <v>0</v>
      </c>
      <c r="L286" s="27">
        <v>7990.53</v>
      </c>
    </row>
    <row r="287" spans="1:12" x14ac:dyDescent="0.25">
      <c r="A287" s="29">
        <v>2020</v>
      </c>
      <c r="B287" s="29">
        <v>11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18</v>
      </c>
      <c r="J287" s="1" t="s">
        <v>17</v>
      </c>
      <c r="K287" t="b">
        <v>0</v>
      </c>
      <c r="L287" s="27">
        <v>6991.71</v>
      </c>
    </row>
    <row r="288" spans="1:12" x14ac:dyDescent="0.25">
      <c r="A288" s="29">
        <v>2020</v>
      </c>
      <c r="B288" s="29">
        <v>11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19</v>
      </c>
      <c r="J288" s="1" t="s">
        <v>17</v>
      </c>
      <c r="K288" t="b">
        <v>0</v>
      </c>
      <c r="L288" s="27">
        <v>3995.26</v>
      </c>
    </row>
    <row r="289" spans="1:12" x14ac:dyDescent="0.25">
      <c r="A289" s="29">
        <v>2020</v>
      </c>
      <c r="B289" s="29">
        <v>11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20</v>
      </c>
      <c r="J289" s="1" t="s">
        <v>17</v>
      </c>
      <c r="K289" t="b">
        <v>0</v>
      </c>
      <c r="L289" s="27">
        <v>5992.89</v>
      </c>
    </row>
    <row r="290" spans="1:12" x14ac:dyDescent="0.25">
      <c r="A290" s="29">
        <v>2020</v>
      </c>
      <c r="B290" s="29">
        <v>11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21</v>
      </c>
      <c r="J290" s="1" t="s">
        <v>10</v>
      </c>
      <c r="K290" t="b">
        <v>0</v>
      </c>
      <c r="L290" s="27">
        <v>3995.26</v>
      </c>
    </row>
    <row r="291" spans="1:12" x14ac:dyDescent="0.25">
      <c r="A291" s="29">
        <v>2020</v>
      </c>
      <c r="B291" s="29">
        <v>11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22</v>
      </c>
      <c r="J291" s="1" t="s">
        <v>10</v>
      </c>
      <c r="K291" t="b">
        <v>0</v>
      </c>
      <c r="L291" s="27">
        <v>8989.34</v>
      </c>
    </row>
    <row r="292" spans="1:12" x14ac:dyDescent="0.25">
      <c r="A292" s="29">
        <v>2020</v>
      </c>
      <c r="B292" s="29">
        <v>11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23</v>
      </c>
      <c r="J292" s="1" t="s">
        <v>12</v>
      </c>
      <c r="K292" t="b">
        <v>0</v>
      </c>
      <c r="L292" s="27">
        <v>2996.45</v>
      </c>
    </row>
    <row r="293" spans="1:12" x14ac:dyDescent="0.25">
      <c r="A293" s="29">
        <v>2020</v>
      </c>
      <c r="B293" s="29">
        <v>11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43</v>
      </c>
      <c r="H293" s="1" t="s">
        <v>44</v>
      </c>
      <c r="I293" s="1" t="s">
        <v>24</v>
      </c>
      <c r="J293" s="1" t="s">
        <v>12</v>
      </c>
      <c r="K293" t="b">
        <v>0</v>
      </c>
      <c r="L293" s="27">
        <v>2996.45</v>
      </c>
    </row>
    <row r="294" spans="1:12" x14ac:dyDescent="0.25">
      <c r="A294" s="29">
        <v>2020</v>
      </c>
      <c r="B294" s="29">
        <v>11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43</v>
      </c>
      <c r="H294" s="1" t="s">
        <v>44</v>
      </c>
      <c r="I294" s="1" t="s">
        <v>25</v>
      </c>
      <c r="J294" s="1" t="s">
        <v>17</v>
      </c>
      <c r="K294" t="b">
        <v>0</v>
      </c>
      <c r="L294" s="27">
        <v>3995.26</v>
      </c>
    </row>
    <row r="295" spans="1:12" x14ac:dyDescent="0.25">
      <c r="A295" s="29">
        <v>2020</v>
      </c>
      <c r="B295" s="29">
        <v>11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9</v>
      </c>
      <c r="J295" s="1" t="s">
        <v>10</v>
      </c>
      <c r="K295" t="b">
        <v>0</v>
      </c>
      <c r="L295" s="27">
        <v>7990.53</v>
      </c>
    </row>
    <row r="296" spans="1:12" x14ac:dyDescent="0.25">
      <c r="A296" s="29">
        <v>2020</v>
      </c>
      <c r="B296" s="29">
        <v>11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11</v>
      </c>
      <c r="J296" s="1" t="s">
        <v>12</v>
      </c>
      <c r="K296" t="b">
        <v>0</v>
      </c>
      <c r="L296" s="27">
        <v>4661.1400000000003</v>
      </c>
    </row>
    <row r="297" spans="1:12" x14ac:dyDescent="0.25">
      <c r="A297" s="29">
        <v>2020</v>
      </c>
      <c r="B297" s="29">
        <v>11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13</v>
      </c>
      <c r="J297" s="1" t="s">
        <v>12</v>
      </c>
      <c r="K297" t="b">
        <v>0</v>
      </c>
      <c r="L297" s="27">
        <v>9988.16</v>
      </c>
    </row>
    <row r="298" spans="1:12" x14ac:dyDescent="0.25">
      <c r="A298" s="29">
        <v>2020</v>
      </c>
      <c r="B298" s="29">
        <v>11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14</v>
      </c>
      <c r="J298" s="1" t="s">
        <v>10</v>
      </c>
      <c r="K298" t="b">
        <v>0</v>
      </c>
      <c r="L298" s="27">
        <v>2663.51</v>
      </c>
    </row>
    <row r="299" spans="1:12" x14ac:dyDescent="0.25">
      <c r="A299" s="29">
        <v>2020</v>
      </c>
      <c r="B299" s="29">
        <v>11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15</v>
      </c>
      <c r="J299" s="1" t="s">
        <v>10</v>
      </c>
      <c r="K299" t="b">
        <v>0</v>
      </c>
      <c r="L299" s="27">
        <v>5992.89</v>
      </c>
    </row>
    <row r="300" spans="1:12" x14ac:dyDescent="0.25">
      <c r="A300" s="29">
        <v>2020</v>
      </c>
      <c r="B300" s="29">
        <v>11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31</v>
      </c>
      <c r="J300" s="1" t="s">
        <v>12</v>
      </c>
      <c r="K300" t="b">
        <v>0</v>
      </c>
      <c r="L300" s="27">
        <v>3329.39</v>
      </c>
    </row>
    <row r="301" spans="1:12" x14ac:dyDescent="0.25">
      <c r="A301" s="29">
        <v>2020</v>
      </c>
      <c r="B301" s="29">
        <v>11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16</v>
      </c>
      <c r="J301" s="1" t="s">
        <v>17</v>
      </c>
      <c r="K301" t="b">
        <v>0</v>
      </c>
      <c r="L301" s="27">
        <v>5327.02</v>
      </c>
    </row>
    <row r="302" spans="1:12" x14ac:dyDescent="0.25">
      <c r="A302" s="29">
        <v>2020</v>
      </c>
      <c r="B302" s="29">
        <v>11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18</v>
      </c>
      <c r="J302" s="1" t="s">
        <v>17</v>
      </c>
      <c r="K302" t="b">
        <v>0</v>
      </c>
      <c r="L302" s="27">
        <v>4661.1400000000003</v>
      </c>
    </row>
    <row r="303" spans="1:12" x14ac:dyDescent="0.25">
      <c r="A303" s="29">
        <v>2020</v>
      </c>
      <c r="B303" s="29">
        <v>11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19</v>
      </c>
      <c r="J303" s="1" t="s">
        <v>17</v>
      </c>
      <c r="K303" t="b">
        <v>0</v>
      </c>
      <c r="L303" s="27">
        <v>2663.51</v>
      </c>
    </row>
    <row r="304" spans="1:12" x14ac:dyDescent="0.25">
      <c r="A304" s="29">
        <v>2020</v>
      </c>
      <c r="B304" s="29">
        <v>11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20</v>
      </c>
      <c r="J304" s="1" t="s">
        <v>17</v>
      </c>
      <c r="K304" t="b">
        <v>0</v>
      </c>
      <c r="L304" s="27">
        <v>3995.26</v>
      </c>
    </row>
    <row r="305" spans="1:12" x14ac:dyDescent="0.25">
      <c r="A305" s="29">
        <v>2020</v>
      </c>
      <c r="B305" s="29">
        <v>11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21</v>
      </c>
      <c r="J305" s="1" t="s">
        <v>10</v>
      </c>
      <c r="K305" t="b">
        <v>0</v>
      </c>
      <c r="L305" s="27">
        <v>2663.51</v>
      </c>
    </row>
    <row r="306" spans="1:12" x14ac:dyDescent="0.25">
      <c r="A306" s="29">
        <v>2020</v>
      </c>
      <c r="B306" s="29">
        <v>11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22</v>
      </c>
      <c r="J306" s="1" t="s">
        <v>10</v>
      </c>
      <c r="K306" t="b">
        <v>0</v>
      </c>
      <c r="L306" s="27">
        <v>5992.89</v>
      </c>
    </row>
    <row r="307" spans="1:12" x14ac:dyDescent="0.25">
      <c r="A307" s="29">
        <v>2020</v>
      </c>
      <c r="B307" s="29">
        <v>11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23</v>
      </c>
      <c r="J307" s="1" t="s">
        <v>12</v>
      </c>
      <c r="K307" t="b">
        <v>0</v>
      </c>
      <c r="L307" s="27">
        <v>1997.63</v>
      </c>
    </row>
    <row r="308" spans="1:12" x14ac:dyDescent="0.25">
      <c r="A308" s="29">
        <v>2020</v>
      </c>
      <c r="B308" s="29">
        <v>11</v>
      </c>
      <c r="C308" s="1" t="s">
        <v>39</v>
      </c>
      <c r="D308" s="1" t="s">
        <v>39</v>
      </c>
      <c r="E308">
        <v>57</v>
      </c>
      <c r="F308" s="1" t="s">
        <v>42</v>
      </c>
      <c r="G308" s="1" t="s">
        <v>45</v>
      </c>
      <c r="H308" s="1" t="s">
        <v>46</v>
      </c>
      <c r="I308" s="1" t="s">
        <v>24</v>
      </c>
      <c r="J308" s="1" t="s">
        <v>12</v>
      </c>
      <c r="K308" t="b">
        <v>0</v>
      </c>
      <c r="L308" s="27">
        <v>1997.63</v>
      </c>
    </row>
    <row r="309" spans="1:12" x14ac:dyDescent="0.25">
      <c r="A309" s="29">
        <v>2020</v>
      </c>
      <c r="B309" s="29">
        <v>11</v>
      </c>
      <c r="C309" s="1" t="s">
        <v>39</v>
      </c>
      <c r="D309" s="1" t="s">
        <v>39</v>
      </c>
      <c r="E309">
        <v>57</v>
      </c>
      <c r="F309" s="1" t="s">
        <v>42</v>
      </c>
      <c r="G309" s="1" t="s">
        <v>45</v>
      </c>
      <c r="H309" s="1" t="s">
        <v>46</v>
      </c>
      <c r="I309" s="1" t="s">
        <v>25</v>
      </c>
      <c r="J309" s="1" t="s">
        <v>17</v>
      </c>
      <c r="K309" t="b">
        <v>0</v>
      </c>
      <c r="L309" s="27">
        <v>2663.51</v>
      </c>
    </row>
    <row r="310" spans="1:12" x14ac:dyDescent="0.25">
      <c r="A310" s="29">
        <v>2020</v>
      </c>
      <c r="B310" s="29">
        <v>11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9</v>
      </c>
      <c r="J310" s="1" t="s">
        <v>10</v>
      </c>
      <c r="K310" t="b">
        <v>0</v>
      </c>
      <c r="L310" s="27">
        <v>46300.95</v>
      </c>
    </row>
    <row r="311" spans="1:12" x14ac:dyDescent="0.25">
      <c r="A311" s="29">
        <v>2020</v>
      </c>
      <c r="B311" s="29">
        <v>11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11</v>
      </c>
      <c r="J311" s="1" t="s">
        <v>12</v>
      </c>
      <c r="K311" t="b">
        <v>0</v>
      </c>
      <c r="L311" s="27">
        <v>175943.59</v>
      </c>
    </row>
    <row r="312" spans="1:12" x14ac:dyDescent="0.25">
      <c r="A312" s="29">
        <v>2020</v>
      </c>
      <c r="B312" s="29">
        <v>11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13</v>
      </c>
      <c r="J312" s="1" t="s">
        <v>12</v>
      </c>
      <c r="K312" t="b">
        <v>0</v>
      </c>
      <c r="L312" s="27">
        <v>64821.32</v>
      </c>
    </row>
    <row r="313" spans="1:12" x14ac:dyDescent="0.25">
      <c r="A313" s="29">
        <v>2020</v>
      </c>
      <c r="B313" s="29">
        <v>11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14</v>
      </c>
      <c r="J313" s="1" t="s">
        <v>10</v>
      </c>
      <c r="K313" t="b">
        <v>0</v>
      </c>
      <c r="L313" s="27">
        <v>18520.38</v>
      </c>
    </row>
    <row r="314" spans="1:12" x14ac:dyDescent="0.25">
      <c r="A314" s="29">
        <v>2020</v>
      </c>
      <c r="B314" s="29">
        <v>11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15</v>
      </c>
      <c r="J314" s="1" t="s">
        <v>10</v>
      </c>
      <c r="K314" t="b">
        <v>0</v>
      </c>
      <c r="L314" s="27">
        <v>18520.38</v>
      </c>
    </row>
    <row r="315" spans="1:12" x14ac:dyDescent="0.25">
      <c r="A315" s="29">
        <v>2020</v>
      </c>
      <c r="B315" s="29">
        <v>11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16</v>
      </c>
      <c r="J315" s="1" t="s">
        <v>17</v>
      </c>
      <c r="K315" t="b">
        <v>0</v>
      </c>
      <c r="L315" s="27">
        <v>148163.03</v>
      </c>
    </row>
    <row r="316" spans="1:12" x14ac:dyDescent="0.25">
      <c r="A316" s="29">
        <v>2020</v>
      </c>
      <c r="B316" s="29">
        <v>11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18</v>
      </c>
      <c r="J316" s="1" t="s">
        <v>17</v>
      </c>
      <c r="K316" t="b">
        <v>0</v>
      </c>
      <c r="L316" s="27">
        <v>46300.95</v>
      </c>
    </row>
    <row r="317" spans="1:12" x14ac:dyDescent="0.25">
      <c r="A317" s="29">
        <v>2020</v>
      </c>
      <c r="B317" s="29">
        <v>11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19</v>
      </c>
      <c r="J317" s="1" t="s">
        <v>17</v>
      </c>
      <c r="K317" t="b">
        <v>0</v>
      </c>
      <c r="L317" s="27">
        <v>55561.13</v>
      </c>
    </row>
    <row r="318" spans="1:12" x14ac:dyDescent="0.25">
      <c r="A318" s="29">
        <v>2020</v>
      </c>
      <c r="B318" s="29">
        <v>11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20</v>
      </c>
      <c r="J318" s="1" t="s">
        <v>17</v>
      </c>
      <c r="K318" t="b">
        <v>0</v>
      </c>
      <c r="L318" s="27">
        <v>129642.65</v>
      </c>
    </row>
    <row r="319" spans="1:12" x14ac:dyDescent="0.25">
      <c r="A319" s="29">
        <v>2020</v>
      </c>
      <c r="B319" s="29">
        <v>11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21</v>
      </c>
      <c r="J319" s="1" t="s">
        <v>10</v>
      </c>
      <c r="K319" t="b">
        <v>0</v>
      </c>
      <c r="L319" s="27">
        <v>37040.76</v>
      </c>
    </row>
    <row r="320" spans="1:12" x14ac:dyDescent="0.25">
      <c r="A320" s="29">
        <v>2020</v>
      </c>
      <c r="B320" s="29">
        <v>11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22</v>
      </c>
      <c r="J320" s="1" t="s">
        <v>10</v>
      </c>
      <c r="K320" t="b">
        <v>0</v>
      </c>
      <c r="L320" s="27">
        <v>55561.13</v>
      </c>
    </row>
    <row r="321" spans="1:12" x14ac:dyDescent="0.25">
      <c r="A321" s="29">
        <v>2020</v>
      </c>
      <c r="B321" s="29">
        <v>11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23</v>
      </c>
      <c r="J321" s="1" t="s">
        <v>12</v>
      </c>
      <c r="K321" t="b">
        <v>0</v>
      </c>
      <c r="L321" s="27">
        <v>83341.7</v>
      </c>
    </row>
    <row r="322" spans="1:12" x14ac:dyDescent="0.25">
      <c r="A322" s="29">
        <v>2020</v>
      </c>
      <c r="B322" s="29">
        <v>11</v>
      </c>
      <c r="C322" s="1" t="s">
        <v>39</v>
      </c>
      <c r="D322" s="1" t="s">
        <v>39</v>
      </c>
      <c r="E322">
        <v>64</v>
      </c>
      <c r="F322" s="1" t="s">
        <v>26</v>
      </c>
      <c r="G322" s="1" t="s">
        <v>47</v>
      </c>
      <c r="H322" s="1" t="s">
        <v>48</v>
      </c>
      <c r="I322" s="1" t="s">
        <v>24</v>
      </c>
      <c r="J322" s="1" t="s">
        <v>12</v>
      </c>
      <c r="K322" t="b">
        <v>0</v>
      </c>
      <c r="L322" s="27">
        <v>37040.76</v>
      </c>
    </row>
    <row r="323" spans="1:12" x14ac:dyDescent="0.25">
      <c r="A323" s="29">
        <v>2020</v>
      </c>
      <c r="B323" s="29">
        <v>11</v>
      </c>
      <c r="C323" s="1" t="s">
        <v>39</v>
      </c>
      <c r="D323" s="1" t="s">
        <v>39</v>
      </c>
      <c r="E323">
        <v>64</v>
      </c>
      <c r="F323" s="1" t="s">
        <v>26</v>
      </c>
      <c r="G323" s="1" t="s">
        <v>47</v>
      </c>
      <c r="H323" s="1" t="s">
        <v>48</v>
      </c>
      <c r="I323" s="1" t="s">
        <v>25</v>
      </c>
      <c r="J323" s="1" t="s">
        <v>17</v>
      </c>
      <c r="K323" t="b">
        <v>0</v>
      </c>
      <c r="L323" s="27">
        <v>9260.19</v>
      </c>
    </row>
    <row r="324" spans="1:12" x14ac:dyDescent="0.25">
      <c r="A324" s="29">
        <v>2020</v>
      </c>
      <c r="B324" s="29">
        <v>11</v>
      </c>
      <c r="C324" s="1" t="s">
        <v>39</v>
      </c>
      <c r="D324" s="1" t="s">
        <v>39</v>
      </c>
      <c r="E324">
        <v>61</v>
      </c>
      <c r="F324" s="1" t="s">
        <v>49</v>
      </c>
      <c r="G324" s="1" t="s">
        <v>50</v>
      </c>
      <c r="H324" s="1" t="s">
        <v>51</v>
      </c>
      <c r="I324" s="1" t="s">
        <v>9</v>
      </c>
      <c r="J324" s="1" t="s">
        <v>10</v>
      </c>
      <c r="K324" t="b">
        <v>0</v>
      </c>
      <c r="L324" s="27">
        <v>333.95</v>
      </c>
    </row>
    <row r="325" spans="1:12" x14ac:dyDescent="0.25">
      <c r="A325" s="29">
        <v>2020</v>
      </c>
      <c r="B325" s="29">
        <v>11</v>
      </c>
      <c r="C325" s="1" t="s">
        <v>39</v>
      </c>
      <c r="D325" s="1" t="s">
        <v>39</v>
      </c>
      <c r="E325">
        <v>61</v>
      </c>
      <c r="F325" s="1" t="s">
        <v>49</v>
      </c>
      <c r="G325" s="1" t="s">
        <v>50</v>
      </c>
      <c r="H325" s="1" t="s">
        <v>51</v>
      </c>
      <c r="I325" s="1" t="s">
        <v>11</v>
      </c>
      <c r="J325" s="1" t="s">
        <v>12</v>
      </c>
      <c r="K325" t="b">
        <v>0</v>
      </c>
      <c r="L325" s="27">
        <v>333.95</v>
      </c>
    </row>
    <row r="326" spans="1:12" x14ac:dyDescent="0.25">
      <c r="A326" s="29">
        <v>2020</v>
      </c>
      <c r="B326" s="29">
        <v>11</v>
      </c>
      <c r="C326" s="1" t="s">
        <v>39</v>
      </c>
      <c r="D326" s="1" t="s">
        <v>39</v>
      </c>
      <c r="E326">
        <v>61</v>
      </c>
      <c r="F326" s="1" t="s">
        <v>49</v>
      </c>
      <c r="G326" s="1" t="s">
        <v>50</v>
      </c>
      <c r="H326" s="1" t="s">
        <v>51</v>
      </c>
      <c r="I326" s="1" t="s">
        <v>13</v>
      </c>
      <c r="J326" s="1" t="s">
        <v>12</v>
      </c>
      <c r="K326" t="b">
        <v>0</v>
      </c>
      <c r="L326" s="27">
        <v>400.74</v>
      </c>
    </row>
    <row r="327" spans="1:12" x14ac:dyDescent="0.25">
      <c r="A327" s="29">
        <v>2020</v>
      </c>
      <c r="B327" s="29">
        <v>11</v>
      </c>
      <c r="C327" s="1" t="s">
        <v>39</v>
      </c>
      <c r="D327" s="1" t="s">
        <v>39</v>
      </c>
      <c r="E327">
        <v>61</v>
      </c>
      <c r="F327" s="1" t="s">
        <v>49</v>
      </c>
      <c r="G327" s="1" t="s">
        <v>50</v>
      </c>
      <c r="H327" s="1" t="s">
        <v>51</v>
      </c>
      <c r="I327" s="1" t="s">
        <v>28</v>
      </c>
      <c r="J327" s="1" t="s">
        <v>12</v>
      </c>
      <c r="K327" t="b">
        <v>0</v>
      </c>
      <c r="L327" s="27">
        <v>400.74</v>
      </c>
    </row>
    <row r="328" spans="1:12" x14ac:dyDescent="0.25">
      <c r="A328" s="29">
        <v>2020</v>
      </c>
      <c r="B328" s="29">
        <v>11</v>
      </c>
      <c r="C328" s="1" t="s">
        <v>39</v>
      </c>
      <c r="D328" s="1" t="s">
        <v>39</v>
      </c>
      <c r="E328">
        <v>61</v>
      </c>
      <c r="F328" s="1" t="s">
        <v>49</v>
      </c>
      <c r="G328" s="1" t="s">
        <v>50</v>
      </c>
      <c r="H328" s="1" t="s">
        <v>51</v>
      </c>
      <c r="I328" s="1" t="s">
        <v>30</v>
      </c>
      <c r="J328" s="1" t="s">
        <v>10</v>
      </c>
      <c r="K328" t="b">
        <v>0</v>
      </c>
      <c r="L328" s="27">
        <v>400.74</v>
      </c>
    </row>
    <row r="329" spans="1:12" x14ac:dyDescent="0.25">
      <c r="A329" s="29">
        <v>2020</v>
      </c>
      <c r="B329" s="29">
        <v>11</v>
      </c>
      <c r="C329" s="1" t="s">
        <v>39</v>
      </c>
      <c r="D329" s="1" t="s">
        <v>39</v>
      </c>
      <c r="E329">
        <v>61</v>
      </c>
      <c r="F329" s="1" t="s">
        <v>49</v>
      </c>
      <c r="G329" s="1" t="s">
        <v>50</v>
      </c>
      <c r="H329" s="1" t="s">
        <v>51</v>
      </c>
      <c r="I329" s="1" t="s">
        <v>14</v>
      </c>
      <c r="J329" s="1" t="s">
        <v>10</v>
      </c>
      <c r="K329" t="b">
        <v>0</v>
      </c>
      <c r="L329" s="27">
        <v>400.74</v>
      </c>
    </row>
    <row r="330" spans="1:12" x14ac:dyDescent="0.25">
      <c r="A330" s="29">
        <v>2020</v>
      </c>
      <c r="B330" s="29">
        <v>11</v>
      </c>
      <c r="C330" s="1" t="s">
        <v>39</v>
      </c>
      <c r="D330" s="1" t="s">
        <v>39</v>
      </c>
      <c r="E330">
        <v>61</v>
      </c>
      <c r="F330" s="1" t="s">
        <v>49</v>
      </c>
      <c r="G330" s="1" t="s">
        <v>50</v>
      </c>
      <c r="H330" s="1" t="s">
        <v>51</v>
      </c>
      <c r="I330" s="1" t="s">
        <v>15</v>
      </c>
      <c r="J330" s="1" t="s">
        <v>10</v>
      </c>
      <c r="K330" t="b">
        <v>0</v>
      </c>
      <c r="L330" s="27">
        <v>400.74</v>
      </c>
    </row>
    <row r="331" spans="1:12" x14ac:dyDescent="0.25">
      <c r="A331" s="29">
        <v>2020</v>
      </c>
      <c r="B331" s="29">
        <v>11</v>
      </c>
      <c r="C331" s="1" t="s">
        <v>39</v>
      </c>
      <c r="D331" s="1" t="s">
        <v>39</v>
      </c>
      <c r="E331">
        <v>61</v>
      </c>
      <c r="F331" s="1" t="s">
        <v>49</v>
      </c>
      <c r="G331" s="1" t="s">
        <v>50</v>
      </c>
      <c r="H331" s="1" t="s">
        <v>51</v>
      </c>
      <c r="I331" s="1" t="s">
        <v>31</v>
      </c>
      <c r="J331" s="1" t="s">
        <v>12</v>
      </c>
      <c r="K331" t="b">
        <v>0</v>
      </c>
      <c r="L331" s="27">
        <v>200.37</v>
      </c>
    </row>
    <row r="332" spans="1:12" x14ac:dyDescent="0.25">
      <c r="A332" s="29">
        <v>2020</v>
      </c>
      <c r="B332" s="29">
        <v>11</v>
      </c>
      <c r="C332" s="1" t="s">
        <v>39</v>
      </c>
      <c r="D332" s="1" t="s">
        <v>39</v>
      </c>
      <c r="E332">
        <v>61</v>
      </c>
      <c r="F332" s="1" t="s">
        <v>49</v>
      </c>
      <c r="G332" s="1" t="s">
        <v>50</v>
      </c>
      <c r="H332" s="1" t="s">
        <v>51</v>
      </c>
      <c r="I332" s="1" t="s">
        <v>16</v>
      </c>
      <c r="J332" s="1" t="s">
        <v>17</v>
      </c>
      <c r="K332" t="b">
        <v>0</v>
      </c>
      <c r="L332" s="27">
        <v>400.74</v>
      </c>
    </row>
    <row r="333" spans="1:12" x14ac:dyDescent="0.25">
      <c r="A333" s="29">
        <v>2020</v>
      </c>
      <c r="B333" s="29">
        <v>11</v>
      </c>
      <c r="C333" s="1" t="s">
        <v>39</v>
      </c>
      <c r="D333" s="1" t="s">
        <v>39</v>
      </c>
      <c r="E333">
        <v>61</v>
      </c>
      <c r="F333" s="1" t="s">
        <v>49</v>
      </c>
      <c r="G333" s="1" t="s">
        <v>50</v>
      </c>
      <c r="H333" s="1" t="s">
        <v>51</v>
      </c>
      <c r="I333" s="1" t="s">
        <v>18</v>
      </c>
      <c r="J333" s="1" t="s">
        <v>17</v>
      </c>
      <c r="K333" t="b">
        <v>0</v>
      </c>
      <c r="L333" s="27">
        <v>400.74</v>
      </c>
    </row>
    <row r="334" spans="1:12" x14ac:dyDescent="0.25">
      <c r="A334" s="29">
        <v>2020</v>
      </c>
      <c r="B334" s="29">
        <v>11</v>
      </c>
      <c r="C334" s="1" t="s">
        <v>39</v>
      </c>
      <c r="D334" s="1" t="s">
        <v>39</v>
      </c>
      <c r="E334">
        <v>61</v>
      </c>
      <c r="F334" s="1" t="s">
        <v>49</v>
      </c>
      <c r="G334" s="1" t="s">
        <v>50</v>
      </c>
      <c r="H334" s="1" t="s">
        <v>51</v>
      </c>
      <c r="I334" s="1" t="s">
        <v>19</v>
      </c>
      <c r="J334" s="1" t="s">
        <v>17</v>
      </c>
      <c r="K334" t="b">
        <v>0</v>
      </c>
      <c r="L334" s="27">
        <v>400.74</v>
      </c>
    </row>
    <row r="335" spans="1:12" x14ac:dyDescent="0.25">
      <c r="A335" s="29">
        <v>2020</v>
      </c>
      <c r="B335" s="29">
        <v>11</v>
      </c>
      <c r="C335" s="1" t="s">
        <v>39</v>
      </c>
      <c r="D335" s="1" t="s">
        <v>39</v>
      </c>
      <c r="E335">
        <v>61</v>
      </c>
      <c r="F335" s="1" t="s">
        <v>49</v>
      </c>
      <c r="G335" s="1" t="s">
        <v>50</v>
      </c>
      <c r="H335" s="1" t="s">
        <v>51</v>
      </c>
      <c r="I335" s="1" t="s">
        <v>20</v>
      </c>
      <c r="J335" s="1" t="s">
        <v>17</v>
      </c>
      <c r="K335" t="b">
        <v>0</v>
      </c>
      <c r="L335" s="27">
        <v>400.74</v>
      </c>
    </row>
    <row r="336" spans="1:12" x14ac:dyDescent="0.25">
      <c r="A336" s="29">
        <v>2020</v>
      </c>
      <c r="B336" s="29">
        <v>11</v>
      </c>
      <c r="C336" s="1" t="s">
        <v>39</v>
      </c>
      <c r="D336" s="1" t="s">
        <v>39</v>
      </c>
      <c r="E336">
        <v>61</v>
      </c>
      <c r="F336" s="1" t="s">
        <v>49</v>
      </c>
      <c r="G336" s="1" t="s">
        <v>50</v>
      </c>
      <c r="H336" s="1" t="s">
        <v>51</v>
      </c>
      <c r="I336" s="1" t="s">
        <v>21</v>
      </c>
      <c r="J336" s="1" t="s">
        <v>10</v>
      </c>
      <c r="K336" t="b">
        <v>0</v>
      </c>
      <c r="L336" s="27">
        <v>400.74</v>
      </c>
    </row>
    <row r="337" spans="1:12" x14ac:dyDescent="0.25">
      <c r="A337" s="29">
        <v>2020</v>
      </c>
      <c r="B337" s="29">
        <v>11</v>
      </c>
      <c r="C337" s="1" t="s">
        <v>39</v>
      </c>
      <c r="D337" s="1" t="s">
        <v>39</v>
      </c>
      <c r="E337">
        <v>61</v>
      </c>
      <c r="F337" s="1" t="s">
        <v>49</v>
      </c>
      <c r="G337" s="1" t="s">
        <v>50</v>
      </c>
      <c r="H337" s="1" t="s">
        <v>51</v>
      </c>
      <c r="I337" s="1" t="s">
        <v>22</v>
      </c>
      <c r="J337" s="1" t="s">
        <v>10</v>
      </c>
      <c r="K337" t="b">
        <v>0</v>
      </c>
      <c r="L337" s="27">
        <v>400.74</v>
      </c>
    </row>
    <row r="338" spans="1:12" x14ac:dyDescent="0.25">
      <c r="A338" s="29">
        <v>2020</v>
      </c>
      <c r="B338" s="29">
        <v>11</v>
      </c>
      <c r="C338" s="1" t="s">
        <v>39</v>
      </c>
      <c r="D338" s="1" t="s">
        <v>39</v>
      </c>
      <c r="E338">
        <v>61</v>
      </c>
      <c r="F338" s="1" t="s">
        <v>49</v>
      </c>
      <c r="G338" s="1" t="s">
        <v>50</v>
      </c>
      <c r="H338" s="1" t="s">
        <v>51</v>
      </c>
      <c r="I338" s="1" t="s">
        <v>23</v>
      </c>
      <c r="J338" s="1" t="s">
        <v>12</v>
      </c>
      <c r="K338" t="b">
        <v>0</v>
      </c>
      <c r="L338" s="27">
        <v>534.30999999999995</v>
      </c>
    </row>
    <row r="339" spans="1:12" x14ac:dyDescent="0.25">
      <c r="A339" s="29">
        <v>2020</v>
      </c>
      <c r="B339" s="29">
        <v>11</v>
      </c>
      <c r="C339" s="1" t="s">
        <v>39</v>
      </c>
      <c r="D339" s="1" t="s">
        <v>39</v>
      </c>
      <c r="E339">
        <v>61</v>
      </c>
      <c r="F339" s="1" t="s">
        <v>49</v>
      </c>
      <c r="G339" s="1" t="s">
        <v>50</v>
      </c>
      <c r="H339" s="1" t="s">
        <v>51</v>
      </c>
      <c r="I339" s="1" t="s">
        <v>24</v>
      </c>
      <c r="J339" s="1" t="s">
        <v>12</v>
      </c>
      <c r="K339" t="b">
        <v>0</v>
      </c>
      <c r="L339" s="27">
        <v>534.30999999999995</v>
      </c>
    </row>
    <row r="340" spans="1:12" x14ac:dyDescent="0.25">
      <c r="A340" s="29">
        <v>2020</v>
      </c>
      <c r="B340" s="29">
        <v>11</v>
      </c>
      <c r="C340" s="1" t="s">
        <v>39</v>
      </c>
      <c r="D340" s="1" t="s">
        <v>39</v>
      </c>
      <c r="E340">
        <v>61</v>
      </c>
      <c r="F340" s="1" t="s">
        <v>49</v>
      </c>
      <c r="G340" s="1" t="s">
        <v>50</v>
      </c>
      <c r="H340" s="1" t="s">
        <v>51</v>
      </c>
      <c r="I340" s="1" t="s">
        <v>25</v>
      </c>
      <c r="J340" s="1" t="s">
        <v>17</v>
      </c>
      <c r="K340" t="b">
        <v>0</v>
      </c>
      <c r="L340" s="27">
        <v>333.95</v>
      </c>
    </row>
    <row r="341" spans="1:12" x14ac:dyDescent="0.25">
      <c r="A341" s="29">
        <v>2020</v>
      </c>
      <c r="B341" s="29">
        <v>11</v>
      </c>
      <c r="C341" s="1" t="s">
        <v>39</v>
      </c>
      <c r="D341" s="1" t="s">
        <v>39</v>
      </c>
      <c r="E341">
        <v>60</v>
      </c>
      <c r="F341" s="1" t="s">
        <v>52</v>
      </c>
      <c r="G341" s="1" t="s">
        <v>53</v>
      </c>
      <c r="H341" s="1" t="s">
        <v>54</v>
      </c>
      <c r="I341" s="1" t="s">
        <v>9</v>
      </c>
      <c r="J341" s="1" t="s">
        <v>10</v>
      </c>
      <c r="K341" t="b">
        <v>0</v>
      </c>
      <c r="L341" s="27">
        <v>2044.81</v>
      </c>
    </row>
    <row r="342" spans="1:12" x14ac:dyDescent="0.25">
      <c r="A342" s="29">
        <v>2020</v>
      </c>
      <c r="B342" s="29">
        <v>11</v>
      </c>
      <c r="C342" s="1" t="s">
        <v>39</v>
      </c>
      <c r="D342" s="1" t="s">
        <v>39</v>
      </c>
      <c r="E342">
        <v>60</v>
      </c>
      <c r="F342" s="1" t="s">
        <v>52</v>
      </c>
      <c r="G342" s="1" t="s">
        <v>53</v>
      </c>
      <c r="H342" s="1" t="s">
        <v>54</v>
      </c>
      <c r="I342" s="1" t="s">
        <v>11</v>
      </c>
      <c r="J342" s="1" t="s">
        <v>12</v>
      </c>
      <c r="K342" t="b">
        <v>0</v>
      </c>
      <c r="L342" s="27">
        <v>2658.26</v>
      </c>
    </row>
    <row r="343" spans="1:12" x14ac:dyDescent="0.25">
      <c r="A343" s="29">
        <v>2020</v>
      </c>
      <c r="B343" s="29">
        <v>11</v>
      </c>
      <c r="C343" s="1" t="s">
        <v>39</v>
      </c>
      <c r="D343" s="1" t="s">
        <v>39</v>
      </c>
      <c r="E343">
        <v>60</v>
      </c>
      <c r="F343" s="1" t="s">
        <v>52</v>
      </c>
      <c r="G343" s="1" t="s">
        <v>53</v>
      </c>
      <c r="H343" s="1" t="s">
        <v>54</v>
      </c>
      <c r="I343" s="1" t="s">
        <v>13</v>
      </c>
      <c r="J343" s="1" t="s">
        <v>12</v>
      </c>
      <c r="K343" t="b">
        <v>0</v>
      </c>
      <c r="L343" s="27">
        <v>3885.15</v>
      </c>
    </row>
    <row r="344" spans="1:12" x14ac:dyDescent="0.25">
      <c r="A344" s="29">
        <v>2020</v>
      </c>
      <c r="B344" s="29">
        <v>11</v>
      </c>
      <c r="C344" s="1" t="s">
        <v>39</v>
      </c>
      <c r="D344" s="1" t="s">
        <v>39</v>
      </c>
      <c r="E344">
        <v>60</v>
      </c>
      <c r="F344" s="1" t="s">
        <v>52</v>
      </c>
      <c r="G344" s="1" t="s">
        <v>53</v>
      </c>
      <c r="H344" s="1" t="s">
        <v>54</v>
      </c>
      <c r="I344" s="1" t="s">
        <v>29</v>
      </c>
      <c r="J344" s="1" t="s">
        <v>12</v>
      </c>
      <c r="K344" t="b">
        <v>0</v>
      </c>
      <c r="L344" s="27">
        <v>408.96</v>
      </c>
    </row>
    <row r="345" spans="1:12" x14ac:dyDescent="0.25">
      <c r="A345" s="29">
        <v>2020</v>
      </c>
      <c r="B345" s="29">
        <v>11</v>
      </c>
      <c r="C345" s="1" t="s">
        <v>39</v>
      </c>
      <c r="D345" s="1" t="s">
        <v>39</v>
      </c>
      <c r="E345">
        <v>60</v>
      </c>
      <c r="F345" s="1" t="s">
        <v>52</v>
      </c>
      <c r="G345" s="1" t="s">
        <v>53</v>
      </c>
      <c r="H345" s="1" t="s">
        <v>54</v>
      </c>
      <c r="I345" s="1" t="s">
        <v>30</v>
      </c>
      <c r="J345" s="1" t="s">
        <v>10</v>
      </c>
      <c r="K345" t="b">
        <v>0</v>
      </c>
      <c r="L345" s="27">
        <v>408.96</v>
      </c>
    </row>
    <row r="346" spans="1:12" x14ac:dyDescent="0.25">
      <c r="A346" s="29">
        <v>2020</v>
      </c>
      <c r="B346" s="29">
        <v>11</v>
      </c>
      <c r="C346" s="1" t="s">
        <v>39</v>
      </c>
      <c r="D346" s="1" t="s">
        <v>39</v>
      </c>
      <c r="E346">
        <v>60</v>
      </c>
      <c r="F346" s="1" t="s">
        <v>52</v>
      </c>
      <c r="G346" s="1" t="s">
        <v>53</v>
      </c>
      <c r="H346" s="1" t="s">
        <v>54</v>
      </c>
      <c r="I346" s="1" t="s">
        <v>14</v>
      </c>
      <c r="J346" s="1" t="s">
        <v>10</v>
      </c>
      <c r="K346" t="b">
        <v>0</v>
      </c>
      <c r="L346" s="27">
        <v>1022.41</v>
      </c>
    </row>
    <row r="347" spans="1:12" x14ac:dyDescent="0.25">
      <c r="A347" s="29">
        <v>2020</v>
      </c>
      <c r="B347" s="29">
        <v>11</v>
      </c>
      <c r="C347" s="1" t="s">
        <v>39</v>
      </c>
      <c r="D347" s="1" t="s">
        <v>39</v>
      </c>
      <c r="E347">
        <v>60</v>
      </c>
      <c r="F347" s="1" t="s">
        <v>52</v>
      </c>
      <c r="G347" s="1" t="s">
        <v>53</v>
      </c>
      <c r="H347" s="1" t="s">
        <v>54</v>
      </c>
      <c r="I347" s="1" t="s">
        <v>15</v>
      </c>
      <c r="J347" s="1" t="s">
        <v>10</v>
      </c>
      <c r="K347" t="b">
        <v>0</v>
      </c>
      <c r="L347" s="27">
        <v>817.93</v>
      </c>
    </row>
    <row r="348" spans="1:12" x14ac:dyDescent="0.25">
      <c r="A348" s="29">
        <v>2020</v>
      </c>
      <c r="B348" s="29">
        <v>11</v>
      </c>
      <c r="C348" s="1" t="s">
        <v>39</v>
      </c>
      <c r="D348" s="1" t="s">
        <v>39</v>
      </c>
      <c r="E348">
        <v>60</v>
      </c>
      <c r="F348" s="1" t="s">
        <v>52</v>
      </c>
      <c r="G348" s="1" t="s">
        <v>53</v>
      </c>
      <c r="H348" s="1" t="s">
        <v>54</v>
      </c>
      <c r="I348" s="1" t="s">
        <v>31</v>
      </c>
      <c r="J348" s="1" t="s">
        <v>12</v>
      </c>
      <c r="K348" t="b">
        <v>0</v>
      </c>
      <c r="L348" s="27">
        <v>1840.33</v>
      </c>
    </row>
    <row r="349" spans="1:12" x14ac:dyDescent="0.25">
      <c r="A349" s="29">
        <v>2020</v>
      </c>
      <c r="B349" s="29">
        <v>11</v>
      </c>
      <c r="C349" s="1" t="s">
        <v>39</v>
      </c>
      <c r="D349" s="1" t="s">
        <v>39</v>
      </c>
      <c r="E349">
        <v>60</v>
      </c>
      <c r="F349" s="1" t="s">
        <v>52</v>
      </c>
      <c r="G349" s="1" t="s">
        <v>53</v>
      </c>
      <c r="H349" s="1" t="s">
        <v>54</v>
      </c>
      <c r="I349" s="1" t="s">
        <v>16</v>
      </c>
      <c r="J349" s="1" t="s">
        <v>17</v>
      </c>
      <c r="K349" t="b">
        <v>0</v>
      </c>
      <c r="L349" s="27">
        <v>2044.81</v>
      </c>
    </row>
    <row r="350" spans="1:12" x14ac:dyDescent="0.25">
      <c r="A350" s="29">
        <v>2020</v>
      </c>
      <c r="B350" s="29">
        <v>11</v>
      </c>
      <c r="C350" s="1" t="s">
        <v>39</v>
      </c>
      <c r="D350" s="1" t="s">
        <v>39</v>
      </c>
      <c r="E350">
        <v>60</v>
      </c>
      <c r="F350" s="1" t="s">
        <v>52</v>
      </c>
      <c r="G350" s="1" t="s">
        <v>53</v>
      </c>
      <c r="H350" s="1" t="s">
        <v>54</v>
      </c>
      <c r="I350" s="1" t="s">
        <v>18</v>
      </c>
      <c r="J350" s="1" t="s">
        <v>17</v>
      </c>
      <c r="K350" t="b">
        <v>0</v>
      </c>
      <c r="L350" s="27">
        <v>817.93</v>
      </c>
    </row>
    <row r="351" spans="1:12" x14ac:dyDescent="0.25">
      <c r="A351" s="29">
        <v>2020</v>
      </c>
      <c r="B351" s="29">
        <v>11</v>
      </c>
      <c r="C351" s="1" t="s">
        <v>39</v>
      </c>
      <c r="D351" s="1" t="s">
        <v>39</v>
      </c>
      <c r="E351">
        <v>60</v>
      </c>
      <c r="F351" s="1" t="s">
        <v>52</v>
      </c>
      <c r="G351" s="1" t="s">
        <v>53</v>
      </c>
      <c r="H351" s="1" t="s">
        <v>54</v>
      </c>
      <c r="I351" s="1" t="s">
        <v>19</v>
      </c>
      <c r="J351" s="1" t="s">
        <v>17</v>
      </c>
      <c r="K351" t="b">
        <v>0</v>
      </c>
      <c r="L351" s="27">
        <v>408.96</v>
      </c>
    </row>
    <row r="352" spans="1:12" x14ac:dyDescent="0.25">
      <c r="A352" s="29">
        <v>2020</v>
      </c>
      <c r="B352" s="29">
        <v>11</v>
      </c>
      <c r="C352" s="1" t="s">
        <v>39</v>
      </c>
      <c r="D352" s="1" t="s">
        <v>39</v>
      </c>
      <c r="E352">
        <v>60</v>
      </c>
      <c r="F352" s="1" t="s">
        <v>52</v>
      </c>
      <c r="G352" s="1" t="s">
        <v>53</v>
      </c>
      <c r="H352" s="1" t="s">
        <v>54</v>
      </c>
      <c r="I352" s="1" t="s">
        <v>20</v>
      </c>
      <c r="J352" s="1" t="s">
        <v>17</v>
      </c>
      <c r="K352" t="b">
        <v>0</v>
      </c>
      <c r="L352" s="27">
        <v>408.96</v>
      </c>
    </row>
    <row r="353" spans="1:12" x14ac:dyDescent="0.25">
      <c r="A353" s="29">
        <v>2020</v>
      </c>
      <c r="B353" s="29">
        <v>11</v>
      </c>
      <c r="C353" s="1" t="s">
        <v>39</v>
      </c>
      <c r="D353" s="1" t="s">
        <v>39</v>
      </c>
      <c r="E353">
        <v>60</v>
      </c>
      <c r="F353" s="1" t="s">
        <v>52</v>
      </c>
      <c r="G353" s="1" t="s">
        <v>53</v>
      </c>
      <c r="H353" s="1" t="s">
        <v>54</v>
      </c>
      <c r="I353" s="1" t="s">
        <v>21</v>
      </c>
      <c r="J353" s="1" t="s">
        <v>10</v>
      </c>
      <c r="K353" t="b">
        <v>0</v>
      </c>
      <c r="L353" s="27">
        <v>408.96</v>
      </c>
    </row>
    <row r="354" spans="1:12" x14ac:dyDescent="0.25">
      <c r="A354" s="29">
        <v>2020</v>
      </c>
      <c r="B354" s="29">
        <v>11</v>
      </c>
      <c r="C354" s="1" t="s">
        <v>39</v>
      </c>
      <c r="D354" s="1" t="s">
        <v>39</v>
      </c>
      <c r="E354">
        <v>60</v>
      </c>
      <c r="F354" s="1" t="s">
        <v>52</v>
      </c>
      <c r="G354" s="1" t="s">
        <v>53</v>
      </c>
      <c r="H354" s="1" t="s">
        <v>54</v>
      </c>
      <c r="I354" s="1" t="s">
        <v>32</v>
      </c>
      <c r="J354" s="1" t="s">
        <v>10</v>
      </c>
      <c r="K354" t="b">
        <v>0</v>
      </c>
      <c r="L354" s="27">
        <v>408.96</v>
      </c>
    </row>
    <row r="355" spans="1:12" x14ac:dyDescent="0.25">
      <c r="A355" s="29">
        <v>2020</v>
      </c>
      <c r="B355" s="29">
        <v>11</v>
      </c>
      <c r="C355" s="1" t="s">
        <v>39</v>
      </c>
      <c r="D355" s="1" t="s">
        <v>39</v>
      </c>
      <c r="E355">
        <v>60</v>
      </c>
      <c r="F355" s="1" t="s">
        <v>52</v>
      </c>
      <c r="G355" s="1" t="s">
        <v>53</v>
      </c>
      <c r="H355" s="1" t="s">
        <v>54</v>
      </c>
      <c r="I355" s="1" t="s">
        <v>22</v>
      </c>
      <c r="J355" s="1" t="s">
        <v>10</v>
      </c>
      <c r="K355" t="b">
        <v>0</v>
      </c>
      <c r="L355" s="27">
        <v>2044.81</v>
      </c>
    </row>
    <row r="356" spans="1:12" x14ac:dyDescent="0.25">
      <c r="A356" s="29">
        <v>2020</v>
      </c>
      <c r="B356" s="29">
        <v>11</v>
      </c>
      <c r="C356" s="1" t="s">
        <v>39</v>
      </c>
      <c r="D356" s="1" t="s">
        <v>39</v>
      </c>
      <c r="E356">
        <v>60</v>
      </c>
      <c r="F356" s="1" t="s">
        <v>52</v>
      </c>
      <c r="G356" s="1" t="s">
        <v>53</v>
      </c>
      <c r="H356" s="1" t="s">
        <v>54</v>
      </c>
      <c r="I356" s="1" t="s">
        <v>23</v>
      </c>
      <c r="J356" s="1" t="s">
        <v>12</v>
      </c>
      <c r="K356" t="b">
        <v>0</v>
      </c>
      <c r="L356" s="27">
        <v>408.96</v>
      </c>
    </row>
    <row r="357" spans="1:12" x14ac:dyDescent="0.25">
      <c r="A357" s="29">
        <v>2020</v>
      </c>
      <c r="B357" s="29">
        <v>11</v>
      </c>
      <c r="C357" s="1" t="s">
        <v>39</v>
      </c>
      <c r="D357" s="1" t="s">
        <v>39</v>
      </c>
      <c r="E357">
        <v>60</v>
      </c>
      <c r="F357" s="1" t="s">
        <v>52</v>
      </c>
      <c r="G357" s="1" t="s">
        <v>53</v>
      </c>
      <c r="H357" s="1" t="s">
        <v>54</v>
      </c>
      <c r="I357" s="1" t="s">
        <v>24</v>
      </c>
      <c r="J357" s="1" t="s">
        <v>12</v>
      </c>
      <c r="K357" t="b">
        <v>0</v>
      </c>
      <c r="L357" s="27">
        <v>204.48</v>
      </c>
    </row>
    <row r="358" spans="1:12" x14ac:dyDescent="0.25">
      <c r="A358" s="29">
        <v>2020</v>
      </c>
      <c r="B358" s="29">
        <v>11</v>
      </c>
      <c r="C358" s="1" t="s">
        <v>39</v>
      </c>
      <c r="D358" s="1" t="s">
        <v>39</v>
      </c>
      <c r="E358">
        <v>60</v>
      </c>
      <c r="F358" s="1" t="s">
        <v>52</v>
      </c>
      <c r="G358" s="1" t="s">
        <v>53</v>
      </c>
      <c r="H358" s="1" t="s">
        <v>54</v>
      </c>
      <c r="I358" s="1" t="s">
        <v>25</v>
      </c>
      <c r="J358" s="1" t="s">
        <v>17</v>
      </c>
      <c r="K358" t="b">
        <v>0</v>
      </c>
      <c r="L358" s="27">
        <v>204.48</v>
      </c>
    </row>
    <row r="359" spans="1:12" x14ac:dyDescent="0.25">
      <c r="A359" s="29">
        <v>2020</v>
      </c>
      <c r="B359" s="29">
        <v>11</v>
      </c>
      <c r="C359" s="1" t="s">
        <v>39</v>
      </c>
      <c r="D359" s="1" t="s">
        <v>39</v>
      </c>
      <c r="E359">
        <v>62</v>
      </c>
      <c r="F359" s="1" t="s">
        <v>8</v>
      </c>
      <c r="G359" s="1" t="s">
        <v>55</v>
      </c>
      <c r="H359" s="1" t="s">
        <v>56</v>
      </c>
      <c r="I359" s="1" t="s">
        <v>9</v>
      </c>
      <c r="J359" s="1" t="s">
        <v>10</v>
      </c>
      <c r="K359" t="b">
        <v>0</v>
      </c>
      <c r="L359" s="27">
        <v>105963.1</v>
      </c>
    </row>
    <row r="360" spans="1:12" x14ac:dyDescent="0.25">
      <c r="A360" s="29">
        <v>2020</v>
      </c>
      <c r="B360" s="29">
        <v>11</v>
      </c>
      <c r="C360" s="1" t="s">
        <v>39</v>
      </c>
      <c r="D360" s="1" t="s">
        <v>39</v>
      </c>
      <c r="E360">
        <v>62</v>
      </c>
      <c r="F360" s="1" t="s">
        <v>8</v>
      </c>
      <c r="G360" s="1" t="s">
        <v>55</v>
      </c>
      <c r="H360" s="1" t="s">
        <v>56</v>
      </c>
      <c r="I360" s="1" t="s">
        <v>11</v>
      </c>
      <c r="J360" s="1" t="s">
        <v>12</v>
      </c>
      <c r="K360" t="b">
        <v>0</v>
      </c>
      <c r="L360" s="27">
        <v>190733.59</v>
      </c>
    </row>
    <row r="361" spans="1:12" x14ac:dyDescent="0.25">
      <c r="A361" s="29">
        <v>2020</v>
      </c>
      <c r="B361" s="29">
        <v>11</v>
      </c>
      <c r="C361" s="1" t="s">
        <v>39</v>
      </c>
      <c r="D361" s="1" t="s">
        <v>39</v>
      </c>
      <c r="E361">
        <v>62</v>
      </c>
      <c r="F361" s="1" t="s">
        <v>8</v>
      </c>
      <c r="G361" s="1" t="s">
        <v>55</v>
      </c>
      <c r="H361" s="1" t="s">
        <v>56</v>
      </c>
      <c r="I361" s="1" t="s">
        <v>13</v>
      </c>
      <c r="J361" s="1" t="s">
        <v>12</v>
      </c>
      <c r="K361" t="b">
        <v>0</v>
      </c>
      <c r="L361" s="27">
        <v>105963.1</v>
      </c>
    </row>
    <row r="362" spans="1:12" x14ac:dyDescent="0.25">
      <c r="A362" s="29">
        <v>2020</v>
      </c>
      <c r="B362" s="29">
        <v>11</v>
      </c>
      <c r="C362" s="1" t="s">
        <v>39</v>
      </c>
      <c r="D362" s="1" t="s">
        <v>39</v>
      </c>
      <c r="E362">
        <v>62</v>
      </c>
      <c r="F362" s="1" t="s">
        <v>8</v>
      </c>
      <c r="G362" s="1" t="s">
        <v>55</v>
      </c>
      <c r="H362" s="1" t="s">
        <v>56</v>
      </c>
      <c r="I362" s="1" t="s">
        <v>14</v>
      </c>
      <c r="J362" s="1" t="s">
        <v>10</v>
      </c>
      <c r="K362" t="b">
        <v>0</v>
      </c>
      <c r="L362" s="27">
        <v>42385.24</v>
      </c>
    </row>
    <row r="363" spans="1:12" x14ac:dyDescent="0.25">
      <c r="A363" s="29">
        <v>2020</v>
      </c>
      <c r="B363" s="29">
        <v>11</v>
      </c>
      <c r="C363" s="1" t="s">
        <v>39</v>
      </c>
      <c r="D363" s="1" t="s">
        <v>39</v>
      </c>
      <c r="E363">
        <v>62</v>
      </c>
      <c r="F363" s="1" t="s">
        <v>8</v>
      </c>
      <c r="G363" s="1" t="s">
        <v>55</v>
      </c>
      <c r="H363" s="1" t="s">
        <v>56</v>
      </c>
      <c r="I363" s="1" t="s">
        <v>15</v>
      </c>
      <c r="J363" s="1" t="s">
        <v>10</v>
      </c>
      <c r="K363" t="b">
        <v>0</v>
      </c>
      <c r="L363" s="27">
        <v>21192.62</v>
      </c>
    </row>
    <row r="364" spans="1:12" x14ac:dyDescent="0.25">
      <c r="A364" s="29">
        <v>2020</v>
      </c>
      <c r="B364" s="29">
        <v>11</v>
      </c>
      <c r="C364" s="1" t="s">
        <v>39</v>
      </c>
      <c r="D364" s="1" t="s">
        <v>39</v>
      </c>
      <c r="E364">
        <v>62</v>
      </c>
      <c r="F364" s="1" t="s">
        <v>8</v>
      </c>
      <c r="G364" s="1" t="s">
        <v>55</v>
      </c>
      <c r="H364" s="1" t="s">
        <v>56</v>
      </c>
      <c r="I364" s="1" t="s">
        <v>16</v>
      </c>
      <c r="J364" s="1" t="s">
        <v>17</v>
      </c>
      <c r="K364" t="b">
        <v>0</v>
      </c>
      <c r="L364" s="27">
        <v>116559.41</v>
      </c>
    </row>
    <row r="365" spans="1:12" x14ac:dyDescent="0.25">
      <c r="A365" s="29">
        <v>2020</v>
      </c>
      <c r="B365" s="29">
        <v>11</v>
      </c>
      <c r="C365" s="1" t="s">
        <v>39</v>
      </c>
      <c r="D365" s="1" t="s">
        <v>39</v>
      </c>
      <c r="E365">
        <v>62</v>
      </c>
      <c r="F365" s="1" t="s">
        <v>8</v>
      </c>
      <c r="G365" s="1" t="s">
        <v>55</v>
      </c>
      <c r="H365" s="1" t="s">
        <v>56</v>
      </c>
      <c r="I365" s="1" t="s">
        <v>18</v>
      </c>
      <c r="J365" s="1" t="s">
        <v>17</v>
      </c>
      <c r="K365" t="b">
        <v>0</v>
      </c>
      <c r="L365" s="27">
        <v>105963.1</v>
      </c>
    </row>
    <row r="366" spans="1:12" x14ac:dyDescent="0.25">
      <c r="A366" s="29">
        <v>2020</v>
      </c>
      <c r="B366" s="29">
        <v>11</v>
      </c>
      <c r="C366" s="1" t="s">
        <v>39</v>
      </c>
      <c r="D366" s="1" t="s">
        <v>39</v>
      </c>
      <c r="E366">
        <v>62</v>
      </c>
      <c r="F366" s="1" t="s">
        <v>8</v>
      </c>
      <c r="G366" s="1" t="s">
        <v>55</v>
      </c>
      <c r="H366" s="1" t="s">
        <v>56</v>
      </c>
      <c r="I366" s="1" t="s">
        <v>19</v>
      </c>
      <c r="J366" s="1" t="s">
        <v>17</v>
      </c>
      <c r="K366" t="b">
        <v>0</v>
      </c>
      <c r="L366" s="27">
        <v>21192.62</v>
      </c>
    </row>
    <row r="367" spans="1:12" x14ac:dyDescent="0.25">
      <c r="A367" s="29">
        <v>2020</v>
      </c>
      <c r="B367" s="29">
        <v>11</v>
      </c>
      <c r="C367" s="1" t="s">
        <v>39</v>
      </c>
      <c r="D367" s="1" t="s">
        <v>39</v>
      </c>
      <c r="E367">
        <v>62</v>
      </c>
      <c r="F367" s="1" t="s">
        <v>8</v>
      </c>
      <c r="G367" s="1" t="s">
        <v>55</v>
      </c>
      <c r="H367" s="1" t="s">
        <v>56</v>
      </c>
      <c r="I367" s="1" t="s">
        <v>20</v>
      </c>
      <c r="J367" s="1" t="s">
        <v>17</v>
      </c>
      <c r="K367" t="b">
        <v>0</v>
      </c>
      <c r="L367" s="27">
        <v>137752.03</v>
      </c>
    </row>
    <row r="368" spans="1:12" x14ac:dyDescent="0.25">
      <c r="A368" s="29">
        <v>2020</v>
      </c>
      <c r="B368" s="29">
        <v>11</v>
      </c>
      <c r="C368" s="1" t="s">
        <v>39</v>
      </c>
      <c r="D368" s="1" t="s">
        <v>39</v>
      </c>
      <c r="E368">
        <v>62</v>
      </c>
      <c r="F368" s="1" t="s">
        <v>8</v>
      </c>
      <c r="G368" s="1" t="s">
        <v>55</v>
      </c>
      <c r="H368" s="1" t="s">
        <v>56</v>
      </c>
      <c r="I368" s="1" t="s">
        <v>21</v>
      </c>
      <c r="J368" s="1" t="s">
        <v>10</v>
      </c>
      <c r="K368" t="b">
        <v>0</v>
      </c>
      <c r="L368" s="27">
        <v>42385.24</v>
      </c>
    </row>
    <row r="369" spans="1:12" x14ac:dyDescent="0.25">
      <c r="A369" s="29">
        <v>2020</v>
      </c>
      <c r="B369" s="29">
        <v>11</v>
      </c>
      <c r="C369" s="1" t="s">
        <v>39</v>
      </c>
      <c r="D369" s="1" t="s">
        <v>39</v>
      </c>
      <c r="E369">
        <v>62</v>
      </c>
      <c r="F369" s="1" t="s">
        <v>8</v>
      </c>
      <c r="G369" s="1" t="s">
        <v>55</v>
      </c>
      <c r="H369" s="1" t="s">
        <v>56</v>
      </c>
      <c r="I369" s="1" t="s">
        <v>22</v>
      </c>
      <c r="J369" s="1" t="s">
        <v>10</v>
      </c>
      <c r="K369" t="b">
        <v>0</v>
      </c>
      <c r="L369" s="27">
        <v>52981.55</v>
      </c>
    </row>
    <row r="370" spans="1:12" x14ac:dyDescent="0.25">
      <c r="A370" s="29">
        <v>2020</v>
      </c>
      <c r="B370" s="29">
        <v>11</v>
      </c>
      <c r="C370" s="1" t="s">
        <v>39</v>
      </c>
      <c r="D370" s="1" t="s">
        <v>39</v>
      </c>
      <c r="E370">
        <v>62</v>
      </c>
      <c r="F370" s="1" t="s">
        <v>8</v>
      </c>
      <c r="G370" s="1" t="s">
        <v>55</v>
      </c>
      <c r="H370" s="1" t="s">
        <v>56</v>
      </c>
      <c r="I370" s="1" t="s">
        <v>23</v>
      </c>
      <c r="J370" s="1" t="s">
        <v>12</v>
      </c>
      <c r="K370" t="b">
        <v>0</v>
      </c>
      <c r="L370" s="27">
        <v>52981.55</v>
      </c>
    </row>
    <row r="371" spans="1:12" x14ac:dyDescent="0.25">
      <c r="A371" s="29">
        <v>2020</v>
      </c>
      <c r="B371" s="29">
        <v>11</v>
      </c>
      <c r="C371" s="1" t="s">
        <v>39</v>
      </c>
      <c r="D371" s="1" t="s">
        <v>39</v>
      </c>
      <c r="E371">
        <v>62</v>
      </c>
      <c r="F371" s="1" t="s">
        <v>8</v>
      </c>
      <c r="G371" s="1" t="s">
        <v>55</v>
      </c>
      <c r="H371" s="1" t="s">
        <v>56</v>
      </c>
      <c r="I371" s="1" t="s">
        <v>24</v>
      </c>
      <c r="J371" s="1" t="s">
        <v>12</v>
      </c>
      <c r="K371" t="b">
        <v>0</v>
      </c>
      <c r="L371" s="27">
        <v>52981.55</v>
      </c>
    </row>
    <row r="372" spans="1:12" x14ac:dyDescent="0.25">
      <c r="A372" s="29">
        <v>2020</v>
      </c>
      <c r="B372" s="29">
        <v>11</v>
      </c>
      <c r="C372" s="1" t="s">
        <v>39</v>
      </c>
      <c r="D372" s="1" t="s">
        <v>39</v>
      </c>
      <c r="E372">
        <v>62</v>
      </c>
      <c r="F372" s="1" t="s">
        <v>8</v>
      </c>
      <c r="G372" s="1" t="s">
        <v>55</v>
      </c>
      <c r="H372" s="1" t="s">
        <v>56</v>
      </c>
      <c r="I372" s="1" t="s">
        <v>25</v>
      </c>
      <c r="J372" s="1" t="s">
        <v>17</v>
      </c>
      <c r="K372" t="b">
        <v>0</v>
      </c>
      <c r="L372" s="27">
        <v>10596.31</v>
      </c>
    </row>
    <row r="373" spans="1:12" x14ac:dyDescent="0.25">
      <c r="A373" s="29">
        <v>2020</v>
      </c>
      <c r="B373" s="29">
        <v>11</v>
      </c>
      <c r="C373" s="1" t="s">
        <v>39</v>
      </c>
      <c r="D373" s="1" t="s">
        <v>39</v>
      </c>
      <c r="E373">
        <v>73</v>
      </c>
      <c r="F373" s="1" t="s">
        <v>57</v>
      </c>
      <c r="G373" s="1" t="s">
        <v>60</v>
      </c>
      <c r="H373" s="1" t="s">
        <v>61</v>
      </c>
      <c r="I373" s="1" t="s">
        <v>9</v>
      </c>
      <c r="J373" s="1" t="s">
        <v>10</v>
      </c>
      <c r="K373" t="b">
        <v>0</v>
      </c>
      <c r="L373" s="27">
        <v>97223.63</v>
      </c>
    </row>
    <row r="374" spans="1:12" x14ac:dyDescent="0.25">
      <c r="A374" s="29">
        <v>2020</v>
      </c>
      <c r="B374" s="29">
        <v>11</v>
      </c>
      <c r="C374" s="1" t="s">
        <v>39</v>
      </c>
      <c r="D374" s="1" t="s">
        <v>39</v>
      </c>
      <c r="E374">
        <v>73</v>
      </c>
      <c r="F374" s="1" t="s">
        <v>57</v>
      </c>
      <c r="G374" s="1" t="s">
        <v>60</v>
      </c>
      <c r="H374" s="1" t="s">
        <v>61</v>
      </c>
      <c r="I374" s="1" t="s">
        <v>11</v>
      </c>
      <c r="J374" s="1" t="s">
        <v>12</v>
      </c>
      <c r="K374" t="b">
        <v>0</v>
      </c>
      <c r="L374" s="27">
        <v>155557.81</v>
      </c>
    </row>
    <row r="375" spans="1:12" x14ac:dyDescent="0.25">
      <c r="A375" s="29">
        <v>2020</v>
      </c>
      <c r="B375" s="29">
        <v>11</v>
      </c>
      <c r="C375" s="1" t="s">
        <v>39</v>
      </c>
      <c r="D375" s="1" t="s">
        <v>39</v>
      </c>
      <c r="E375">
        <v>73</v>
      </c>
      <c r="F375" s="1" t="s">
        <v>57</v>
      </c>
      <c r="G375" s="1" t="s">
        <v>60</v>
      </c>
      <c r="H375" s="1" t="s">
        <v>61</v>
      </c>
      <c r="I375" s="1" t="s">
        <v>13</v>
      </c>
      <c r="J375" s="1" t="s">
        <v>12</v>
      </c>
      <c r="K375" t="b">
        <v>0</v>
      </c>
      <c r="L375" s="27">
        <v>106946</v>
      </c>
    </row>
    <row r="376" spans="1:12" x14ac:dyDescent="0.25">
      <c r="A376" s="29">
        <v>2020</v>
      </c>
      <c r="B376" s="29">
        <v>11</v>
      </c>
      <c r="C376" s="1" t="s">
        <v>39</v>
      </c>
      <c r="D376" s="1" t="s">
        <v>39</v>
      </c>
      <c r="E376">
        <v>73</v>
      </c>
      <c r="F376" s="1" t="s">
        <v>57</v>
      </c>
      <c r="G376" s="1" t="s">
        <v>60</v>
      </c>
      <c r="H376" s="1" t="s">
        <v>61</v>
      </c>
      <c r="I376" s="1" t="s">
        <v>28</v>
      </c>
      <c r="J376" s="1" t="s">
        <v>12</v>
      </c>
      <c r="K376" t="b">
        <v>0</v>
      </c>
      <c r="L376" s="27">
        <v>106946</v>
      </c>
    </row>
    <row r="377" spans="1:12" x14ac:dyDescent="0.25">
      <c r="A377" s="29">
        <v>2020</v>
      </c>
      <c r="B377" s="29">
        <v>11</v>
      </c>
      <c r="C377" s="1" t="s">
        <v>39</v>
      </c>
      <c r="D377" s="1" t="s">
        <v>39</v>
      </c>
      <c r="E377">
        <v>73</v>
      </c>
      <c r="F377" s="1" t="s">
        <v>57</v>
      </c>
      <c r="G377" s="1" t="s">
        <v>60</v>
      </c>
      <c r="H377" s="1" t="s">
        <v>61</v>
      </c>
      <c r="I377" s="1" t="s">
        <v>29</v>
      </c>
      <c r="J377" s="1" t="s">
        <v>12</v>
      </c>
      <c r="K377" t="b">
        <v>0</v>
      </c>
      <c r="L377" s="27">
        <v>9722.36</v>
      </c>
    </row>
    <row r="378" spans="1:12" x14ac:dyDescent="0.25">
      <c r="A378" s="29">
        <v>2020</v>
      </c>
      <c r="B378" s="29">
        <v>11</v>
      </c>
      <c r="C378" s="1" t="s">
        <v>39</v>
      </c>
      <c r="D378" s="1" t="s">
        <v>39</v>
      </c>
      <c r="E378">
        <v>73</v>
      </c>
      <c r="F378" s="1" t="s">
        <v>57</v>
      </c>
      <c r="G378" s="1" t="s">
        <v>60</v>
      </c>
      <c r="H378" s="1" t="s">
        <v>61</v>
      </c>
      <c r="I378" s="1" t="s">
        <v>30</v>
      </c>
      <c r="J378" s="1" t="s">
        <v>10</v>
      </c>
      <c r="K378" t="b">
        <v>0</v>
      </c>
      <c r="L378" s="27">
        <v>155557.81</v>
      </c>
    </row>
    <row r="379" spans="1:12" x14ac:dyDescent="0.25">
      <c r="A379" s="29">
        <v>2020</v>
      </c>
      <c r="B379" s="29">
        <v>11</v>
      </c>
      <c r="C379" s="1" t="s">
        <v>39</v>
      </c>
      <c r="D379" s="1" t="s">
        <v>39</v>
      </c>
      <c r="E379">
        <v>73</v>
      </c>
      <c r="F379" s="1" t="s">
        <v>57</v>
      </c>
      <c r="G379" s="1" t="s">
        <v>60</v>
      </c>
      <c r="H379" s="1" t="s">
        <v>61</v>
      </c>
      <c r="I379" s="1" t="s">
        <v>14</v>
      </c>
      <c r="J379" s="1" t="s">
        <v>10</v>
      </c>
      <c r="K379" t="b">
        <v>0</v>
      </c>
      <c r="L379" s="27">
        <v>29167.09</v>
      </c>
    </row>
    <row r="380" spans="1:12" x14ac:dyDescent="0.25">
      <c r="A380" s="29">
        <v>2020</v>
      </c>
      <c r="B380" s="29">
        <v>11</v>
      </c>
      <c r="C380" s="1" t="s">
        <v>39</v>
      </c>
      <c r="D380" s="1" t="s">
        <v>39</v>
      </c>
      <c r="E380">
        <v>73</v>
      </c>
      <c r="F380" s="1" t="s">
        <v>57</v>
      </c>
      <c r="G380" s="1" t="s">
        <v>60</v>
      </c>
      <c r="H380" s="1" t="s">
        <v>61</v>
      </c>
      <c r="I380" s="1" t="s">
        <v>15</v>
      </c>
      <c r="J380" s="1" t="s">
        <v>10</v>
      </c>
      <c r="K380" t="b">
        <v>0</v>
      </c>
      <c r="L380" s="27">
        <v>19444.73</v>
      </c>
    </row>
    <row r="381" spans="1:12" x14ac:dyDescent="0.25">
      <c r="A381" s="29">
        <v>2020</v>
      </c>
      <c r="B381" s="29">
        <v>11</v>
      </c>
      <c r="C381" s="1" t="s">
        <v>39</v>
      </c>
      <c r="D381" s="1" t="s">
        <v>39</v>
      </c>
      <c r="E381">
        <v>73</v>
      </c>
      <c r="F381" s="1" t="s">
        <v>57</v>
      </c>
      <c r="G381" s="1" t="s">
        <v>60</v>
      </c>
      <c r="H381" s="1" t="s">
        <v>61</v>
      </c>
      <c r="I381" s="1" t="s">
        <v>31</v>
      </c>
      <c r="J381" s="1" t="s">
        <v>12</v>
      </c>
      <c r="K381" t="b">
        <v>0</v>
      </c>
      <c r="L381" s="27">
        <v>9722.36</v>
      </c>
    </row>
    <row r="382" spans="1:12" x14ac:dyDescent="0.25">
      <c r="A382" s="29">
        <v>2020</v>
      </c>
      <c r="B382" s="29">
        <v>11</v>
      </c>
      <c r="C382" s="1" t="s">
        <v>39</v>
      </c>
      <c r="D382" s="1" t="s">
        <v>39</v>
      </c>
      <c r="E382">
        <v>73</v>
      </c>
      <c r="F382" s="1" t="s">
        <v>57</v>
      </c>
      <c r="G382" s="1" t="s">
        <v>60</v>
      </c>
      <c r="H382" s="1" t="s">
        <v>61</v>
      </c>
      <c r="I382" s="1" t="s">
        <v>16</v>
      </c>
      <c r="J382" s="1" t="s">
        <v>17</v>
      </c>
      <c r="K382" t="b">
        <v>0</v>
      </c>
      <c r="L382" s="27">
        <v>106946</v>
      </c>
    </row>
    <row r="383" spans="1:12" x14ac:dyDescent="0.25">
      <c r="A383" s="29">
        <v>2020</v>
      </c>
      <c r="B383" s="29">
        <v>11</v>
      </c>
      <c r="C383" s="1" t="s">
        <v>39</v>
      </c>
      <c r="D383" s="1" t="s">
        <v>39</v>
      </c>
      <c r="E383">
        <v>73</v>
      </c>
      <c r="F383" s="1" t="s">
        <v>57</v>
      </c>
      <c r="G383" s="1" t="s">
        <v>60</v>
      </c>
      <c r="H383" s="1" t="s">
        <v>61</v>
      </c>
      <c r="I383" s="1" t="s">
        <v>18</v>
      </c>
      <c r="J383" s="1" t="s">
        <v>17</v>
      </c>
      <c r="K383" t="b">
        <v>0</v>
      </c>
      <c r="L383" s="27">
        <v>19444.73</v>
      </c>
    </row>
    <row r="384" spans="1:12" x14ac:dyDescent="0.25">
      <c r="A384" s="29">
        <v>2020</v>
      </c>
      <c r="B384" s="29">
        <v>11</v>
      </c>
      <c r="C384" s="1" t="s">
        <v>39</v>
      </c>
      <c r="D384" s="1" t="s">
        <v>39</v>
      </c>
      <c r="E384">
        <v>73</v>
      </c>
      <c r="F384" s="1" t="s">
        <v>57</v>
      </c>
      <c r="G384" s="1" t="s">
        <v>60</v>
      </c>
      <c r="H384" s="1" t="s">
        <v>61</v>
      </c>
      <c r="I384" s="1" t="s">
        <v>19</v>
      </c>
      <c r="J384" s="1" t="s">
        <v>17</v>
      </c>
      <c r="K384" t="b">
        <v>0</v>
      </c>
      <c r="L384" s="27">
        <v>19444.73</v>
      </c>
    </row>
    <row r="385" spans="1:12" x14ac:dyDescent="0.25">
      <c r="A385" s="29">
        <v>2020</v>
      </c>
      <c r="B385" s="29">
        <v>11</v>
      </c>
      <c r="C385" s="1" t="s">
        <v>39</v>
      </c>
      <c r="D385" s="1" t="s">
        <v>39</v>
      </c>
      <c r="E385">
        <v>73</v>
      </c>
      <c r="F385" s="1" t="s">
        <v>57</v>
      </c>
      <c r="G385" s="1" t="s">
        <v>60</v>
      </c>
      <c r="H385" s="1" t="s">
        <v>61</v>
      </c>
      <c r="I385" s="1" t="s">
        <v>20</v>
      </c>
      <c r="J385" s="1" t="s">
        <v>17</v>
      </c>
      <c r="K385" t="b">
        <v>0</v>
      </c>
      <c r="L385" s="27">
        <v>19444.73</v>
      </c>
    </row>
    <row r="386" spans="1:12" x14ac:dyDescent="0.25">
      <c r="A386" s="29">
        <v>2020</v>
      </c>
      <c r="B386" s="29">
        <v>11</v>
      </c>
      <c r="C386" s="1" t="s">
        <v>39</v>
      </c>
      <c r="D386" s="1" t="s">
        <v>39</v>
      </c>
      <c r="E386">
        <v>73</v>
      </c>
      <c r="F386" s="1" t="s">
        <v>57</v>
      </c>
      <c r="G386" s="1" t="s">
        <v>60</v>
      </c>
      <c r="H386" s="1" t="s">
        <v>61</v>
      </c>
      <c r="I386" s="1" t="s">
        <v>32</v>
      </c>
      <c r="J386" s="1" t="s">
        <v>10</v>
      </c>
      <c r="K386" t="b">
        <v>0</v>
      </c>
      <c r="L386" s="27">
        <v>19444.73</v>
      </c>
    </row>
    <row r="387" spans="1:12" x14ac:dyDescent="0.25">
      <c r="A387" s="29">
        <v>2020</v>
      </c>
      <c r="B387" s="29">
        <v>11</v>
      </c>
      <c r="C387" s="1" t="s">
        <v>39</v>
      </c>
      <c r="D387" s="1" t="s">
        <v>39</v>
      </c>
      <c r="E387">
        <v>73</v>
      </c>
      <c r="F387" s="1" t="s">
        <v>57</v>
      </c>
      <c r="G387" s="1" t="s">
        <v>60</v>
      </c>
      <c r="H387" s="1" t="s">
        <v>61</v>
      </c>
      <c r="I387" s="1" t="s">
        <v>22</v>
      </c>
      <c r="J387" s="1" t="s">
        <v>10</v>
      </c>
      <c r="K387" t="b">
        <v>0</v>
      </c>
      <c r="L387" s="27">
        <v>9722.36</v>
      </c>
    </row>
    <row r="388" spans="1:12" x14ac:dyDescent="0.25">
      <c r="A388" s="29">
        <v>2020</v>
      </c>
      <c r="B388" s="29">
        <v>11</v>
      </c>
      <c r="C388" s="1" t="s">
        <v>39</v>
      </c>
      <c r="D388" s="1" t="s">
        <v>39</v>
      </c>
      <c r="E388">
        <v>73</v>
      </c>
      <c r="F388" s="1" t="s">
        <v>57</v>
      </c>
      <c r="G388" s="1" t="s">
        <v>60</v>
      </c>
      <c r="H388" s="1" t="s">
        <v>61</v>
      </c>
      <c r="I388" s="1" t="s">
        <v>23</v>
      </c>
      <c r="J388" s="1" t="s">
        <v>12</v>
      </c>
      <c r="K388" t="b">
        <v>0</v>
      </c>
      <c r="L388" s="27">
        <v>48611.82</v>
      </c>
    </row>
    <row r="389" spans="1:12" x14ac:dyDescent="0.25">
      <c r="A389" s="29">
        <v>2020</v>
      </c>
      <c r="B389" s="29">
        <v>11</v>
      </c>
      <c r="C389" s="1" t="s">
        <v>39</v>
      </c>
      <c r="D389" s="1" t="s">
        <v>39</v>
      </c>
      <c r="E389">
        <v>73</v>
      </c>
      <c r="F389" s="1" t="s">
        <v>57</v>
      </c>
      <c r="G389" s="1" t="s">
        <v>60</v>
      </c>
      <c r="H389" s="1" t="s">
        <v>61</v>
      </c>
      <c r="I389" s="1" t="s">
        <v>24</v>
      </c>
      <c r="J389" s="1" t="s">
        <v>12</v>
      </c>
      <c r="K389" t="b">
        <v>0</v>
      </c>
      <c r="L389" s="27">
        <v>9722.36</v>
      </c>
    </row>
    <row r="390" spans="1:12" x14ac:dyDescent="0.25">
      <c r="A390" s="29">
        <v>2020</v>
      </c>
      <c r="B390" s="29">
        <v>11</v>
      </c>
      <c r="C390" s="1" t="s">
        <v>39</v>
      </c>
      <c r="D390" s="1" t="s">
        <v>39</v>
      </c>
      <c r="E390">
        <v>73</v>
      </c>
      <c r="F390" s="1" t="s">
        <v>57</v>
      </c>
      <c r="G390" s="1" t="s">
        <v>60</v>
      </c>
      <c r="H390" s="1" t="s">
        <v>61</v>
      </c>
      <c r="I390" s="1" t="s">
        <v>33</v>
      </c>
      <c r="J390" s="1" t="s">
        <v>17</v>
      </c>
      <c r="K390" t="b">
        <v>0</v>
      </c>
      <c r="L390" s="27">
        <v>9722.36</v>
      </c>
    </row>
    <row r="391" spans="1:12" x14ac:dyDescent="0.25">
      <c r="A391" s="29">
        <v>2020</v>
      </c>
      <c r="B391" s="29">
        <v>11</v>
      </c>
      <c r="C391" s="1" t="s">
        <v>39</v>
      </c>
      <c r="D391" s="1" t="s">
        <v>39</v>
      </c>
      <c r="E391">
        <v>73</v>
      </c>
      <c r="F391" s="1" t="s">
        <v>57</v>
      </c>
      <c r="G391" s="1" t="s">
        <v>60</v>
      </c>
      <c r="H391" s="1" t="s">
        <v>61</v>
      </c>
      <c r="I391" s="1" t="s">
        <v>25</v>
      </c>
      <c r="J391" s="1" t="s">
        <v>17</v>
      </c>
      <c r="K391" t="b">
        <v>0</v>
      </c>
      <c r="L391" s="27">
        <v>19444.73</v>
      </c>
    </row>
    <row r="392" spans="1:12" x14ac:dyDescent="0.25">
      <c r="A392" s="29">
        <v>2020</v>
      </c>
      <c r="B392" s="29">
        <v>11</v>
      </c>
      <c r="C392" s="1" t="s">
        <v>39</v>
      </c>
      <c r="D392" s="1" t="s">
        <v>39</v>
      </c>
      <c r="E392">
        <v>73</v>
      </c>
      <c r="F392" s="1" t="s">
        <v>57</v>
      </c>
      <c r="G392" s="1" t="s">
        <v>62</v>
      </c>
      <c r="H392" s="1" t="s">
        <v>63</v>
      </c>
      <c r="I392" s="1" t="s">
        <v>9</v>
      </c>
      <c r="J392" s="1" t="s">
        <v>10</v>
      </c>
      <c r="K392" t="b">
        <v>0</v>
      </c>
      <c r="L392" s="27">
        <v>48125.7</v>
      </c>
    </row>
    <row r="393" spans="1:12" x14ac:dyDescent="0.25">
      <c r="A393" s="29">
        <v>2020</v>
      </c>
      <c r="B393" s="29">
        <v>11</v>
      </c>
      <c r="C393" s="1" t="s">
        <v>39</v>
      </c>
      <c r="D393" s="1" t="s">
        <v>39</v>
      </c>
      <c r="E393">
        <v>73</v>
      </c>
      <c r="F393" s="1" t="s">
        <v>57</v>
      </c>
      <c r="G393" s="1" t="s">
        <v>62</v>
      </c>
      <c r="H393" s="1" t="s">
        <v>63</v>
      </c>
      <c r="I393" s="1" t="s">
        <v>11</v>
      </c>
      <c r="J393" s="1" t="s">
        <v>12</v>
      </c>
      <c r="K393" t="b">
        <v>0</v>
      </c>
      <c r="L393" s="27">
        <v>90904.1</v>
      </c>
    </row>
    <row r="394" spans="1:12" x14ac:dyDescent="0.25">
      <c r="A394" s="29">
        <v>2020</v>
      </c>
      <c r="B394" s="29">
        <v>11</v>
      </c>
      <c r="C394" s="1" t="s">
        <v>39</v>
      </c>
      <c r="D394" s="1" t="s">
        <v>39</v>
      </c>
      <c r="E394">
        <v>73</v>
      </c>
      <c r="F394" s="1" t="s">
        <v>57</v>
      </c>
      <c r="G394" s="1" t="s">
        <v>62</v>
      </c>
      <c r="H394" s="1" t="s">
        <v>63</v>
      </c>
      <c r="I394" s="1" t="s">
        <v>13</v>
      </c>
      <c r="J394" s="1" t="s">
        <v>12</v>
      </c>
      <c r="K394" t="b">
        <v>0</v>
      </c>
      <c r="L394" s="27">
        <v>37431.1</v>
      </c>
    </row>
    <row r="395" spans="1:12" x14ac:dyDescent="0.25">
      <c r="A395" s="29">
        <v>2020</v>
      </c>
      <c r="B395" s="29">
        <v>11</v>
      </c>
      <c r="C395" s="1" t="s">
        <v>39</v>
      </c>
      <c r="D395" s="1" t="s">
        <v>39</v>
      </c>
      <c r="E395">
        <v>73</v>
      </c>
      <c r="F395" s="1" t="s">
        <v>57</v>
      </c>
      <c r="G395" s="1" t="s">
        <v>62</v>
      </c>
      <c r="H395" s="1" t="s">
        <v>63</v>
      </c>
      <c r="I395" s="1" t="s">
        <v>28</v>
      </c>
      <c r="J395" s="1" t="s">
        <v>12</v>
      </c>
      <c r="K395" t="b">
        <v>0</v>
      </c>
      <c r="L395" s="27">
        <v>64167.6</v>
      </c>
    </row>
    <row r="396" spans="1:12" x14ac:dyDescent="0.25">
      <c r="A396" s="29">
        <v>2020</v>
      </c>
      <c r="B396" s="29">
        <v>11</v>
      </c>
      <c r="C396" s="1" t="s">
        <v>39</v>
      </c>
      <c r="D396" s="1" t="s">
        <v>39</v>
      </c>
      <c r="E396">
        <v>73</v>
      </c>
      <c r="F396" s="1" t="s">
        <v>57</v>
      </c>
      <c r="G396" s="1" t="s">
        <v>62</v>
      </c>
      <c r="H396" s="1" t="s">
        <v>63</v>
      </c>
      <c r="I396" s="1" t="s">
        <v>29</v>
      </c>
      <c r="J396" s="1" t="s">
        <v>12</v>
      </c>
      <c r="K396" t="b">
        <v>0</v>
      </c>
      <c r="L396" s="27">
        <v>5347.3</v>
      </c>
    </row>
    <row r="397" spans="1:12" x14ac:dyDescent="0.25">
      <c r="A397" s="29">
        <v>2020</v>
      </c>
      <c r="B397" s="29">
        <v>11</v>
      </c>
      <c r="C397" s="1" t="s">
        <v>39</v>
      </c>
      <c r="D397" s="1" t="s">
        <v>39</v>
      </c>
      <c r="E397">
        <v>73</v>
      </c>
      <c r="F397" s="1" t="s">
        <v>57</v>
      </c>
      <c r="G397" s="1" t="s">
        <v>62</v>
      </c>
      <c r="H397" s="1" t="s">
        <v>63</v>
      </c>
      <c r="I397" s="1" t="s">
        <v>30</v>
      </c>
      <c r="J397" s="1" t="s">
        <v>10</v>
      </c>
      <c r="K397" t="b">
        <v>0</v>
      </c>
      <c r="L397" s="27">
        <v>53473</v>
      </c>
    </row>
    <row r="398" spans="1:12" x14ac:dyDescent="0.25">
      <c r="A398" s="29">
        <v>2020</v>
      </c>
      <c r="B398" s="29">
        <v>11</v>
      </c>
      <c r="C398" s="1" t="s">
        <v>39</v>
      </c>
      <c r="D398" s="1" t="s">
        <v>39</v>
      </c>
      <c r="E398">
        <v>73</v>
      </c>
      <c r="F398" s="1" t="s">
        <v>57</v>
      </c>
      <c r="G398" s="1" t="s">
        <v>62</v>
      </c>
      <c r="H398" s="1" t="s">
        <v>63</v>
      </c>
      <c r="I398" s="1" t="s">
        <v>14</v>
      </c>
      <c r="J398" s="1" t="s">
        <v>10</v>
      </c>
      <c r="K398" t="b">
        <v>0</v>
      </c>
      <c r="L398" s="27">
        <v>10694.6</v>
      </c>
    </row>
    <row r="399" spans="1:12" x14ac:dyDescent="0.25">
      <c r="A399" s="29">
        <v>2020</v>
      </c>
      <c r="B399" s="29">
        <v>11</v>
      </c>
      <c r="C399" s="1" t="s">
        <v>39</v>
      </c>
      <c r="D399" s="1" t="s">
        <v>39</v>
      </c>
      <c r="E399">
        <v>73</v>
      </c>
      <c r="F399" s="1" t="s">
        <v>57</v>
      </c>
      <c r="G399" s="1" t="s">
        <v>62</v>
      </c>
      <c r="H399" s="1" t="s">
        <v>63</v>
      </c>
      <c r="I399" s="1" t="s">
        <v>15</v>
      </c>
      <c r="J399" s="1" t="s">
        <v>10</v>
      </c>
      <c r="K399" t="b">
        <v>0</v>
      </c>
      <c r="L399" s="27">
        <v>10694.6</v>
      </c>
    </row>
    <row r="400" spans="1:12" x14ac:dyDescent="0.25">
      <c r="A400" s="29">
        <v>2020</v>
      </c>
      <c r="B400" s="29">
        <v>11</v>
      </c>
      <c r="C400" s="1" t="s">
        <v>39</v>
      </c>
      <c r="D400" s="1" t="s">
        <v>39</v>
      </c>
      <c r="E400">
        <v>73</v>
      </c>
      <c r="F400" s="1" t="s">
        <v>57</v>
      </c>
      <c r="G400" s="1" t="s">
        <v>62</v>
      </c>
      <c r="H400" s="1" t="s">
        <v>63</v>
      </c>
      <c r="I400" s="1" t="s">
        <v>31</v>
      </c>
      <c r="J400" s="1" t="s">
        <v>12</v>
      </c>
      <c r="K400" t="b">
        <v>0</v>
      </c>
      <c r="L400" s="27">
        <v>5347.3</v>
      </c>
    </row>
    <row r="401" spans="1:12" x14ac:dyDescent="0.25">
      <c r="A401" s="29">
        <v>2020</v>
      </c>
      <c r="B401" s="29">
        <v>11</v>
      </c>
      <c r="C401" s="1" t="s">
        <v>39</v>
      </c>
      <c r="D401" s="1" t="s">
        <v>39</v>
      </c>
      <c r="E401">
        <v>73</v>
      </c>
      <c r="F401" s="1" t="s">
        <v>57</v>
      </c>
      <c r="G401" s="1" t="s">
        <v>62</v>
      </c>
      <c r="H401" s="1" t="s">
        <v>63</v>
      </c>
      <c r="I401" s="1" t="s">
        <v>16</v>
      </c>
      <c r="J401" s="1" t="s">
        <v>17</v>
      </c>
      <c r="K401" t="b">
        <v>0</v>
      </c>
      <c r="L401" s="27">
        <v>74862.2</v>
      </c>
    </row>
    <row r="402" spans="1:12" x14ac:dyDescent="0.25">
      <c r="A402" s="29">
        <v>2020</v>
      </c>
      <c r="B402" s="29">
        <v>11</v>
      </c>
      <c r="C402" s="1" t="s">
        <v>39</v>
      </c>
      <c r="D402" s="1" t="s">
        <v>39</v>
      </c>
      <c r="E402">
        <v>73</v>
      </c>
      <c r="F402" s="1" t="s">
        <v>57</v>
      </c>
      <c r="G402" s="1" t="s">
        <v>62</v>
      </c>
      <c r="H402" s="1" t="s">
        <v>63</v>
      </c>
      <c r="I402" s="1" t="s">
        <v>18</v>
      </c>
      <c r="J402" s="1" t="s">
        <v>17</v>
      </c>
      <c r="K402" t="b">
        <v>0</v>
      </c>
      <c r="L402" s="27">
        <v>10694.6</v>
      </c>
    </row>
    <row r="403" spans="1:12" x14ac:dyDescent="0.25">
      <c r="A403" s="29">
        <v>2020</v>
      </c>
      <c r="B403" s="29">
        <v>11</v>
      </c>
      <c r="C403" s="1" t="s">
        <v>39</v>
      </c>
      <c r="D403" s="1" t="s">
        <v>39</v>
      </c>
      <c r="E403">
        <v>73</v>
      </c>
      <c r="F403" s="1" t="s">
        <v>57</v>
      </c>
      <c r="G403" s="1" t="s">
        <v>62</v>
      </c>
      <c r="H403" s="1" t="s">
        <v>63</v>
      </c>
      <c r="I403" s="1" t="s">
        <v>19</v>
      </c>
      <c r="J403" s="1" t="s">
        <v>17</v>
      </c>
      <c r="K403" t="b">
        <v>0</v>
      </c>
      <c r="L403" s="27">
        <v>5347.3</v>
      </c>
    </row>
    <row r="404" spans="1:12" x14ac:dyDescent="0.25">
      <c r="A404" s="29">
        <v>2020</v>
      </c>
      <c r="B404" s="29">
        <v>11</v>
      </c>
      <c r="C404" s="1" t="s">
        <v>39</v>
      </c>
      <c r="D404" s="1" t="s">
        <v>39</v>
      </c>
      <c r="E404">
        <v>73</v>
      </c>
      <c r="F404" s="1" t="s">
        <v>57</v>
      </c>
      <c r="G404" s="1" t="s">
        <v>62</v>
      </c>
      <c r="H404" s="1" t="s">
        <v>63</v>
      </c>
      <c r="I404" s="1" t="s">
        <v>20</v>
      </c>
      <c r="J404" s="1" t="s">
        <v>17</v>
      </c>
      <c r="K404" t="b">
        <v>0</v>
      </c>
      <c r="L404" s="27">
        <v>5347.3</v>
      </c>
    </row>
    <row r="405" spans="1:12" x14ac:dyDescent="0.25">
      <c r="A405" s="29">
        <v>2020</v>
      </c>
      <c r="B405" s="29">
        <v>11</v>
      </c>
      <c r="C405" s="1" t="s">
        <v>39</v>
      </c>
      <c r="D405" s="1" t="s">
        <v>39</v>
      </c>
      <c r="E405">
        <v>73</v>
      </c>
      <c r="F405" s="1" t="s">
        <v>57</v>
      </c>
      <c r="G405" s="1" t="s">
        <v>62</v>
      </c>
      <c r="H405" s="1" t="s">
        <v>63</v>
      </c>
      <c r="I405" s="1" t="s">
        <v>32</v>
      </c>
      <c r="J405" s="1" t="s">
        <v>10</v>
      </c>
      <c r="K405" t="b">
        <v>0</v>
      </c>
      <c r="L405" s="27">
        <v>5347.3</v>
      </c>
    </row>
    <row r="406" spans="1:12" x14ac:dyDescent="0.25">
      <c r="A406" s="29">
        <v>2020</v>
      </c>
      <c r="B406" s="29">
        <v>11</v>
      </c>
      <c r="C406" s="1" t="s">
        <v>39</v>
      </c>
      <c r="D406" s="1" t="s">
        <v>39</v>
      </c>
      <c r="E406">
        <v>73</v>
      </c>
      <c r="F406" s="1" t="s">
        <v>57</v>
      </c>
      <c r="G406" s="1" t="s">
        <v>62</v>
      </c>
      <c r="H406" s="1" t="s">
        <v>63</v>
      </c>
      <c r="I406" s="1" t="s">
        <v>22</v>
      </c>
      <c r="J406" s="1" t="s">
        <v>10</v>
      </c>
      <c r="K406" t="b">
        <v>0</v>
      </c>
      <c r="L406" s="27">
        <v>42778.400000000001</v>
      </c>
    </row>
    <row r="407" spans="1:12" x14ac:dyDescent="0.25">
      <c r="A407" s="29">
        <v>2020</v>
      </c>
      <c r="B407" s="29">
        <v>11</v>
      </c>
      <c r="C407" s="1" t="s">
        <v>39</v>
      </c>
      <c r="D407" s="1" t="s">
        <v>39</v>
      </c>
      <c r="E407">
        <v>73</v>
      </c>
      <c r="F407" s="1" t="s">
        <v>57</v>
      </c>
      <c r="G407" s="1" t="s">
        <v>62</v>
      </c>
      <c r="H407" s="1" t="s">
        <v>63</v>
      </c>
      <c r="I407" s="1" t="s">
        <v>23</v>
      </c>
      <c r="J407" s="1" t="s">
        <v>12</v>
      </c>
      <c r="K407" t="b">
        <v>0</v>
      </c>
      <c r="L407" s="27">
        <v>42778.400000000001</v>
      </c>
    </row>
    <row r="408" spans="1:12" x14ac:dyDescent="0.25">
      <c r="A408" s="29">
        <v>2020</v>
      </c>
      <c r="B408" s="29">
        <v>11</v>
      </c>
      <c r="C408" s="1" t="s">
        <v>39</v>
      </c>
      <c r="D408" s="1" t="s">
        <v>39</v>
      </c>
      <c r="E408">
        <v>73</v>
      </c>
      <c r="F408" s="1" t="s">
        <v>57</v>
      </c>
      <c r="G408" s="1" t="s">
        <v>62</v>
      </c>
      <c r="H408" s="1" t="s">
        <v>63</v>
      </c>
      <c r="I408" s="1" t="s">
        <v>24</v>
      </c>
      <c r="J408" s="1" t="s">
        <v>12</v>
      </c>
      <c r="K408" t="b">
        <v>0</v>
      </c>
      <c r="L408" s="27">
        <v>10694.6</v>
      </c>
    </row>
    <row r="409" spans="1:12" x14ac:dyDescent="0.25">
      <c r="A409" s="29">
        <v>2020</v>
      </c>
      <c r="B409" s="29">
        <v>11</v>
      </c>
      <c r="C409" s="1" t="s">
        <v>39</v>
      </c>
      <c r="D409" s="1" t="s">
        <v>39</v>
      </c>
      <c r="E409">
        <v>73</v>
      </c>
      <c r="F409" s="1" t="s">
        <v>57</v>
      </c>
      <c r="G409" s="1" t="s">
        <v>62</v>
      </c>
      <c r="H409" s="1" t="s">
        <v>63</v>
      </c>
      <c r="I409" s="1" t="s">
        <v>33</v>
      </c>
      <c r="J409" s="1" t="s">
        <v>17</v>
      </c>
      <c r="K409" t="b">
        <v>0</v>
      </c>
      <c r="L409" s="27">
        <v>5347.3</v>
      </c>
    </row>
    <row r="410" spans="1:12" x14ac:dyDescent="0.25">
      <c r="A410" s="29">
        <v>2020</v>
      </c>
      <c r="B410" s="29">
        <v>11</v>
      </c>
      <c r="C410" s="1" t="s">
        <v>39</v>
      </c>
      <c r="D410" s="1" t="s">
        <v>39</v>
      </c>
      <c r="E410">
        <v>73</v>
      </c>
      <c r="F410" s="1" t="s">
        <v>57</v>
      </c>
      <c r="G410" s="1" t="s">
        <v>62</v>
      </c>
      <c r="H410" s="1" t="s">
        <v>63</v>
      </c>
      <c r="I410" s="1" t="s">
        <v>25</v>
      </c>
      <c r="J410" s="1" t="s">
        <v>17</v>
      </c>
      <c r="K410" t="b">
        <v>0</v>
      </c>
      <c r="L410" s="27">
        <v>5347.3</v>
      </c>
    </row>
    <row r="411" spans="1:12" x14ac:dyDescent="0.25">
      <c r="A411" s="29">
        <v>2020</v>
      </c>
      <c r="B411" s="29">
        <v>11</v>
      </c>
      <c r="C411" s="1" t="s">
        <v>39</v>
      </c>
      <c r="D411" s="1" t="s">
        <v>39</v>
      </c>
      <c r="E411">
        <v>73</v>
      </c>
      <c r="F411" s="1" t="s">
        <v>57</v>
      </c>
      <c r="G411" s="1" t="s">
        <v>58</v>
      </c>
      <c r="H411" s="1" t="s">
        <v>59</v>
      </c>
      <c r="I411" s="1" t="s">
        <v>9</v>
      </c>
      <c r="J411" s="1" t="s">
        <v>10</v>
      </c>
      <c r="K411" t="b">
        <v>0</v>
      </c>
      <c r="L411" s="27">
        <v>5671.38</v>
      </c>
    </row>
    <row r="412" spans="1:12" x14ac:dyDescent="0.25">
      <c r="A412" s="29">
        <v>2020</v>
      </c>
      <c r="B412" s="29">
        <v>11</v>
      </c>
      <c r="C412" s="1" t="s">
        <v>39</v>
      </c>
      <c r="D412" s="1" t="s">
        <v>39</v>
      </c>
      <c r="E412">
        <v>73</v>
      </c>
      <c r="F412" s="1" t="s">
        <v>57</v>
      </c>
      <c r="G412" s="1" t="s">
        <v>58</v>
      </c>
      <c r="H412" s="1" t="s">
        <v>59</v>
      </c>
      <c r="I412" s="1" t="s">
        <v>11</v>
      </c>
      <c r="J412" s="1" t="s">
        <v>12</v>
      </c>
      <c r="K412" t="b">
        <v>0</v>
      </c>
      <c r="L412" s="27">
        <v>29491.17</v>
      </c>
    </row>
    <row r="413" spans="1:12" x14ac:dyDescent="0.25">
      <c r="A413" s="29">
        <v>2020</v>
      </c>
      <c r="B413" s="29">
        <v>11</v>
      </c>
      <c r="C413" s="1" t="s">
        <v>39</v>
      </c>
      <c r="D413" s="1" t="s">
        <v>39</v>
      </c>
      <c r="E413">
        <v>73</v>
      </c>
      <c r="F413" s="1" t="s">
        <v>57</v>
      </c>
      <c r="G413" s="1" t="s">
        <v>58</v>
      </c>
      <c r="H413" s="1" t="s">
        <v>59</v>
      </c>
      <c r="I413" s="1" t="s">
        <v>13</v>
      </c>
      <c r="J413" s="1" t="s">
        <v>12</v>
      </c>
      <c r="K413" t="b">
        <v>0</v>
      </c>
      <c r="L413" s="27">
        <v>15879.86</v>
      </c>
    </row>
    <row r="414" spans="1:12" x14ac:dyDescent="0.25">
      <c r="A414" s="29">
        <v>2020</v>
      </c>
      <c r="B414" s="29">
        <v>11</v>
      </c>
      <c r="C414" s="1" t="s">
        <v>39</v>
      </c>
      <c r="D414" s="1" t="s">
        <v>39</v>
      </c>
      <c r="E414">
        <v>73</v>
      </c>
      <c r="F414" s="1" t="s">
        <v>57</v>
      </c>
      <c r="G414" s="1" t="s">
        <v>58</v>
      </c>
      <c r="H414" s="1" t="s">
        <v>59</v>
      </c>
      <c r="I414" s="1" t="s">
        <v>28</v>
      </c>
      <c r="J414" s="1" t="s">
        <v>12</v>
      </c>
      <c r="K414" t="b">
        <v>0</v>
      </c>
      <c r="L414" s="27">
        <v>1134.28</v>
      </c>
    </row>
    <row r="415" spans="1:12" x14ac:dyDescent="0.25">
      <c r="A415" s="29">
        <v>2020</v>
      </c>
      <c r="B415" s="29">
        <v>11</v>
      </c>
      <c r="C415" s="1" t="s">
        <v>39</v>
      </c>
      <c r="D415" s="1" t="s">
        <v>39</v>
      </c>
      <c r="E415">
        <v>73</v>
      </c>
      <c r="F415" s="1" t="s">
        <v>57</v>
      </c>
      <c r="G415" s="1" t="s">
        <v>58</v>
      </c>
      <c r="H415" s="1" t="s">
        <v>59</v>
      </c>
      <c r="I415" s="1" t="s">
        <v>29</v>
      </c>
      <c r="J415" s="1" t="s">
        <v>12</v>
      </c>
      <c r="K415" t="b">
        <v>0</v>
      </c>
      <c r="L415" s="27">
        <v>1134.28</v>
      </c>
    </row>
    <row r="416" spans="1:12" x14ac:dyDescent="0.25">
      <c r="A416" s="29">
        <v>2020</v>
      </c>
      <c r="B416" s="29">
        <v>11</v>
      </c>
      <c r="C416" s="1" t="s">
        <v>39</v>
      </c>
      <c r="D416" s="1" t="s">
        <v>39</v>
      </c>
      <c r="E416">
        <v>73</v>
      </c>
      <c r="F416" s="1" t="s">
        <v>57</v>
      </c>
      <c r="G416" s="1" t="s">
        <v>58</v>
      </c>
      <c r="H416" s="1" t="s">
        <v>59</v>
      </c>
      <c r="I416" s="1" t="s">
        <v>30</v>
      </c>
      <c r="J416" s="1" t="s">
        <v>10</v>
      </c>
      <c r="K416" t="b">
        <v>0</v>
      </c>
      <c r="L416" s="27">
        <v>5671.38</v>
      </c>
    </row>
    <row r="417" spans="1:12" x14ac:dyDescent="0.25">
      <c r="A417" s="29">
        <v>2020</v>
      </c>
      <c r="B417" s="29">
        <v>11</v>
      </c>
      <c r="C417" s="1" t="s">
        <v>39</v>
      </c>
      <c r="D417" s="1" t="s">
        <v>39</v>
      </c>
      <c r="E417">
        <v>73</v>
      </c>
      <c r="F417" s="1" t="s">
        <v>57</v>
      </c>
      <c r="G417" s="1" t="s">
        <v>58</v>
      </c>
      <c r="H417" s="1" t="s">
        <v>59</v>
      </c>
      <c r="I417" s="1" t="s">
        <v>14</v>
      </c>
      <c r="J417" s="1" t="s">
        <v>10</v>
      </c>
      <c r="K417" t="b">
        <v>0</v>
      </c>
      <c r="L417" s="27">
        <v>3402.83</v>
      </c>
    </row>
    <row r="418" spans="1:12" x14ac:dyDescent="0.25">
      <c r="A418" s="29">
        <v>2020</v>
      </c>
      <c r="B418" s="29">
        <v>11</v>
      </c>
      <c r="C418" s="1" t="s">
        <v>39</v>
      </c>
      <c r="D418" s="1" t="s">
        <v>39</v>
      </c>
      <c r="E418">
        <v>73</v>
      </c>
      <c r="F418" s="1" t="s">
        <v>57</v>
      </c>
      <c r="G418" s="1" t="s">
        <v>58</v>
      </c>
      <c r="H418" s="1" t="s">
        <v>59</v>
      </c>
      <c r="I418" s="1" t="s">
        <v>15</v>
      </c>
      <c r="J418" s="1" t="s">
        <v>10</v>
      </c>
      <c r="K418" t="b">
        <v>0</v>
      </c>
      <c r="L418" s="27">
        <v>13611.31</v>
      </c>
    </row>
    <row r="419" spans="1:12" x14ac:dyDescent="0.25">
      <c r="A419" s="29">
        <v>2020</v>
      </c>
      <c r="B419" s="29">
        <v>11</v>
      </c>
      <c r="C419" s="1" t="s">
        <v>39</v>
      </c>
      <c r="D419" s="1" t="s">
        <v>39</v>
      </c>
      <c r="E419">
        <v>73</v>
      </c>
      <c r="F419" s="1" t="s">
        <v>57</v>
      </c>
      <c r="G419" s="1" t="s">
        <v>58</v>
      </c>
      <c r="H419" s="1" t="s">
        <v>59</v>
      </c>
      <c r="I419" s="1" t="s">
        <v>31</v>
      </c>
      <c r="J419" s="1" t="s">
        <v>12</v>
      </c>
      <c r="K419" t="b">
        <v>0</v>
      </c>
      <c r="L419" s="27">
        <v>2268.5500000000002</v>
      </c>
    </row>
    <row r="420" spans="1:12" x14ac:dyDescent="0.25">
      <c r="A420" s="29">
        <v>2020</v>
      </c>
      <c r="B420" s="29">
        <v>11</v>
      </c>
      <c r="C420" s="1" t="s">
        <v>39</v>
      </c>
      <c r="D420" s="1" t="s">
        <v>39</v>
      </c>
      <c r="E420">
        <v>73</v>
      </c>
      <c r="F420" s="1" t="s">
        <v>57</v>
      </c>
      <c r="G420" s="1" t="s">
        <v>58</v>
      </c>
      <c r="H420" s="1" t="s">
        <v>59</v>
      </c>
      <c r="I420" s="1" t="s">
        <v>16</v>
      </c>
      <c r="J420" s="1" t="s">
        <v>17</v>
      </c>
      <c r="K420" t="b">
        <v>0</v>
      </c>
      <c r="L420" s="27">
        <v>11342.76</v>
      </c>
    </row>
    <row r="421" spans="1:12" x14ac:dyDescent="0.25">
      <c r="A421" s="29">
        <v>2020</v>
      </c>
      <c r="B421" s="29">
        <v>11</v>
      </c>
      <c r="C421" s="1" t="s">
        <v>39</v>
      </c>
      <c r="D421" s="1" t="s">
        <v>39</v>
      </c>
      <c r="E421">
        <v>73</v>
      </c>
      <c r="F421" s="1" t="s">
        <v>57</v>
      </c>
      <c r="G421" s="1" t="s">
        <v>58</v>
      </c>
      <c r="H421" s="1" t="s">
        <v>59</v>
      </c>
      <c r="I421" s="1" t="s">
        <v>18</v>
      </c>
      <c r="J421" s="1" t="s">
        <v>17</v>
      </c>
      <c r="K421" t="b">
        <v>0</v>
      </c>
      <c r="L421" s="27">
        <v>2268.5500000000002</v>
      </c>
    </row>
    <row r="422" spans="1:12" x14ac:dyDescent="0.25">
      <c r="A422" s="29">
        <v>2020</v>
      </c>
      <c r="B422" s="29">
        <v>11</v>
      </c>
      <c r="C422" s="1" t="s">
        <v>39</v>
      </c>
      <c r="D422" s="1" t="s">
        <v>39</v>
      </c>
      <c r="E422">
        <v>73</v>
      </c>
      <c r="F422" s="1" t="s">
        <v>57</v>
      </c>
      <c r="G422" s="1" t="s">
        <v>58</v>
      </c>
      <c r="H422" s="1" t="s">
        <v>59</v>
      </c>
      <c r="I422" s="1" t="s">
        <v>19</v>
      </c>
      <c r="J422" s="1" t="s">
        <v>17</v>
      </c>
      <c r="K422" t="b">
        <v>0</v>
      </c>
      <c r="L422" s="27">
        <v>2268.5500000000002</v>
      </c>
    </row>
    <row r="423" spans="1:12" x14ac:dyDescent="0.25">
      <c r="A423" s="29">
        <v>2020</v>
      </c>
      <c r="B423" s="29">
        <v>11</v>
      </c>
      <c r="C423" s="1" t="s">
        <v>39</v>
      </c>
      <c r="D423" s="1" t="s">
        <v>39</v>
      </c>
      <c r="E423">
        <v>73</v>
      </c>
      <c r="F423" s="1" t="s">
        <v>57</v>
      </c>
      <c r="G423" s="1" t="s">
        <v>58</v>
      </c>
      <c r="H423" s="1" t="s">
        <v>59</v>
      </c>
      <c r="I423" s="1" t="s">
        <v>20</v>
      </c>
      <c r="J423" s="1" t="s">
        <v>17</v>
      </c>
      <c r="K423" t="b">
        <v>0</v>
      </c>
      <c r="L423" s="27">
        <v>2268.5500000000002</v>
      </c>
    </row>
    <row r="424" spans="1:12" x14ac:dyDescent="0.25">
      <c r="A424" s="29">
        <v>2020</v>
      </c>
      <c r="B424" s="29">
        <v>11</v>
      </c>
      <c r="C424" s="1" t="s">
        <v>39</v>
      </c>
      <c r="D424" s="1" t="s">
        <v>39</v>
      </c>
      <c r="E424">
        <v>73</v>
      </c>
      <c r="F424" s="1" t="s">
        <v>57</v>
      </c>
      <c r="G424" s="1" t="s">
        <v>58</v>
      </c>
      <c r="H424" s="1" t="s">
        <v>59</v>
      </c>
      <c r="I424" s="1" t="s">
        <v>32</v>
      </c>
      <c r="J424" s="1" t="s">
        <v>10</v>
      </c>
      <c r="K424" t="b">
        <v>0</v>
      </c>
      <c r="L424" s="27">
        <v>1134.28</v>
      </c>
    </row>
    <row r="425" spans="1:12" x14ac:dyDescent="0.25">
      <c r="A425" s="29">
        <v>2020</v>
      </c>
      <c r="B425" s="29">
        <v>11</v>
      </c>
      <c r="C425" s="1" t="s">
        <v>39</v>
      </c>
      <c r="D425" s="1" t="s">
        <v>39</v>
      </c>
      <c r="E425">
        <v>73</v>
      </c>
      <c r="F425" s="1" t="s">
        <v>57</v>
      </c>
      <c r="G425" s="1" t="s">
        <v>58</v>
      </c>
      <c r="H425" s="1" t="s">
        <v>59</v>
      </c>
      <c r="I425" s="1" t="s">
        <v>22</v>
      </c>
      <c r="J425" s="1" t="s">
        <v>10</v>
      </c>
      <c r="K425" t="b">
        <v>0</v>
      </c>
      <c r="L425" s="27">
        <v>4537.1000000000004</v>
      </c>
    </row>
    <row r="426" spans="1:12" x14ac:dyDescent="0.25">
      <c r="A426" s="29">
        <v>2020</v>
      </c>
      <c r="B426" s="29">
        <v>11</v>
      </c>
      <c r="C426" s="1" t="s">
        <v>39</v>
      </c>
      <c r="D426" s="1" t="s">
        <v>39</v>
      </c>
      <c r="E426">
        <v>73</v>
      </c>
      <c r="F426" s="1" t="s">
        <v>57</v>
      </c>
      <c r="G426" s="1" t="s">
        <v>58</v>
      </c>
      <c r="H426" s="1" t="s">
        <v>59</v>
      </c>
      <c r="I426" s="1" t="s">
        <v>23</v>
      </c>
      <c r="J426" s="1" t="s">
        <v>12</v>
      </c>
      <c r="K426" t="b">
        <v>0</v>
      </c>
      <c r="L426" s="27">
        <v>5671.38</v>
      </c>
    </row>
    <row r="427" spans="1:12" x14ac:dyDescent="0.25">
      <c r="A427" s="29">
        <v>2020</v>
      </c>
      <c r="B427" s="29">
        <v>11</v>
      </c>
      <c r="C427" s="1" t="s">
        <v>39</v>
      </c>
      <c r="D427" s="1" t="s">
        <v>39</v>
      </c>
      <c r="E427">
        <v>73</v>
      </c>
      <c r="F427" s="1" t="s">
        <v>57</v>
      </c>
      <c r="G427" s="1" t="s">
        <v>58</v>
      </c>
      <c r="H427" s="1" t="s">
        <v>59</v>
      </c>
      <c r="I427" s="1" t="s">
        <v>24</v>
      </c>
      <c r="J427" s="1" t="s">
        <v>12</v>
      </c>
      <c r="K427" t="b">
        <v>0</v>
      </c>
      <c r="L427" s="27">
        <v>2268.5500000000002</v>
      </c>
    </row>
    <row r="428" spans="1:12" x14ac:dyDescent="0.25">
      <c r="A428" s="29">
        <v>2020</v>
      </c>
      <c r="B428" s="29">
        <v>11</v>
      </c>
      <c r="C428" s="1" t="s">
        <v>39</v>
      </c>
      <c r="D428" s="1" t="s">
        <v>39</v>
      </c>
      <c r="E428">
        <v>73</v>
      </c>
      <c r="F428" s="1" t="s">
        <v>57</v>
      </c>
      <c r="G428" s="1" t="s">
        <v>58</v>
      </c>
      <c r="H428" s="1" t="s">
        <v>59</v>
      </c>
      <c r="I428" s="1" t="s">
        <v>33</v>
      </c>
      <c r="J428" s="1" t="s">
        <v>17</v>
      </c>
      <c r="K428" t="b">
        <v>0</v>
      </c>
      <c r="L428" s="27">
        <v>1134.28</v>
      </c>
    </row>
    <row r="429" spans="1:12" x14ac:dyDescent="0.25">
      <c r="A429" s="29">
        <v>2020</v>
      </c>
      <c r="B429" s="29">
        <v>11</v>
      </c>
      <c r="C429" s="1" t="s">
        <v>39</v>
      </c>
      <c r="D429" s="1" t="s">
        <v>39</v>
      </c>
      <c r="E429">
        <v>73</v>
      </c>
      <c r="F429" s="1" t="s">
        <v>57</v>
      </c>
      <c r="G429" s="1" t="s">
        <v>58</v>
      </c>
      <c r="H429" s="1" t="s">
        <v>59</v>
      </c>
      <c r="I429" s="1" t="s">
        <v>25</v>
      </c>
      <c r="J429" s="1" t="s">
        <v>17</v>
      </c>
      <c r="K429" t="b">
        <v>0</v>
      </c>
      <c r="L429" s="27">
        <v>2268.5500000000002</v>
      </c>
    </row>
    <row r="430" spans="1:12" x14ac:dyDescent="0.25">
      <c r="A430" s="29">
        <v>2020</v>
      </c>
      <c r="B430" s="29">
        <v>11</v>
      </c>
      <c r="C430" s="1" t="s">
        <v>39</v>
      </c>
      <c r="D430" s="1" t="s">
        <v>39</v>
      </c>
      <c r="E430">
        <v>70</v>
      </c>
      <c r="F430" s="1" t="s">
        <v>64</v>
      </c>
      <c r="G430" s="1" t="s">
        <v>69</v>
      </c>
      <c r="H430" s="1" t="s">
        <v>70</v>
      </c>
      <c r="I430" s="1" t="s">
        <v>9</v>
      </c>
      <c r="J430" s="1" t="s">
        <v>10</v>
      </c>
      <c r="K430" t="b">
        <v>0</v>
      </c>
      <c r="L430" s="27">
        <v>91267.78</v>
      </c>
    </row>
    <row r="431" spans="1:12" x14ac:dyDescent="0.25">
      <c r="A431" s="29">
        <v>2020</v>
      </c>
      <c r="B431" s="29">
        <v>11</v>
      </c>
      <c r="C431" s="1" t="s">
        <v>39</v>
      </c>
      <c r="D431" s="1" t="s">
        <v>39</v>
      </c>
      <c r="E431">
        <v>70</v>
      </c>
      <c r="F431" s="1" t="s">
        <v>64</v>
      </c>
      <c r="G431" s="1" t="s">
        <v>69</v>
      </c>
      <c r="H431" s="1" t="s">
        <v>70</v>
      </c>
      <c r="I431" s="1" t="s">
        <v>11</v>
      </c>
      <c r="J431" s="1" t="s">
        <v>12</v>
      </c>
      <c r="K431" t="b">
        <v>0</v>
      </c>
      <c r="L431" s="27">
        <v>20281.73</v>
      </c>
    </row>
    <row r="432" spans="1:12" x14ac:dyDescent="0.25">
      <c r="A432" s="29">
        <v>2020</v>
      </c>
      <c r="B432" s="29">
        <v>11</v>
      </c>
      <c r="C432" s="1" t="s">
        <v>39</v>
      </c>
      <c r="D432" s="1" t="s">
        <v>39</v>
      </c>
      <c r="E432">
        <v>70</v>
      </c>
      <c r="F432" s="1" t="s">
        <v>64</v>
      </c>
      <c r="G432" s="1" t="s">
        <v>69</v>
      </c>
      <c r="H432" s="1" t="s">
        <v>70</v>
      </c>
      <c r="I432" s="1" t="s">
        <v>13</v>
      </c>
      <c r="J432" s="1" t="s">
        <v>12</v>
      </c>
      <c r="K432" t="b">
        <v>0</v>
      </c>
      <c r="L432" s="27">
        <v>91267.78</v>
      </c>
    </row>
    <row r="433" spans="1:12" x14ac:dyDescent="0.25">
      <c r="A433" s="29">
        <v>2020</v>
      </c>
      <c r="B433" s="29">
        <v>11</v>
      </c>
      <c r="C433" s="1" t="s">
        <v>39</v>
      </c>
      <c r="D433" s="1" t="s">
        <v>39</v>
      </c>
      <c r="E433">
        <v>70</v>
      </c>
      <c r="F433" s="1" t="s">
        <v>64</v>
      </c>
      <c r="G433" s="1" t="s">
        <v>69</v>
      </c>
      <c r="H433" s="1" t="s">
        <v>70</v>
      </c>
      <c r="I433" s="1" t="s">
        <v>28</v>
      </c>
      <c r="J433" s="1" t="s">
        <v>12</v>
      </c>
      <c r="K433" t="b">
        <v>0</v>
      </c>
      <c r="L433" s="27">
        <v>30422.59</v>
      </c>
    </row>
    <row r="434" spans="1:12" x14ac:dyDescent="0.25">
      <c r="A434" s="29">
        <v>2020</v>
      </c>
      <c r="B434" s="29">
        <v>11</v>
      </c>
      <c r="C434" s="1" t="s">
        <v>39</v>
      </c>
      <c r="D434" s="1" t="s">
        <v>39</v>
      </c>
      <c r="E434">
        <v>70</v>
      </c>
      <c r="F434" s="1" t="s">
        <v>64</v>
      </c>
      <c r="G434" s="1" t="s">
        <v>69</v>
      </c>
      <c r="H434" s="1" t="s">
        <v>70</v>
      </c>
      <c r="I434" s="1" t="s">
        <v>29</v>
      </c>
      <c r="J434" s="1" t="s">
        <v>12</v>
      </c>
      <c r="K434" t="b">
        <v>0</v>
      </c>
      <c r="L434" s="27">
        <v>10140.86</v>
      </c>
    </row>
    <row r="435" spans="1:12" x14ac:dyDescent="0.25">
      <c r="A435" s="29">
        <v>2020</v>
      </c>
      <c r="B435" s="29">
        <v>11</v>
      </c>
      <c r="C435" s="1" t="s">
        <v>39</v>
      </c>
      <c r="D435" s="1" t="s">
        <v>39</v>
      </c>
      <c r="E435">
        <v>70</v>
      </c>
      <c r="F435" s="1" t="s">
        <v>64</v>
      </c>
      <c r="G435" s="1" t="s">
        <v>69</v>
      </c>
      <c r="H435" s="1" t="s">
        <v>70</v>
      </c>
      <c r="I435" s="1" t="s">
        <v>30</v>
      </c>
      <c r="J435" s="1" t="s">
        <v>10</v>
      </c>
      <c r="K435" t="b">
        <v>0</v>
      </c>
      <c r="L435" s="27">
        <v>30422.59</v>
      </c>
    </row>
    <row r="436" spans="1:12" x14ac:dyDescent="0.25">
      <c r="A436" s="29">
        <v>2020</v>
      </c>
      <c r="B436" s="29">
        <v>11</v>
      </c>
      <c r="C436" s="1" t="s">
        <v>39</v>
      </c>
      <c r="D436" s="1" t="s">
        <v>39</v>
      </c>
      <c r="E436">
        <v>70</v>
      </c>
      <c r="F436" s="1" t="s">
        <v>64</v>
      </c>
      <c r="G436" s="1" t="s">
        <v>69</v>
      </c>
      <c r="H436" s="1" t="s">
        <v>70</v>
      </c>
      <c r="I436" s="1" t="s">
        <v>14</v>
      </c>
      <c r="J436" s="1" t="s">
        <v>10</v>
      </c>
      <c r="K436" t="b">
        <v>0</v>
      </c>
      <c r="L436" s="27">
        <v>283944.2</v>
      </c>
    </row>
    <row r="437" spans="1:12" x14ac:dyDescent="0.25">
      <c r="A437" s="29">
        <v>2020</v>
      </c>
      <c r="B437" s="29">
        <v>11</v>
      </c>
      <c r="C437" s="1" t="s">
        <v>39</v>
      </c>
      <c r="D437" s="1" t="s">
        <v>39</v>
      </c>
      <c r="E437">
        <v>70</v>
      </c>
      <c r="F437" s="1" t="s">
        <v>64</v>
      </c>
      <c r="G437" s="1" t="s">
        <v>69</v>
      </c>
      <c r="H437" s="1" t="s">
        <v>70</v>
      </c>
      <c r="I437" s="1" t="s">
        <v>15</v>
      </c>
      <c r="J437" s="1" t="s">
        <v>10</v>
      </c>
      <c r="K437" t="b">
        <v>0</v>
      </c>
      <c r="L437" s="27">
        <v>10140.86</v>
      </c>
    </row>
    <row r="438" spans="1:12" x14ac:dyDescent="0.25">
      <c r="A438" s="29">
        <v>2020</v>
      </c>
      <c r="B438" s="29">
        <v>11</v>
      </c>
      <c r="C438" s="1" t="s">
        <v>39</v>
      </c>
      <c r="D438" s="1" t="s">
        <v>39</v>
      </c>
      <c r="E438">
        <v>70</v>
      </c>
      <c r="F438" s="1" t="s">
        <v>64</v>
      </c>
      <c r="G438" s="1" t="s">
        <v>69</v>
      </c>
      <c r="H438" s="1" t="s">
        <v>70</v>
      </c>
      <c r="I438" s="1" t="s">
        <v>31</v>
      </c>
      <c r="J438" s="1" t="s">
        <v>12</v>
      </c>
      <c r="K438" t="b">
        <v>0</v>
      </c>
      <c r="L438" s="27">
        <v>10140.86</v>
      </c>
    </row>
    <row r="439" spans="1:12" x14ac:dyDescent="0.25">
      <c r="A439" s="29">
        <v>2020</v>
      </c>
      <c r="B439" s="29">
        <v>11</v>
      </c>
      <c r="C439" s="1" t="s">
        <v>39</v>
      </c>
      <c r="D439" s="1" t="s">
        <v>39</v>
      </c>
      <c r="E439">
        <v>70</v>
      </c>
      <c r="F439" s="1" t="s">
        <v>64</v>
      </c>
      <c r="G439" s="1" t="s">
        <v>69</v>
      </c>
      <c r="H439" s="1" t="s">
        <v>70</v>
      </c>
      <c r="I439" s="1" t="s">
        <v>16</v>
      </c>
      <c r="J439" s="1" t="s">
        <v>17</v>
      </c>
      <c r="K439" t="b">
        <v>0</v>
      </c>
      <c r="L439" s="27">
        <v>20281.73</v>
      </c>
    </row>
    <row r="440" spans="1:12" x14ac:dyDescent="0.25">
      <c r="A440" s="29">
        <v>2020</v>
      </c>
      <c r="B440" s="29">
        <v>11</v>
      </c>
      <c r="C440" s="1" t="s">
        <v>39</v>
      </c>
      <c r="D440" s="1" t="s">
        <v>39</v>
      </c>
      <c r="E440">
        <v>70</v>
      </c>
      <c r="F440" s="1" t="s">
        <v>64</v>
      </c>
      <c r="G440" s="1" t="s">
        <v>69</v>
      </c>
      <c r="H440" s="1" t="s">
        <v>70</v>
      </c>
      <c r="I440" s="1" t="s">
        <v>18</v>
      </c>
      <c r="J440" s="1" t="s">
        <v>17</v>
      </c>
      <c r="K440" t="b">
        <v>0</v>
      </c>
      <c r="L440" s="27">
        <v>10140.86</v>
      </c>
    </row>
    <row r="441" spans="1:12" x14ac:dyDescent="0.25">
      <c r="A441" s="29">
        <v>2020</v>
      </c>
      <c r="B441" s="29">
        <v>11</v>
      </c>
      <c r="C441" s="1" t="s">
        <v>39</v>
      </c>
      <c r="D441" s="1" t="s">
        <v>39</v>
      </c>
      <c r="E441">
        <v>70</v>
      </c>
      <c r="F441" s="1" t="s">
        <v>64</v>
      </c>
      <c r="G441" s="1" t="s">
        <v>69</v>
      </c>
      <c r="H441" s="1" t="s">
        <v>70</v>
      </c>
      <c r="I441" s="1" t="s">
        <v>19</v>
      </c>
      <c r="J441" s="1" t="s">
        <v>17</v>
      </c>
      <c r="K441" t="b">
        <v>0</v>
      </c>
      <c r="L441" s="27">
        <v>20281.73</v>
      </c>
    </row>
    <row r="442" spans="1:12" x14ac:dyDescent="0.25">
      <c r="A442" s="29">
        <v>2020</v>
      </c>
      <c r="B442" s="29">
        <v>11</v>
      </c>
      <c r="C442" s="1" t="s">
        <v>39</v>
      </c>
      <c r="D442" s="1" t="s">
        <v>39</v>
      </c>
      <c r="E442">
        <v>70</v>
      </c>
      <c r="F442" s="1" t="s">
        <v>64</v>
      </c>
      <c r="G442" s="1" t="s">
        <v>69</v>
      </c>
      <c r="H442" s="1" t="s">
        <v>70</v>
      </c>
      <c r="I442" s="1" t="s">
        <v>20</v>
      </c>
      <c r="J442" s="1" t="s">
        <v>17</v>
      </c>
      <c r="K442" t="b">
        <v>0</v>
      </c>
      <c r="L442" s="27">
        <v>20281.73</v>
      </c>
    </row>
    <row r="443" spans="1:12" x14ac:dyDescent="0.25">
      <c r="A443" s="29">
        <v>2020</v>
      </c>
      <c r="B443" s="29">
        <v>11</v>
      </c>
      <c r="C443" s="1" t="s">
        <v>39</v>
      </c>
      <c r="D443" s="1" t="s">
        <v>39</v>
      </c>
      <c r="E443">
        <v>70</v>
      </c>
      <c r="F443" s="1" t="s">
        <v>64</v>
      </c>
      <c r="G443" s="1" t="s">
        <v>69</v>
      </c>
      <c r="H443" s="1" t="s">
        <v>70</v>
      </c>
      <c r="I443" s="1" t="s">
        <v>21</v>
      </c>
      <c r="J443" s="1" t="s">
        <v>10</v>
      </c>
      <c r="K443" t="b">
        <v>0</v>
      </c>
      <c r="L443" s="27">
        <v>40563.46</v>
      </c>
    </row>
    <row r="444" spans="1:12" x14ac:dyDescent="0.25">
      <c r="A444" s="29">
        <v>2020</v>
      </c>
      <c r="B444" s="29">
        <v>11</v>
      </c>
      <c r="C444" s="1" t="s">
        <v>39</v>
      </c>
      <c r="D444" s="1" t="s">
        <v>39</v>
      </c>
      <c r="E444">
        <v>70</v>
      </c>
      <c r="F444" s="1" t="s">
        <v>64</v>
      </c>
      <c r="G444" s="1" t="s">
        <v>69</v>
      </c>
      <c r="H444" s="1" t="s">
        <v>70</v>
      </c>
      <c r="I444" s="1" t="s">
        <v>32</v>
      </c>
      <c r="J444" s="1" t="s">
        <v>10</v>
      </c>
      <c r="K444" t="b">
        <v>0</v>
      </c>
      <c r="L444" s="27">
        <v>60845.19</v>
      </c>
    </row>
    <row r="445" spans="1:12" x14ac:dyDescent="0.25">
      <c r="A445" s="29">
        <v>2020</v>
      </c>
      <c r="B445" s="29">
        <v>11</v>
      </c>
      <c r="C445" s="1" t="s">
        <v>39</v>
      </c>
      <c r="D445" s="1" t="s">
        <v>39</v>
      </c>
      <c r="E445">
        <v>70</v>
      </c>
      <c r="F445" s="1" t="s">
        <v>64</v>
      </c>
      <c r="G445" s="1" t="s">
        <v>69</v>
      </c>
      <c r="H445" s="1" t="s">
        <v>70</v>
      </c>
      <c r="I445" s="1" t="s">
        <v>22</v>
      </c>
      <c r="J445" s="1" t="s">
        <v>10</v>
      </c>
      <c r="K445" t="b">
        <v>0</v>
      </c>
      <c r="L445" s="27">
        <v>40563.46</v>
      </c>
    </row>
    <row r="446" spans="1:12" x14ac:dyDescent="0.25">
      <c r="A446" s="29">
        <v>2020</v>
      </c>
      <c r="B446" s="29">
        <v>11</v>
      </c>
      <c r="C446" s="1" t="s">
        <v>39</v>
      </c>
      <c r="D446" s="1" t="s">
        <v>39</v>
      </c>
      <c r="E446">
        <v>70</v>
      </c>
      <c r="F446" s="1" t="s">
        <v>64</v>
      </c>
      <c r="G446" s="1" t="s">
        <v>69</v>
      </c>
      <c r="H446" s="1" t="s">
        <v>70</v>
      </c>
      <c r="I446" s="1" t="s">
        <v>23</v>
      </c>
      <c r="J446" s="1" t="s">
        <v>12</v>
      </c>
      <c r="K446" t="b">
        <v>0</v>
      </c>
      <c r="L446" s="27">
        <v>152112.95999999999</v>
      </c>
    </row>
    <row r="447" spans="1:12" x14ac:dyDescent="0.25">
      <c r="A447" s="29">
        <v>2020</v>
      </c>
      <c r="B447" s="29">
        <v>11</v>
      </c>
      <c r="C447" s="1" t="s">
        <v>39</v>
      </c>
      <c r="D447" s="1" t="s">
        <v>39</v>
      </c>
      <c r="E447">
        <v>70</v>
      </c>
      <c r="F447" s="1" t="s">
        <v>64</v>
      </c>
      <c r="G447" s="1" t="s">
        <v>69</v>
      </c>
      <c r="H447" s="1" t="s">
        <v>70</v>
      </c>
      <c r="I447" s="1" t="s">
        <v>24</v>
      </c>
      <c r="J447" s="1" t="s">
        <v>12</v>
      </c>
      <c r="K447" t="b">
        <v>0</v>
      </c>
      <c r="L447" s="27">
        <v>40563.46</v>
      </c>
    </row>
    <row r="448" spans="1:12" x14ac:dyDescent="0.25">
      <c r="A448" s="29">
        <v>2020</v>
      </c>
      <c r="B448" s="29">
        <v>11</v>
      </c>
      <c r="C448" s="1" t="s">
        <v>39</v>
      </c>
      <c r="D448" s="1" t="s">
        <v>39</v>
      </c>
      <c r="E448">
        <v>70</v>
      </c>
      <c r="F448" s="1" t="s">
        <v>64</v>
      </c>
      <c r="G448" s="1" t="s">
        <v>69</v>
      </c>
      <c r="H448" s="1" t="s">
        <v>70</v>
      </c>
      <c r="I448" s="1" t="s">
        <v>33</v>
      </c>
      <c r="J448" s="1" t="s">
        <v>17</v>
      </c>
      <c r="K448" t="b">
        <v>0</v>
      </c>
      <c r="L448" s="27">
        <v>10140.86</v>
      </c>
    </row>
    <row r="449" spans="1:12" x14ac:dyDescent="0.25">
      <c r="A449" s="29">
        <v>2020</v>
      </c>
      <c r="B449" s="29">
        <v>11</v>
      </c>
      <c r="C449" s="1" t="s">
        <v>39</v>
      </c>
      <c r="D449" s="1" t="s">
        <v>39</v>
      </c>
      <c r="E449">
        <v>70</v>
      </c>
      <c r="F449" s="1" t="s">
        <v>64</v>
      </c>
      <c r="G449" s="1" t="s">
        <v>69</v>
      </c>
      <c r="H449" s="1" t="s">
        <v>70</v>
      </c>
      <c r="I449" s="1" t="s">
        <v>25</v>
      </c>
      <c r="J449" s="1" t="s">
        <v>17</v>
      </c>
      <c r="K449" t="b">
        <v>0</v>
      </c>
      <c r="L449" s="27">
        <v>20281.73</v>
      </c>
    </row>
    <row r="450" spans="1:12" x14ac:dyDescent="0.25">
      <c r="A450" s="29">
        <v>2020</v>
      </c>
      <c r="B450" s="29">
        <v>11</v>
      </c>
      <c r="C450" s="1" t="s">
        <v>39</v>
      </c>
      <c r="D450" s="1" t="s">
        <v>39</v>
      </c>
      <c r="E450">
        <v>70</v>
      </c>
      <c r="F450" s="1" t="s">
        <v>64</v>
      </c>
      <c r="G450" s="1" t="s">
        <v>65</v>
      </c>
      <c r="H450" s="1" t="s">
        <v>66</v>
      </c>
      <c r="I450" s="1" t="s">
        <v>9</v>
      </c>
      <c r="J450" s="1" t="s">
        <v>10</v>
      </c>
      <c r="K450" t="b">
        <v>0</v>
      </c>
      <c r="L450" s="27">
        <v>132753.13</v>
      </c>
    </row>
    <row r="451" spans="1:12" x14ac:dyDescent="0.25">
      <c r="A451" s="29">
        <v>2020</v>
      </c>
      <c r="B451" s="29">
        <v>11</v>
      </c>
      <c r="C451" s="1" t="s">
        <v>39</v>
      </c>
      <c r="D451" s="1" t="s">
        <v>39</v>
      </c>
      <c r="E451">
        <v>70</v>
      </c>
      <c r="F451" s="1" t="s">
        <v>64</v>
      </c>
      <c r="G451" s="1" t="s">
        <v>65</v>
      </c>
      <c r="H451" s="1" t="s">
        <v>66</v>
      </c>
      <c r="I451" s="1" t="s">
        <v>11</v>
      </c>
      <c r="J451" s="1" t="s">
        <v>12</v>
      </c>
      <c r="K451" t="b">
        <v>0</v>
      </c>
      <c r="L451" s="27">
        <v>8297.07</v>
      </c>
    </row>
    <row r="452" spans="1:12" x14ac:dyDescent="0.25">
      <c r="A452" s="29">
        <v>2020</v>
      </c>
      <c r="B452" s="29">
        <v>11</v>
      </c>
      <c r="C452" s="1" t="s">
        <v>39</v>
      </c>
      <c r="D452" s="1" t="s">
        <v>39</v>
      </c>
      <c r="E452">
        <v>70</v>
      </c>
      <c r="F452" s="1" t="s">
        <v>64</v>
      </c>
      <c r="G452" s="1" t="s">
        <v>65</v>
      </c>
      <c r="H452" s="1" t="s">
        <v>66</v>
      </c>
      <c r="I452" s="1" t="s">
        <v>13</v>
      </c>
      <c r="J452" s="1" t="s">
        <v>12</v>
      </c>
      <c r="K452" t="b">
        <v>0</v>
      </c>
      <c r="L452" s="27">
        <v>22125.52</v>
      </c>
    </row>
    <row r="453" spans="1:12" x14ac:dyDescent="0.25">
      <c r="A453" s="29">
        <v>2020</v>
      </c>
      <c r="B453" s="29">
        <v>11</v>
      </c>
      <c r="C453" s="1" t="s">
        <v>39</v>
      </c>
      <c r="D453" s="1" t="s">
        <v>39</v>
      </c>
      <c r="E453">
        <v>70</v>
      </c>
      <c r="F453" s="1" t="s">
        <v>64</v>
      </c>
      <c r="G453" s="1" t="s">
        <v>65</v>
      </c>
      <c r="H453" s="1" t="s">
        <v>66</v>
      </c>
      <c r="I453" s="1" t="s">
        <v>28</v>
      </c>
      <c r="J453" s="1" t="s">
        <v>12</v>
      </c>
      <c r="K453" t="b">
        <v>0</v>
      </c>
      <c r="L453" s="27">
        <v>2765.69</v>
      </c>
    </row>
    <row r="454" spans="1:12" x14ac:dyDescent="0.25">
      <c r="A454" s="29">
        <v>2020</v>
      </c>
      <c r="B454" s="29">
        <v>11</v>
      </c>
      <c r="C454" s="1" t="s">
        <v>39</v>
      </c>
      <c r="D454" s="1" t="s">
        <v>39</v>
      </c>
      <c r="E454">
        <v>70</v>
      </c>
      <c r="F454" s="1" t="s">
        <v>64</v>
      </c>
      <c r="G454" s="1" t="s">
        <v>65</v>
      </c>
      <c r="H454" s="1" t="s">
        <v>66</v>
      </c>
      <c r="I454" s="1" t="s">
        <v>29</v>
      </c>
      <c r="J454" s="1" t="s">
        <v>12</v>
      </c>
      <c r="K454" t="b">
        <v>0</v>
      </c>
      <c r="L454" s="27">
        <v>2765.69</v>
      </c>
    </row>
    <row r="455" spans="1:12" x14ac:dyDescent="0.25">
      <c r="A455" s="29">
        <v>2020</v>
      </c>
      <c r="B455" s="29">
        <v>11</v>
      </c>
      <c r="C455" s="1" t="s">
        <v>39</v>
      </c>
      <c r="D455" s="1" t="s">
        <v>39</v>
      </c>
      <c r="E455">
        <v>70</v>
      </c>
      <c r="F455" s="1" t="s">
        <v>64</v>
      </c>
      <c r="G455" s="1" t="s">
        <v>65</v>
      </c>
      <c r="H455" s="1" t="s">
        <v>66</v>
      </c>
      <c r="I455" s="1" t="s">
        <v>30</v>
      </c>
      <c r="J455" s="1" t="s">
        <v>10</v>
      </c>
      <c r="K455" t="b">
        <v>0</v>
      </c>
      <c r="L455" s="27">
        <v>5531.38</v>
      </c>
    </row>
    <row r="456" spans="1:12" x14ac:dyDescent="0.25">
      <c r="A456" s="29">
        <v>2020</v>
      </c>
      <c r="B456" s="29">
        <v>11</v>
      </c>
      <c r="C456" s="1" t="s">
        <v>39</v>
      </c>
      <c r="D456" s="1" t="s">
        <v>39</v>
      </c>
      <c r="E456">
        <v>70</v>
      </c>
      <c r="F456" s="1" t="s">
        <v>64</v>
      </c>
      <c r="G456" s="1" t="s">
        <v>65</v>
      </c>
      <c r="H456" s="1" t="s">
        <v>66</v>
      </c>
      <c r="I456" s="1" t="s">
        <v>14</v>
      </c>
      <c r="J456" s="1" t="s">
        <v>10</v>
      </c>
      <c r="K456" t="b">
        <v>0</v>
      </c>
      <c r="L456" s="27">
        <v>13828.45</v>
      </c>
    </row>
    <row r="457" spans="1:12" x14ac:dyDescent="0.25">
      <c r="A457" s="29">
        <v>2020</v>
      </c>
      <c r="B457" s="29">
        <v>11</v>
      </c>
      <c r="C457" s="1" t="s">
        <v>39</v>
      </c>
      <c r="D457" s="1" t="s">
        <v>39</v>
      </c>
      <c r="E457">
        <v>70</v>
      </c>
      <c r="F457" s="1" t="s">
        <v>64</v>
      </c>
      <c r="G457" s="1" t="s">
        <v>65</v>
      </c>
      <c r="H457" s="1" t="s">
        <v>66</v>
      </c>
      <c r="I457" s="1" t="s">
        <v>15</v>
      </c>
      <c r="J457" s="1" t="s">
        <v>10</v>
      </c>
      <c r="K457" t="b">
        <v>0</v>
      </c>
      <c r="L457" s="27">
        <v>5531.38</v>
      </c>
    </row>
    <row r="458" spans="1:12" x14ac:dyDescent="0.25">
      <c r="A458" s="29">
        <v>2020</v>
      </c>
      <c r="B458" s="29">
        <v>11</v>
      </c>
      <c r="C458" s="1" t="s">
        <v>39</v>
      </c>
      <c r="D458" s="1" t="s">
        <v>39</v>
      </c>
      <c r="E458">
        <v>70</v>
      </c>
      <c r="F458" s="1" t="s">
        <v>64</v>
      </c>
      <c r="G458" s="1" t="s">
        <v>65</v>
      </c>
      <c r="H458" s="1" t="s">
        <v>66</v>
      </c>
      <c r="I458" s="1" t="s">
        <v>31</v>
      </c>
      <c r="J458" s="1" t="s">
        <v>12</v>
      </c>
      <c r="K458" t="b">
        <v>0</v>
      </c>
      <c r="L458" s="27">
        <v>2765.69</v>
      </c>
    </row>
    <row r="459" spans="1:12" x14ac:dyDescent="0.25">
      <c r="A459" s="29">
        <v>2020</v>
      </c>
      <c r="B459" s="29">
        <v>11</v>
      </c>
      <c r="C459" s="1" t="s">
        <v>39</v>
      </c>
      <c r="D459" s="1" t="s">
        <v>39</v>
      </c>
      <c r="E459">
        <v>70</v>
      </c>
      <c r="F459" s="1" t="s">
        <v>64</v>
      </c>
      <c r="G459" s="1" t="s">
        <v>65</v>
      </c>
      <c r="H459" s="1" t="s">
        <v>66</v>
      </c>
      <c r="I459" s="1" t="s">
        <v>16</v>
      </c>
      <c r="J459" s="1" t="s">
        <v>17</v>
      </c>
      <c r="K459" t="b">
        <v>0</v>
      </c>
      <c r="L459" s="27">
        <v>2765.69</v>
      </c>
    </row>
    <row r="460" spans="1:12" x14ac:dyDescent="0.25">
      <c r="A460" s="29">
        <v>2020</v>
      </c>
      <c r="B460" s="29">
        <v>11</v>
      </c>
      <c r="C460" s="1" t="s">
        <v>39</v>
      </c>
      <c r="D460" s="1" t="s">
        <v>39</v>
      </c>
      <c r="E460">
        <v>70</v>
      </c>
      <c r="F460" s="1" t="s">
        <v>64</v>
      </c>
      <c r="G460" s="1" t="s">
        <v>65</v>
      </c>
      <c r="H460" s="1" t="s">
        <v>66</v>
      </c>
      <c r="I460" s="1" t="s">
        <v>18</v>
      </c>
      <c r="J460" s="1" t="s">
        <v>17</v>
      </c>
      <c r="K460" t="b">
        <v>0</v>
      </c>
      <c r="L460" s="27">
        <v>2765.69</v>
      </c>
    </row>
    <row r="461" spans="1:12" x14ac:dyDescent="0.25">
      <c r="A461" s="29">
        <v>2020</v>
      </c>
      <c r="B461" s="29">
        <v>11</v>
      </c>
      <c r="C461" s="1" t="s">
        <v>39</v>
      </c>
      <c r="D461" s="1" t="s">
        <v>39</v>
      </c>
      <c r="E461">
        <v>70</v>
      </c>
      <c r="F461" s="1" t="s">
        <v>64</v>
      </c>
      <c r="G461" s="1" t="s">
        <v>65</v>
      </c>
      <c r="H461" s="1" t="s">
        <v>66</v>
      </c>
      <c r="I461" s="1" t="s">
        <v>19</v>
      </c>
      <c r="J461" s="1" t="s">
        <v>17</v>
      </c>
      <c r="K461" t="b">
        <v>0</v>
      </c>
      <c r="L461" s="27">
        <v>8297.07</v>
      </c>
    </row>
    <row r="462" spans="1:12" x14ac:dyDescent="0.25">
      <c r="A462" s="29">
        <v>2020</v>
      </c>
      <c r="B462" s="29">
        <v>11</v>
      </c>
      <c r="C462" s="1" t="s">
        <v>39</v>
      </c>
      <c r="D462" s="1" t="s">
        <v>39</v>
      </c>
      <c r="E462">
        <v>70</v>
      </c>
      <c r="F462" s="1" t="s">
        <v>64</v>
      </c>
      <c r="G462" s="1" t="s">
        <v>65</v>
      </c>
      <c r="H462" s="1" t="s">
        <v>66</v>
      </c>
      <c r="I462" s="1" t="s">
        <v>20</v>
      </c>
      <c r="J462" s="1" t="s">
        <v>17</v>
      </c>
      <c r="K462" t="b">
        <v>0</v>
      </c>
      <c r="L462" s="27">
        <v>5531.38</v>
      </c>
    </row>
    <row r="463" spans="1:12" x14ac:dyDescent="0.25">
      <c r="A463" s="29">
        <v>2020</v>
      </c>
      <c r="B463" s="29">
        <v>11</v>
      </c>
      <c r="C463" s="1" t="s">
        <v>39</v>
      </c>
      <c r="D463" s="1" t="s">
        <v>39</v>
      </c>
      <c r="E463">
        <v>70</v>
      </c>
      <c r="F463" s="1" t="s">
        <v>64</v>
      </c>
      <c r="G463" s="1" t="s">
        <v>65</v>
      </c>
      <c r="H463" s="1" t="s">
        <v>66</v>
      </c>
      <c r="I463" s="1" t="s">
        <v>21</v>
      </c>
      <c r="J463" s="1" t="s">
        <v>10</v>
      </c>
      <c r="K463" t="b">
        <v>0</v>
      </c>
      <c r="L463" s="27">
        <v>11062.76</v>
      </c>
    </row>
    <row r="464" spans="1:12" x14ac:dyDescent="0.25">
      <c r="A464" s="29">
        <v>2020</v>
      </c>
      <c r="B464" s="29">
        <v>11</v>
      </c>
      <c r="C464" s="1" t="s">
        <v>39</v>
      </c>
      <c r="D464" s="1" t="s">
        <v>39</v>
      </c>
      <c r="E464">
        <v>70</v>
      </c>
      <c r="F464" s="1" t="s">
        <v>64</v>
      </c>
      <c r="G464" s="1" t="s">
        <v>65</v>
      </c>
      <c r="H464" s="1" t="s">
        <v>66</v>
      </c>
      <c r="I464" s="1" t="s">
        <v>32</v>
      </c>
      <c r="J464" s="1" t="s">
        <v>10</v>
      </c>
      <c r="K464" t="b">
        <v>0</v>
      </c>
      <c r="L464" s="27">
        <v>8297.07</v>
      </c>
    </row>
    <row r="465" spans="1:12" x14ac:dyDescent="0.25">
      <c r="A465" s="29">
        <v>2020</v>
      </c>
      <c r="B465" s="29">
        <v>11</v>
      </c>
      <c r="C465" s="1" t="s">
        <v>39</v>
      </c>
      <c r="D465" s="1" t="s">
        <v>39</v>
      </c>
      <c r="E465">
        <v>70</v>
      </c>
      <c r="F465" s="1" t="s">
        <v>64</v>
      </c>
      <c r="G465" s="1" t="s">
        <v>65</v>
      </c>
      <c r="H465" s="1" t="s">
        <v>66</v>
      </c>
      <c r="I465" s="1" t="s">
        <v>22</v>
      </c>
      <c r="J465" s="1" t="s">
        <v>10</v>
      </c>
      <c r="K465" t="b">
        <v>0</v>
      </c>
      <c r="L465" s="27">
        <v>19359.830000000002</v>
      </c>
    </row>
    <row r="466" spans="1:12" x14ac:dyDescent="0.25">
      <c r="A466" s="29">
        <v>2020</v>
      </c>
      <c r="B466" s="29">
        <v>11</v>
      </c>
      <c r="C466" s="1" t="s">
        <v>39</v>
      </c>
      <c r="D466" s="1" t="s">
        <v>39</v>
      </c>
      <c r="E466">
        <v>70</v>
      </c>
      <c r="F466" s="1" t="s">
        <v>64</v>
      </c>
      <c r="G466" s="1" t="s">
        <v>65</v>
      </c>
      <c r="H466" s="1" t="s">
        <v>66</v>
      </c>
      <c r="I466" s="1" t="s">
        <v>23</v>
      </c>
      <c r="J466" s="1" t="s">
        <v>12</v>
      </c>
      <c r="K466" t="b">
        <v>0</v>
      </c>
      <c r="L466" s="27">
        <v>13828.45</v>
      </c>
    </row>
    <row r="467" spans="1:12" x14ac:dyDescent="0.25">
      <c r="A467" s="29">
        <v>2020</v>
      </c>
      <c r="B467" s="29">
        <v>11</v>
      </c>
      <c r="C467" s="1" t="s">
        <v>39</v>
      </c>
      <c r="D467" s="1" t="s">
        <v>39</v>
      </c>
      <c r="E467">
        <v>70</v>
      </c>
      <c r="F467" s="1" t="s">
        <v>64</v>
      </c>
      <c r="G467" s="1" t="s">
        <v>65</v>
      </c>
      <c r="H467" s="1" t="s">
        <v>66</v>
      </c>
      <c r="I467" s="1" t="s">
        <v>24</v>
      </c>
      <c r="J467" s="1" t="s">
        <v>12</v>
      </c>
      <c r="K467" t="b">
        <v>0</v>
      </c>
      <c r="L467" s="27">
        <v>2765.69</v>
      </c>
    </row>
    <row r="468" spans="1:12" x14ac:dyDescent="0.25">
      <c r="A468" s="29">
        <v>2020</v>
      </c>
      <c r="B468" s="29">
        <v>11</v>
      </c>
      <c r="C468" s="1" t="s">
        <v>39</v>
      </c>
      <c r="D468" s="1" t="s">
        <v>39</v>
      </c>
      <c r="E468">
        <v>70</v>
      </c>
      <c r="F468" s="1" t="s">
        <v>64</v>
      </c>
      <c r="G468" s="1" t="s">
        <v>65</v>
      </c>
      <c r="H468" s="1" t="s">
        <v>66</v>
      </c>
      <c r="I468" s="1" t="s">
        <v>33</v>
      </c>
      <c r="J468" s="1" t="s">
        <v>17</v>
      </c>
      <c r="K468" t="b">
        <v>0</v>
      </c>
      <c r="L468" s="27">
        <v>2765.69</v>
      </c>
    </row>
    <row r="469" spans="1:12" x14ac:dyDescent="0.25">
      <c r="A469" s="29">
        <v>2020</v>
      </c>
      <c r="B469" s="29">
        <v>11</v>
      </c>
      <c r="C469" s="1" t="s">
        <v>39</v>
      </c>
      <c r="D469" s="1" t="s">
        <v>39</v>
      </c>
      <c r="E469">
        <v>70</v>
      </c>
      <c r="F469" s="1" t="s">
        <v>64</v>
      </c>
      <c r="G469" s="1" t="s">
        <v>65</v>
      </c>
      <c r="H469" s="1" t="s">
        <v>66</v>
      </c>
      <c r="I469" s="1" t="s">
        <v>25</v>
      </c>
      <c r="J469" s="1" t="s">
        <v>17</v>
      </c>
      <c r="K469" t="b">
        <v>0</v>
      </c>
      <c r="L469" s="27">
        <v>2765.69</v>
      </c>
    </row>
    <row r="470" spans="1:12" x14ac:dyDescent="0.25">
      <c r="A470" s="29">
        <v>2020</v>
      </c>
      <c r="B470" s="29">
        <v>11</v>
      </c>
      <c r="C470" s="1" t="s">
        <v>39</v>
      </c>
      <c r="D470" s="1" t="s">
        <v>39</v>
      </c>
      <c r="E470">
        <v>70</v>
      </c>
      <c r="F470" s="1" t="s">
        <v>64</v>
      </c>
      <c r="G470" s="1" t="s">
        <v>67</v>
      </c>
      <c r="H470" s="1" t="s">
        <v>68</v>
      </c>
      <c r="I470" s="1" t="s">
        <v>9</v>
      </c>
      <c r="J470" s="1" t="s">
        <v>10</v>
      </c>
      <c r="K470" t="b">
        <v>0</v>
      </c>
      <c r="L470" s="27">
        <v>475698.72</v>
      </c>
    </row>
    <row r="471" spans="1:12" x14ac:dyDescent="0.25">
      <c r="A471" s="29">
        <v>2020</v>
      </c>
      <c r="B471" s="29">
        <v>11</v>
      </c>
      <c r="C471" s="1" t="s">
        <v>39</v>
      </c>
      <c r="D471" s="1" t="s">
        <v>39</v>
      </c>
      <c r="E471">
        <v>70</v>
      </c>
      <c r="F471" s="1" t="s">
        <v>64</v>
      </c>
      <c r="G471" s="1" t="s">
        <v>67</v>
      </c>
      <c r="H471" s="1" t="s">
        <v>68</v>
      </c>
      <c r="I471" s="1" t="s">
        <v>11</v>
      </c>
      <c r="J471" s="1" t="s">
        <v>12</v>
      </c>
      <c r="K471" t="b">
        <v>0</v>
      </c>
      <c r="L471" s="27">
        <v>396415.6</v>
      </c>
    </row>
    <row r="472" spans="1:12" x14ac:dyDescent="0.25">
      <c r="A472" s="29">
        <v>2020</v>
      </c>
      <c r="B472" s="29">
        <v>11</v>
      </c>
      <c r="C472" s="1" t="s">
        <v>39</v>
      </c>
      <c r="D472" s="1" t="s">
        <v>39</v>
      </c>
      <c r="E472">
        <v>70</v>
      </c>
      <c r="F472" s="1" t="s">
        <v>64</v>
      </c>
      <c r="G472" s="1" t="s">
        <v>67</v>
      </c>
      <c r="H472" s="1" t="s">
        <v>68</v>
      </c>
      <c r="I472" s="1" t="s">
        <v>13</v>
      </c>
      <c r="J472" s="1" t="s">
        <v>12</v>
      </c>
      <c r="K472" t="b">
        <v>0</v>
      </c>
      <c r="L472" s="27">
        <v>1268529.92</v>
      </c>
    </row>
    <row r="473" spans="1:12" x14ac:dyDescent="0.25">
      <c r="A473" s="29">
        <v>2020</v>
      </c>
      <c r="B473" s="29">
        <v>11</v>
      </c>
      <c r="C473" s="1" t="s">
        <v>39</v>
      </c>
      <c r="D473" s="1" t="s">
        <v>39</v>
      </c>
      <c r="E473">
        <v>70</v>
      </c>
      <c r="F473" s="1" t="s">
        <v>64</v>
      </c>
      <c r="G473" s="1" t="s">
        <v>67</v>
      </c>
      <c r="H473" s="1" t="s">
        <v>68</v>
      </c>
      <c r="I473" s="1" t="s">
        <v>28</v>
      </c>
      <c r="J473" s="1" t="s">
        <v>12</v>
      </c>
      <c r="K473" t="b">
        <v>0</v>
      </c>
      <c r="L473" s="27">
        <v>317132.48</v>
      </c>
    </row>
    <row r="474" spans="1:12" x14ac:dyDescent="0.25">
      <c r="A474" s="29">
        <v>2020</v>
      </c>
      <c r="B474" s="29">
        <v>11</v>
      </c>
      <c r="C474" s="1" t="s">
        <v>39</v>
      </c>
      <c r="D474" s="1" t="s">
        <v>39</v>
      </c>
      <c r="E474">
        <v>70</v>
      </c>
      <c r="F474" s="1" t="s">
        <v>64</v>
      </c>
      <c r="G474" s="1" t="s">
        <v>67</v>
      </c>
      <c r="H474" s="1" t="s">
        <v>68</v>
      </c>
      <c r="I474" s="1" t="s">
        <v>29</v>
      </c>
      <c r="J474" s="1" t="s">
        <v>12</v>
      </c>
      <c r="K474" t="b">
        <v>0</v>
      </c>
      <c r="L474" s="27">
        <v>79283.12</v>
      </c>
    </row>
    <row r="475" spans="1:12" x14ac:dyDescent="0.25">
      <c r="A475" s="29">
        <v>2020</v>
      </c>
      <c r="B475" s="29">
        <v>11</v>
      </c>
      <c r="C475" s="1" t="s">
        <v>39</v>
      </c>
      <c r="D475" s="1" t="s">
        <v>39</v>
      </c>
      <c r="E475">
        <v>70</v>
      </c>
      <c r="F475" s="1" t="s">
        <v>64</v>
      </c>
      <c r="G475" s="1" t="s">
        <v>67</v>
      </c>
      <c r="H475" s="1" t="s">
        <v>68</v>
      </c>
      <c r="I475" s="1" t="s">
        <v>30</v>
      </c>
      <c r="J475" s="1" t="s">
        <v>10</v>
      </c>
      <c r="K475" t="b">
        <v>0</v>
      </c>
      <c r="L475" s="27">
        <v>158566.24</v>
      </c>
    </row>
    <row r="476" spans="1:12" x14ac:dyDescent="0.25">
      <c r="A476" s="29">
        <v>2020</v>
      </c>
      <c r="B476" s="29">
        <v>11</v>
      </c>
      <c r="C476" s="1" t="s">
        <v>39</v>
      </c>
      <c r="D476" s="1" t="s">
        <v>39</v>
      </c>
      <c r="E476">
        <v>70</v>
      </c>
      <c r="F476" s="1" t="s">
        <v>64</v>
      </c>
      <c r="G476" s="1" t="s">
        <v>67</v>
      </c>
      <c r="H476" s="1" t="s">
        <v>68</v>
      </c>
      <c r="I476" s="1" t="s">
        <v>14</v>
      </c>
      <c r="J476" s="1" t="s">
        <v>10</v>
      </c>
      <c r="K476" t="b">
        <v>0</v>
      </c>
      <c r="L476" s="27">
        <v>634264.96</v>
      </c>
    </row>
    <row r="477" spans="1:12" x14ac:dyDescent="0.25">
      <c r="A477" s="29">
        <v>2020</v>
      </c>
      <c r="B477" s="29">
        <v>11</v>
      </c>
      <c r="C477" s="1" t="s">
        <v>39</v>
      </c>
      <c r="D477" s="1" t="s">
        <v>39</v>
      </c>
      <c r="E477">
        <v>70</v>
      </c>
      <c r="F477" s="1" t="s">
        <v>64</v>
      </c>
      <c r="G477" s="1" t="s">
        <v>67</v>
      </c>
      <c r="H477" s="1" t="s">
        <v>68</v>
      </c>
      <c r="I477" s="1" t="s">
        <v>15</v>
      </c>
      <c r="J477" s="1" t="s">
        <v>10</v>
      </c>
      <c r="K477" t="b">
        <v>0</v>
      </c>
      <c r="L477" s="27">
        <v>317132.48</v>
      </c>
    </row>
    <row r="478" spans="1:12" x14ac:dyDescent="0.25">
      <c r="A478" s="29">
        <v>2020</v>
      </c>
      <c r="B478" s="29">
        <v>11</v>
      </c>
      <c r="C478" s="1" t="s">
        <v>39</v>
      </c>
      <c r="D478" s="1" t="s">
        <v>39</v>
      </c>
      <c r="E478">
        <v>70</v>
      </c>
      <c r="F478" s="1" t="s">
        <v>64</v>
      </c>
      <c r="G478" s="1" t="s">
        <v>67</v>
      </c>
      <c r="H478" s="1" t="s">
        <v>68</v>
      </c>
      <c r="I478" s="1" t="s">
        <v>31</v>
      </c>
      <c r="J478" s="1" t="s">
        <v>12</v>
      </c>
      <c r="K478" t="b">
        <v>0</v>
      </c>
      <c r="L478" s="27">
        <v>79283.12</v>
      </c>
    </row>
    <row r="479" spans="1:12" x14ac:dyDescent="0.25">
      <c r="A479" s="29">
        <v>2020</v>
      </c>
      <c r="B479" s="29">
        <v>11</v>
      </c>
      <c r="C479" s="1" t="s">
        <v>39</v>
      </c>
      <c r="D479" s="1" t="s">
        <v>39</v>
      </c>
      <c r="E479">
        <v>70</v>
      </c>
      <c r="F479" s="1" t="s">
        <v>64</v>
      </c>
      <c r="G479" s="1" t="s">
        <v>67</v>
      </c>
      <c r="H479" s="1" t="s">
        <v>68</v>
      </c>
      <c r="I479" s="1" t="s">
        <v>16</v>
      </c>
      <c r="J479" s="1" t="s">
        <v>17</v>
      </c>
      <c r="K479" t="b">
        <v>0</v>
      </c>
      <c r="L479" s="27">
        <v>1109963.68</v>
      </c>
    </row>
    <row r="480" spans="1:12" x14ac:dyDescent="0.25">
      <c r="A480" s="29">
        <v>2020</v>
      </c>
      <c r="B480" s="29">
        <v>11</v>
      </c>
      <c r="C480" s="1" t="s">
        <v>39</v>
      </c>
      <c r="D480" s="1" t="s">
        <v>39</v>
      </c>
      <c r="E480">
        <v>70</v>
      </c>
      <c r="F480" s="1" t="s">
        <v>64</v>
      </c>
      <c r="G480" s="1" t="s">
        <v>67</v>
      </c>
      <c r="H480" s="1" t="s">
        <v>68</v>
      </c>
      <c r="I480" s="1" t="s">
        <v>18</v>
      </c>
      <c r="J480" s="1" t="s">
        <v>17</v>
      </c>
      <c r="K480" t="b">
        <v>0</v>
      </c>
      <c r="L480" s="27">
        <v>158566.24</v>
      </c>
    </row>
    <row r="481" spans="1:12" x14ac:dyDescent="0.25">
      <c r="A481" s="29">
        <v>2020</v>
      </c>
      <c r="B481" s="29">
        <v>11</v>
      </c>
      <c r="C481" s="1" t="s">
        <v>39</v>
      </c>
      <c r="D481" s="1" t="s">
        <v>39</v>
      </c>
      <c r="E481">
        <v>70</v>
      </c>
      <c r="F481" s="1" t="s">
        <v>64</v>
      </c>
      <c r="G481" s="1" t="s">
        <v>67</v>
      </c>
      <c r="H481" s="1" t="s">
        <v>68</v>
      </c>
      <c r="I481" s="1" t="s">
        <v>19</v>
      </c>
      <c r="J481" s="1" t="s">
        <v>17</v>
      </c>
      <c r="K481" t="b">
        <v>0</v>
      </c>
      <c r="L481" s="27">
        <v>396415.6</v>
      </c>
    </row>
    <row r="482" spans="1:12" x14ac:dyDescent="0.25">
      <c r="A482" s="29">
        <v>2020</v>
      </c>
      <c r="B482" s="29">
        <v>11</v>
      </c>
      <c r="C482" s="1" t="s">
        <v>39</v>
      </c>
      <c r="D482" s="1" t="s">
        <v>39</v>
      </c>
      <c r="E482">
        <v>70</v>
      </c>
      <c r="F482" s="1" t="s">
        <v>64</v>
      </c>
      <c r="G482" s="1" t="s">
        <v>67</v>
      </c>
      <c r="H482" s="1" t="s">
        <v>68</v>
      </c>
      <c r="I482" s="1" t="s">
        <v>20</v>
      </c>
      <c r="J482" s="1" t="s">
        <v>17</v>
      </c>
      <c r="K482" t="b">
        <v>0</v>
      </c>
      <c r="L482" s="27">
        <v>554981.84</v>
      </c>
    </row>
    <row r="483" spans="1:12" x14ac:dyDescent="0.25">
      <c r="A483" s="29">
        <v>2020</v>
      </c>
      <c r="B483" s="29">
        <v>11</v>
      </c>
      <c r="C483" s="1" t="s">
        <v>39</v>
      </c>
      <c r="D483" s="1" t="s">
        <v>39</v>
      </c>
      <c r="E483">
        <v>70</v>
      </c>
      <c r="F483" s="1" t="s">
        <v>64</v>
      </c>
      <c r="G483" s="1" t="s">
        <v>67</v>
      </c>
      <c r="H483" s="1" t="s">
        <v>68</v>
      </c>
      <c r="I483" s="1" t="s">
        <v>21</v>
      </c>
      <c r="J483" s="1" t="s">
        <v>10</v>
      </c>
      <c r="K483" t="b">
        <v>0</v>
      </c>
      <c r="L483" s="27">
        <v>317132.48</v>
      </c>
    </row>
    <row r="484" spans="1:12" x14ac:dyDescent="0.25">
      <c r="A484" s="29">
        <v>2020</v>
      </c>
      <c r="B484" s="29">
        <v>11</v>
      </c>
      <c r="C484" s="1" t="s">
        <v>39</v>
      </c>
      <c r="D484" s="1" t="s">
        <v>39</v>
      </c>
      <c r="E484">
        <v>70</v>
      </c>
      <c r="F484" s="1" t="s">
        <v>64</v>
      </c>
      <c r="G484" s="1" t="s">
        <v>67</v>
      </c>
      <c r="H484" s="1" t="s">
        <v>68</v>
      </c>
      <c r="I484" s="1" t="s">
        <v>32</v>
      </c>
      <c r="J484" s="1" t="s">
        <v>10</v>
      </c>
      <c r="K484" t="b">
        <v>0</v>
      </c>
      <c r="L484" s="27">
        <v>317132.48</v>
      </c>
    </row>
    <row r="485" spans="1:12" x14ac:dyDescent="0.25">
      <c r="A485" s="29">
        <v>2020</v>
      </c>
      <c r="B485" s="29">
        <v>11</v>
      </c>
      <c r="C485" s="1" t="s">
        <v>39</v>
      </c>
      <c r="D485" s="1" t="s">
        <v>39</v>
      </c>
      <c r="E485">
        <v>70</v>
      </c>
      <c r="F485" s="1" t="s">
        <v>64</v>
      </c>
      <c r="G485" s="1" t="s">
        <v>67</v>
      </c>
      <c r="H485" s="1" t="s">
        <v>68</v>
      </c>
      <c r="I485" s="1" t="s">
        <v>22</v>
      </c>
      <c r="J485" s="1" t="s">
        <v>10</v>
      </c>
      <c r="K485" t="b">
        <v>0</v>
      </c>
      <c r="L485" s="27">
        <v>158566.24</v>
      </c>
    </row>
    <row r="486" spans="1:12" x14ac:dyDescent="0.25">
      <c r="A486" s="29">
        <v>2020</v>
      </c>
      <c r="B486" s="29">
        <v>11</v>
      </c>
      <c r="C486" s="1" t="s">
        <v>39</v>
      </c>
      <c r="D486" s="1" t="s">
        <v>39</v>
      </c>
      <c r="E486">
        <v>70</v>
      </c>
      <c r="F486" s="1" t="s">
        <v>64</v>
      </c>
      <c r="G486" s="1" t="s">
        <v>67</v>
      </c>
      <c r="H486" s="1" t="s">
        <v>68</v>
      </c>
      <c r="I486" s="1" t="s">
        <v>23</v>
      </c>
      <c r="J486" s="1" t="s">
        <v>12</v>
      </c>
      <c r="K486" t="b">
        <v>0</v>
      </c>
      <c r="L486" s="27">
        <v>237849.36</v>
      </c>
    </row>
    <row r="487" spans="1:12" x14ac:dyDescent="0.25">
      <c r="A487" s="29">
        <v>2020</v>
      </c>
      <c r="B487" s="29">
        <v>11</v>
      </c>
      <c r="C487" s="1" t="s">
        <v>39</v>
      </c>
      <c r="D487" s="1" t="s">
        <v>39</v>
      </c>
      <c r="E487">
        <v>70</v>
      </c>
      <c r="F487" s="1" t="s">
        <v>64</v>
      </c>
      <c r="G487" s="1" t="s">
        <v>67</v>
      </c>
      <c r="H487" s="1" t="s">
        <v>68</v>
      </c>
      <c r="I487" s="1" t="s">
        <v>24</v>
      </c>
      <c r="J487" s="1" t="s">
        <v>12</v>
      </c>
      <c r="K487" t="b">
        <v>0</v>
      </c>
      <c r="L487" s="27">
        <v>792831.2</v>
      </c>
    </row>
    <row r="488" spans="1:12" x14ac:dyDescent="0.25">
      <c r="A488" s="29">
        <v>2020</v>
      </c>
      <c r="B488" s="29">
        <v>11</v>
      </c>
      <c r="C488" s="1" t="s">
        <v>39</v>
      </c>
      <c r="D488" s="1" t="s">
        <v>39</v>
      </c>
      <c r="E488">
        <v>70</v>
      </c>
      <c r="F488" s="1" t="s">
        <v>64</v>
      </c>
      <c r="G488" s="1" t="s">
        <v>67</v>
      </c>
      <c r="H488" s="1" t="s">
        <v>68</v>
      </c>
      <c r="I488" s="1" t="s">
        <v>33</v>
      </c>
      <c r="J488" s="1" t="s">
        <v>17</v>
      </c>
      <c r="K488" t="b">
        <v>0</v>
      </c>
      <c r="L488" s="27">
        <v>79283.12</v>
      </c>
    </row>
    <row r="489" spans="1:12" x14ac:dyDescent="0.25">
      <c r="A489" s="29">
        <v>2020</v>
      </c>
      <c r="B489" s="29">
        <v>11</v>
      </c>
      <c r="C489" s="1" t="s">
        <v>39</v>
      </c>
      <c r="D489" s="1" t="s">
        <v>39</v>
      </c>
      <c r="E489">
        <v>70</v>
      </c>
      <c r="F489" s="1" t="s">
        <v>64</v>
      </c>
      <c r="G489" s="1" t="s">
        <v>67</v>
      </c>
      <c r="H489" s="1" t="s">
        <v>68</v>
      </c>
      <c r="I489" s="1" t="s">
        <v>25</v>
      </c>
      <c r="J489" s="1" t="s">
        <v>17</v>
      </c>
      <c r="K489" t="b">
        <v>0</v>
      </c>
      <c r="L489" s="27">
        <v>79283.12</v>
      </c>
    </row>
    <row r="490" spans="1:12" x14ac:dyDescent="0.25">
      <c r="A490" s="29">
        <v>2020</v>
      </c>
      <c r="B490" s="29">
        <v>11</v>
      </c>
      <c r="C490" s="1" t="s">
        <v>39</v>
      </c>
      <c r="D490" s="1" t="s">
        <v>39</v>
      </c>
      <c r="E490">
        <v>56</v>
      </c>
      <c r="F490" s="1" t="s">
        <v>71</v>
      </c>
      <c r="G490" s="1" t="s">
        <v>72</v>
      </c>
      <c r="H490" s="1" t="s">
        <v>71</v>
      </c>
      <c r="I490" s="1" t="s">
        <v>9</v>
      </c>
      <c r="J490" s="1" t="s">
        <v>10</v>
      </c>
      <c r="K490" t="b">
        <v>0</v>
      </c>
      <c r="L490" s="27">
        <v>16444.02</v>
      </c>
    </row>
    <row r="491" spans="1:12" x14ac:dyDescent="0.25">
      <c r="A491" s="29">
        <v>2020</v>
      </c>
      <c r="B491" s="29">
        <v>11</v>
      </c>
      <c r="C491" s="1" t="s">
        <v>39</v>
      </c>
      <c r="D491" s="1" t="s">
        <v>39</v>
      </c>
      <c r="E491">
        <v>56</v>
      </c>
      <c r="F491" s="1" t="s">
        <v>71</v>
      </c>
      <c r="G491" s="1" t="s">
        <v>72</v>
      </c>
      <c r="H491" s="1" t="s">
        <v>71</v>
      </c>
      <c r="I491" s="1" t="s">
        <v>11</v>
      </c>
      <c r="J491" s="1" t="s">
        <v>12</v>
      </c>
      <c r="K491" t="b">
        <v>0</v>
      </c>
      <c r="L491" s="27">
        <v>8222.01</v>
      </c>
    </row>
    <row r="492" spans="1:12" x14ac:dyDescent="0.25">
      <c r="A492" s="29">
        <v>2020</v>
      </c>
      <c r="B492" s="29">
        <v>11</v>
      </c>
      <c r="C492" s="1" t="s">
        <v>39</v>
      </c>
      <c r="D492" s="1" t="s">
        <v>39</v>
      </c>
      <c r="E492">
        <v>56</v>
      </c>
      <c r="F492" s="1" t="s">
        <v>71</v>
      </c>
      <c r="G492" s="1" t="s">
        <v>72</v>
      </c>
      <c r="H492" s="1" t="s">
        <v>71</v>
      </c>
      <c r="I492" s="1" t="s">
        <v>13</v>
      </c>
      <c r="J492" s="1" t="s">
        <v>12</v>
      </c>
      <c r="K492" t="b">
        <v>0</v>
      </c>
      <c r="L492" s="27">
        <v>5872.87</v>
      </c>
    </row>
    <row r="493" spans="1:12" x14ac:dyDescent="0.25">
      <c r="A493" s="29">
        <v>2020</v>
      </c>
      <c r="B493" s="29">
        <v>11</v>
      </c>
      <c r="C493" s="1" t="s">
        <v>39</v>
      </c>
      <c r="D493" s="1" t="s">
        <v>39</v>
      </c>
      <c r="E493">
        <v>56</v>
      </c>
      <c r="F493" s="1" t="s">
        <v>71</v>
      </c>
      <c r="G493" s="1" t="s">
        <v>72</v>
      </c>
      <c r="H493" s="1" t="s">
        <v>71</v>
      </c>
      <c r="I493" s="1" t="s">
        <v>28</v>
      </c>
      <c r="J493" s="1" t="s">
        <v>12</v>
      </c>
      <c r="K493" t="b">
        <v>0</v>
      </c>
      <c r="L493" s="27">
        <v>1174.57</v>
      </c>
    </row>
    <row r="494" spans="1:12" x14ac:dyDescent="0.25">
      <c r="A494" s="29">
        <v>2020</v>
      </c>
      <c r="B494" s="29">
        <v>11</v>
      </c>
      <c r="C494" s="1" t="s">
        <v>39</v>
      </c>
      <c r="D494" s="1" t="s">
        <v>39</v>
      </c>
      <c r="E494">
        <v>56</v>
      </c>
      <c r="F494" s="1" t="s">
        <v>71</v>
      </c>
      <c r="G494" s="1" t="s">
        <v>72</v>
      </c>
      <c r="H494" s="1" t="s">
        <v>71</v>
      </c>
      <c r="I494" s="1" t="s">
        <v>29</v>
      </c>
      <c r="J494" s="1" t="s">
        <v>12</v>
      </c>
      <c r="K494" t="b">
        <v>0</v>
      </c>
      <c r="L494" s="27">
        <v>7047.44</v>
      </c>
    </row>
    <row r="495" spans="1:12" x14ac:dyDescent="0.25">
      <c r="A495" s="29">
        <v>2020</v>
      </c>
      <c r="B495" s="29">
        <v>11</v>
      </c>
      <c r="C495" s="1" t="s">
        <v>39</v>
      </c>
      <c r="D495" s="1" t="s">
        <v>39</v>
      </c>
      <c r="E495">
        <v>56</v>
      </c>
      <c r="F495" s="1" t="s">
        <v>71</v>
      </c>
      <c r="G495" s="1" t="s">
        <v>72</v>
      </c>
      <c r="H495" s="1" t="s">
        <v>71</v>
      </c>
      <c r="I495" s="1" t="s">
        <v>14</v>
      </c>
      <c r="J495" s="1" t="s">
        <v>10</v>
      </c>
      <c r="K495" t="b">
        <v>0</v>
      </c>
      <c r="L495" s="27">
        <v>11745.73</v>
      </c>
    </row>
    <row r="496" spans="1:12" x14ac:dyDescent="0.25">
      <c r="A496" s="29">
        <v>2020</v>
      </c>
      <c r="B496" s="29">
        <v>11</v>
      </c>
      <c r="C496" s="1" t="s">
        <v>39</v>
      </c>
      <c r="D496" s="1" t="s">
        <v>39</v>
      </c>
      <c r="E496">
        <v>56</v>
      </c>
      <c r="F496" s="1" t="s">
        <v>71</v>
      </c>
      <c r="G496" s="1" t="s">
        <v>72</v>
      </c>
      <c r="H496" s="1" t="s">
        <v>71</v>
      </c>
      <c r="I496" s="1" t="s">
        <v>15</v>
      </c>
      <c r="J496" s="1" t="s">
        <v>10</v>
      </c>
      <c r="K496" t="b">
        <v>0</v>
      </c>
      <c r="L496" s="27">
        <v>2349.15</v>
      </c>
    </row>
    <row r="497" spans="1:12" x14ac:dyDescent="0.25">
      <c r="A497" s="29">
        <v>2020</v>
      </c>
      <c r="B497" s="29">
        <v>11</v>
      </c>
      <c r="C497" s="1" t="s">
        <v>39</v>
      </c>
      <c r="D497" s="1" t="s">
        <v>39</v>
      </c>
      <c r="E497">
        <v>56</v>
      </c>
      <c r="F497" s="1" t="s">
        <v>71</v>
      </c>
      <c r="G497" s="1" t="s">
        <v>72</v>
      </c>
      <c r="H497" s="1" t="s">
        <v>71</v>
      </c>
      <c r="I497" s="1" t="s">
        <v>31</v>
      </c>
      <c r="J497" s="1" t="s">
        <v>12</v>
      </c>
      <c r="K497" t="b">
        <v>0</v>
      </c>
      <c r="L497" s="27">
        <v>4698.29</v>
      </c>
    </row>
    <row r="498" spans="1:12" x14ac:dyDescent="0.25">
      <c r="A498" s="29">
        <v>2020</v>
      </c>
      <c r="B498" s="29">
        <v>11</v>
      </c>
      <c r="C498" s="1" t="s">
        <v>39</v>
      </c>
      <c r="D498" s="1" t="s">
        <v>39</v>
      </c>
      <c r="E498">
        <v>56</v>
      </c>
      <c r="F498" s="1" t="s">
        <v>71</v>
      </c>
      <c r="G498" s="1" t="s">
        <v>72</v>
      </c>
      <c r="H498" s="1" t="s">
        <v>71</v>
      </c>
      <c r="I498" s="1" t="s">
        <v>16</v>
      </c>
      <c r="J498" s="1" t="s">
        <v>17</v>
      </c>
      <c r="K498" t="b">
        <v>0</v>
      </c>
      <c r="L498" s="27">
        <v>14094.88</v>
      </c>
    </row>
    <row r="499" spans="1:12" x14ac:dyDescent="0.25">
      <c r="A499" s="29">
        <v>2020</v>
      </c>
      <c r="B499" s="29">
        <v>11</v>
      </c>
      <c r="C499" s="1" t="s">
        <v>39</v>
      </c>
      <c r="D499" s="1" t="s">
        <v>39</v>
      </c>
      <c r="E499">
        <v>56</v>
      </c>
      <c r="F499" s="1" t="s">
        <v>71</v>
      </c>
      <c r="G499" s="1" t="s">
        <v>72</v>
      </c>
      <c r="H499" s="1" t="s">
        <v>71</v>
      </c>
      <c r="I499" s="1" t="s">
        <v>18</v>
      </c>
      <c r="J499" s="1" t="s">
        <v>17</v>
      </c>
      <c r="K499" t="b">
        <v>0</v>
      </c>
      <c r="L499" s="27">
        <v>2349.15</v>
      </c>
    </row>
    <row r="500" spans="1:12" x14ac:dyDescent="0.25">
      <c r="A500" s="29">
        <v>2020</v>
      </c>
      <c r="B500" s="29">
        <v>11</v>
      </c>
      <c r="C500" s="1" t="s">
        <v>39</v>
      </c>
      <c r="D500" s="1" t="s">
        <v>39</v>
      </c>
      <c r="E500">
        <v>56</v>
      </c>
      <c r="F500" s="1" t="s">
        <v>71</v>
      </c>
      <c r="G500" s="1" t="s">
        <v>72</v>
      </c>
      <c r="H500" s="1" t="s">
        <v>71</v>
      </c>
      <c r="I500" s="1" t="s">
        <v>19</v>
      </c>
      <c r="J500" s="1" t="s">
        <v>17</v>
      </c>
      <c r="K500" t="b">
        <v>0</v>
      </c>
      <c r="L500" s="27">
        <v>14094.88</v>
      </c>
    </row>
    <row r="501" spans="1:12" x14ac:dyDescent="0.25">
      <c r="A501" s="29">
        <v>2020</v>
      </c>
      <c r="B501" s="29">
        <v>11</v>
      </c>
      <c r="C501" s="1" t="s">
        <v>39</v>
      </c>
      <c r="D501" s="1" t="s">
        <v>39</v>
      </c>
      <c r="E501">
        <v>56</v>
      </c>
      <c r="F501" s="1" t="s">
        <v>71</v>
      </c>
      <c r="G501" s="1" t="s">
        <v>72</v>
      </c>
      <c r="H501" s="1" t="s">
        <v>71</v>
      </c>
      <c r="I501" s="1" t="s">
        <v>20</v>
      </c>
      <c r="J501" s="1" t="s">
        <v>17</v>
      </c>
      <c r="K501" t="b">
        <v>0</v>
      </c>
      <c r="L501" s="27">
        <v>7047.44</v>
      </c>
    </row>
    <row r="502" spans="1:12" x14ac:dyDescent="0.25">
      <c r="A502" s="29">
        <v>2020</v>
      </c>
      <c r="B502" s="29">
        <v>11</v>
      </c>
      <c r="C502" s="1" t="s">
        <v>39</v>
      </c>
      <c r="D502" s="1" t="s">
        <v>39</v>
      </c>
      <c r="E502">
        <v>56</v>
      </c>
      <c r="F502" s="1" t="s">
        <v>71</v>
      </c>
      <c r="G502" s="1" t="s">
        <v>72</v>
      </c>
      <c r="H502" s="1" t="s">
        <v>71</v>
      </c>
      <c r="I502" s="1" t="s">
        <v>21</v>
      </c>
      <c r="J502" s="1" t="s">
        <v>10</v>
      </c>
      <c r="K502" t="b">
        <v>0</v>
      </c>
      <c r="L502" s="27">
        <v>5872.87</v>
      </c>
    </row>
    <row r="503" spans="1:12" x14ac:dyDescent="0.25">
      <c r="A503" s="29">
        <v>2020</v>
      </c>
      <c r="B503" s="29">
        <v>11</v>
      </c>
      <c r="C503" s="1" t="s">
        <v>39</v>
      </c>
      <c r="D503" s="1" t="s">
        <v>39</v>
      </c>
      <c r="E503">
        <v>56</v>
      </c>
      <c r="F503" s="1" t="s">
        <v>71</v>
      </c>
      <c r="G503" s="1" t="s">
        <v>72</v>
      </c>
      <c r="H503" s="1" t="s">
        <v>71</v>
      </c>
      <c r="I503" s="1" t="s">
        <v>32</v>
      </c>
      <c r="J503" s="1" t="s">
        <v>10</v>
      </c>
      <c r="K503" t="b">
        <v>0</v>
      </c>
      <c r="L503" s="27">
        <v>2349.15</v>
      </c>
    </row>
    <row r="504" spans="1:12" x14ac:dyDescent="0.25">
      <c r="A504" s="29">
        <v>2020</v>
      </c>
      <c r="B504" s="29">
        <v>11</v>
      </c>
      <c r="C504" s="1" t="s">
        <v>39</v>
      </c>
      <c r="D504" s="1" t="s">
        <v>39</v>
      </c>
      <c r="E504">
        <v>56</v>
      </c>
      <c r="F504" s="1" t="s">
        <v>71</v>
      </c>
      <c r="G504" s="1" t="s">
        <v>72</v>
      </c>
      <c r="H504" s="1" t="s">
        <v>71</v>
      </c>
      <c r="I504" s="1" t="s">
        <v>22</v>
      </c>
      <c r="J504" s="1" t="s">
        <v>10</v>
      </c>
      <c r="K504" t="b">
        <v>0</v>
      </c>
      <c r="L504" s="27">
        <v>4698.29</v>
      </c>
    </row>
    <row r="505" spans="1:12" x14ac:dyDescent="0.25">
      <c r="A505" s="29">
        <v>2020</v>
      </c>
      <c r="B505" s="29">
        <v>11</v>
      </c>
      <c r="C505" s="1" t="s">
        <v>39</v>
      </c>
      <c r="D505" s="1" t="s">
        <v>39</v>
      </c>
      <c r="E505">
        <v>56</v>
      </c>
      <c r="F505" s="1" t="s">
        <v>71</v>
      </c>
      <c r="G505" s="1" t="s">
        <v>72</v>
      </c>
      <c r="H505" s="1" t="s">
        <v>71</v>
      </c>
      <c r="I505" s="1" t="s">
        <v>23</v>
      </c>
      <c r="J505" s="1" t="s">
        <v>12</v>
      </c>
      <c r="K505" t="b">
        <v>0</v>
      </c>
      <c r="L505" s="27">
        <v>3523.72</v>
      </c>
    </row>
    <row r="506" spans="1:12" x14ac:dyDescent="0.25">
      <c r="A506" s="29">
        <v>2020</v>
      </c>
      <c r="B506" s="29">
        <v>11</v>
      </c>
      <c r="C506" s="1" t="s">
        <v>39</v>
      </c>
      <c r="D506" s="1" t="s">
        <v>39</v>
      </c>
      <c r="E506">
        <v>56</v>
      </c>
      <c r="F506" s="1" t="s">
        <v>71</v>
      </c>
      <c r="G506" s="1" t="s">
        <v>72</v>
      </c>
      <c r="H506" s="1" t="s">
        <v>71</v>
      </c>
      <c r="I506" s="1" t="s">
        <v>24</v>
      </c>
      <c r="J506" s="1" t="s">
        <v>12</v>
      </c>
      <c r="K506" t="b">
        <v>0</v>
      </c>
      <c r="L506" s="27">
        <v>3523.72</v>
      </c>
    </row>
    <row r="507" spans="1:12" x14ac:dyDescent="0.25">
      <c r="A507" s="29">
        <v>2020</v>
      </c>
      <c r="B507" s="29">
        <v>11</v>
      </c>
      <c r="C507" s="1" t="s">
        <v>39</v>
      </c>
      <c r="D507" s="1" t="s">
        <v>39</v>
      </c>
      <c r="E507">
        <v>56</v>
      </c>
      <c r="F507" s="1" t="s">
        <v>71</v>
      </c>
      <c r="G507" s="1" t="s">
        <v>72</v>
      </c>
      <c r="H507" s="1" t="s">
        <v>71</v>
      </c>
      <c r="I507" s="1" t="s">
        <v>25</v>
      </c>
      <c r="J507" s="1" t="s">
        <v>17</v>
      </c>
      <c r="K507" t="b">
        <v>0</v>
      </c>
      <c r="L507" s="27">
        <v>2349.15</v>
      </c>
    </row>
    <row r="508" spans="1:12" x14ac:dyDescent="0.25">
      <c r="A508" s="29">
        <v>2020</v>
      </c>
      <c r="B508" s="29">
        <v>11</v>
      </c>
      <c r="C508" s="1" t="s">
        <v>39</v>
      </c>
      <c r="D508" s="1" t="s">
        <v>39</v>
      </c>
      <c r="E508">
        <v>54</v>
      </c>
      <c r="F508" s="1" t="s">
        <v>73</v>
      </c>
      <c r="G508" s="1" t="s">
        <v>74</v>
      </c>
      <c r="H508" s="1" t="s">
        <v>75</v>
      </c>
      <c r="I508" s="1" t="s">
        <v>9</v>
      </c>
      <c r="J508" s="1" t="s">
        <v>10</v>
      </c>
      <c r="K508" t="b">
        <v>0</v>
      </c>
      <c r="L508" s="27">
        <v>88480.54</v>
      </c>
    </row>
    <row r="509" spans="1:12" x14ac:dyDescent="0.25">
      <c r="A509" s="29">
        <v>2020</v>
      </c>
      <c r="B509" s="29">
        <v>11</v>
      </c>
      <c r="C509" s="1" t="s">
        <v>39</v>
      </c>
      <c r="D509" s="1" t="s">
        <v>39</v>
      </c>
      <c r="E509">
        <v>54</v>
      </c>
      <c r="F509" s="1" t="s">
        <v>73</v>
      </c>
      <c r="G509" s="1" t="s">
        <v>74</v>
      </c>
      <c r="H509" s="1" t="s">
        <v>75</v>
      </c>
      <c r="I509" s="1" t="s">
        <v>15</v>
      </c>
      <c r="J509" s="1" t="s">
        <v>10</v>
      </c>
      <c r="K509" t="b">
        <v>0</v>
      </c>
      <c r="L509" s="27">
        <v>4115.37</v>
      </c>
    </row>
    <row r="510" spans="1:12" x14ac:dyDescent="0.25">
      <c r="A510" s="29">
        <v>2020</v>
      </c>
      <c r="B510" s="29">
        <v>11</v>
      </c>
      <c r="C510" s="1" t="s">
        <v>39</v>
      </c>
      <c r="D510" s="1" t="s">
        <v>39</v>
      </c>
      <c r="E510">
        <v>54</v>
      </c>
      <c r="F510" s="1" t="s">
        <v>73</v>
      </c>
      <c r="G510" s="1" t="s">
        <v>74</v>
      </c>
      <c r="H510" s="1" t="s">
        <v>75</v>
      </c>
      <c r="I510" s="1" t="s">
        <v>16</v>
      </c>
      <c r="J510" s="1" t="s">
        <v>17</v>
      </c>
      <c r="K510" t="b">
        <v>0</v>
      </c>
      <c r="L510" s="27">
        <v>30865.31</v>
      </c>
    </row>
    <row r="511" spans="1:12" x14ac:dyDescent="0.25">
      <c r="A511" s="29">
        <v>2020</v>
      </c>
      <c r="B511" s="29">
        <v>11</v>
      </c>
      <c r="C511" s="1" t="s">
        <v>39</v>
      </c>
      <c r="D511" s="1" t="s">
        <v>39</v>
      </c>
      <c r="E511">
        <v>54</v>
      </c>
      <c r="F511" s="1" t="s">
        <v>73</v>
      </c>
      <c r="G511" s="1" t="s">
        <v>74</v>
      </c>
      <c r="H511" s="1" t="s">
        <v>75</v>
      </c>
      <c r="I511" s="1" t="s">
        <v>20</v>
      </c>
      <c r="J511" s="1" t="s">
        <v>17</v>
      </c>
      <c r="K511" t="b">
        <v>0</v>
      </c>
      <c r="L511" s="27">
        <v>30865.31</v>
      </c>
    </row>
    <row r="512" spans="1:12" x14ac:dyDescent="0.25">
      <c r="A512" s="29">
        <v>2020</v>
      </c>
      <c r="B512" s="29">
        <v>11</v>
      </c>
      <c r="C512" s="1" t="s">
        <v>39</v>
      </c>
      <c r="D512" s="1" t="s">
        <v>39</v>
      </c>
      <c r="E512">
        <v>54</v>
      </c>
      <c r="F512" s="1" t="s">
        <v>73</v>
      </c>
      <c r="G512" s="1" t="s">
        <v>74</v>
      </c>
      <c r="H512" s="1" t="s">
        <v>75</v>
      </c>
      <c r="I512" s="1" t="s">
        <v>22</v>
      </c>
      <c r="J512" s="1" t="s">
        <v>10</v>
      </c>
      <c r="K512" t="b">
        <v>0</v>
      </c>
      <c r="L512" s="27">
        <v>10288.44</v>
      </c>
    </row>
    <row r="513" spans="1:12" x14ac:dyDescent="0.25">
      <c r="A513" s="29">
        <v>2020</v>
      </c>
      <c r="B513" s="29">
        <v>11</v>
      </c>
      <c r="C513" s="1" t="s">
        <v>39</v>
      </c>
      <c r="D513" s="1" t="s">
        <v>39</v>
      </c>
      <c r="E513">
        <v>54</v>
      </c>
      <c r="F513" s="1" t="s">
        <v>73</v>
      </c>
      <c r="G513" s="1" t="s">
        <v>74</v>
      </c>
      <c r="H513" s="1" t="s">
        <v>75</v>
      </c>
      <c r="I513" s="1" t="s">
        <v>24</v>
      </c>
      <c r="J513" s="1" t="s">
        <v>12</v>
      </c>
      <c r="K513" t="b">
        <v>0</v>
      </c>
      <c r="L513" s="27">
        <v>41153.74</v>
      </c>
    </row>
    <row r="514" spans="1:12" x14ac:dyDescent="0.25">
      <c r="A514" s="29">
        <v>2020</v>
      </c>
      <c r="B514" s="29">
        <v>12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9</v>
      </c>
      <c r="J514" s="1" t="s">
        <v>10</v>
      </c>
      <c r="K514" t="b">
        <v>0</v>
      </c>
      <c r="L514" s="27">
        <v>181935.74</v>
      </c>
    </row>
    <row r="515" spans="1:12" x14ac:dyDescent="0.25">
      <c r="A515" s="29">
        <v>2020</v>
      </c>
      <c r="B515" s="29">
        <v>12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11</v>
      </c>
      <c r="J515" s="1" t="s">
        <v>12</v>
      </c>
      <c r="K515" t="b">
        <v>0</v>
      </c>
      <c r="L515" s="27">
        <v>36387.15</v>
      </c>
    </row>
    <row r="516" spans="1:12" x14ac:dyDescent="0.25">
      <c r="A516" s="29">
        <v>2020</v>
      </c>
      <c r="B516" s="29">
        <v>12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13</v>
      </c>
      <c r="J516" s="1" t="s">
        <v>12</v>
      </c>
      <c r="K516" t="b">
        <v>0</v>
      </c>
      <c r="L516" s="27">
        <v>36387.15</v>
      </c>
    </row>
    <row r="517" spans="1:12" x14ac:dyDescent="0.25">
      <c r="A517" s="29">
        <v>2020</v>
      </c>
      <c r="B517" s="29">
        <v>12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28</v>
      </c>
      <c r="J517" s="1" t="s">
        <v>12</v>
      </c>
      <c r="K517" t="b">
        <v>0</v>
      </c>
      <c r="L517" s="27">
        <v>18193.57</v>
      </c>
    </row>
    <row r="518" spans="1:12" x14ac:dyDescent="0.25">
      <c r="A518" s="29">
        <v>2020</v>
      </c>
      <c r="B518" s="29">
        <v>12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29</v>
      </c>
      <c r="J518" s="1" t="s">
        <v>12</v>
      </c>
      <c r="K518" t="b">
        <v>0</v>
      </c>
      <c r="L518" s="27">
        <v>18193.57</v>
      </c>
    </row>
    <row r="519" spans="1:12" x14ac:dyDescent="0.25">
      <c r="A519" s="29">
        <v>2020</v>
      </c>
      <c r="B519" s="29">
        <v>12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30</v>
      </c>
      <c r="J519" s="1" t="s">
        <v>10</v>
      </c>
      <c r="K519" t="b">
        <v>0</v>
      </c>
      <c r="L519" s="27">
        <v>27290.36</v>
      </c>
    </row>
    <row r="520" spans="1:12" x14ac:dyDescent="0.25">
      <c r="A520" s="29">
        <v>2020</v>
      </c>
      <c r="B520" s="29">
        <v>12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14</v>
      </c>
      <c r="J520" s="1" t="s">
        <v>10</v>
      </c>
      <c r="K520" t="b">
        <v>0</v>
      </c>
      <c r="L520" s="27">
        <v>100064.66</v>
      </c>
    </row>
    <row r="521" spans="1:12" x14ac:dyDescent="0.25">
      <c r="A521" s="29">
        <v>2020</v>
      </c>
      <c r="B521" s="29">
        <v>12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15</v>
      </c>
      <c r="J521" s="1" t="s">
        <v>10</v>
      </c>
      <c r="K521" t="b">
        <v>0</v>
      </c>
      <c r="L521" s="27">
        <v>18193.57</v>
      </c>
    </row>
    <row r="522" spans="1:12" x14ac:dyDescent="0.25">
      <c r="A522" s="29">
        <v>2020</v>
      </c>
      <c r="B522" s="29">
        <v>12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31</v>
      </c>
      <c r="J522" s="1" t="s">
        <v>12</v>
      </c>
      <c r="K522" t="b">
        <v>0</v>
      </c>
      <c r="L522" s="27">
        <v>9096.7900000000009</v>
      </c>
    </row>
    <row r="523" spans="1:12" x14ac:dyDescent="0.25">
      <c r="A523" s="29">
        <v>2020</v>
      </c>
      <c r="B523" s="29">
        <v>12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16</v>
      </c>
      <c r="J523" s="1" t="s">
        <v>17</v>
      </c>
      <c r="K523" t="b">
        <v>0</v>
      </c>
      <c r="L523" s="27">
        <v>45483.93</v>
      </c>
    </row>
    <row r="524" spans="1:12" x14ac:dyDescent="0.25">
      <c r="A524" s="29">
        <v>2020</v>
      </c>
      <c r="B524" s="29">
        <v>12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18</v>
      </c>
      <c r="J524" s="1" t="s">
        <v>17</v>
      </c>
      <c r="K524" t="b">
        <v>0</v>
      </c>
      <c r="L524" s="27">
        <v>154645.38</v>
      </c>
    </row>
    <row r="525" spans="1:12" x14ac:dyDescent="0.25">
      <c r="A525" s="29">
        <v>2020</v>
      </c>
      <c r="B525" s="29">
        <v>12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19</v>
      </c>
      <c r="J525" s="1" t="s">
        <v>17</v>
      </c>
      <c r="K525" t="b">
        <v>0</v>
      </c>
      <c r="L525" s="27">
        <v>18193.57</v>
      </c>
    </row>
    <row r="526" spans="1:12" x14ac:dyDescent="0.25">
      <c r="A526" s="29">
        <v>2020</v>
      </c>
      <c r="B526" s="29">
        <v>12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20</v>
      </c>
      <c r="J526" s="1" t="s">
        <v>17</v>
      </c>
      <c r="K526" t="b">
        <v>0</v>
      </c>
      <c r="L526" s="27">
        <v>18193.57</v>
      </c>
    </row>
    <row r="527" spans="1:12" x14ac:dyDescent="0.25">
      <c r="A527" s="29">
        <v>2020</v>
      </c>
      <c r="B527" s="29">
        <v>12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21</v>
      </c>
      <c r="J527" s="1" t="s">
        <v>10</v>
      </c>
      <c r="K527" t="b">
        <v>0</v>
      </c>
      <c r="L527" s="27">
        <v>9096.7900000000009</v>
      </c>
    </row>
    <row r="528" spans="1:12" x14ac:dyDescent="0.25">
      <c r="A528" s="29">
        <v>2020</v>
      </c>
      <c r="B528" s="29">
        <v>12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32</v>
      </c>
      <c r="J528" s="1" t="s">
        <v>10</v>
      </c>
      <c r="K528" t="b">
        <v>0</v>
      </c>
      <c r="L528" s="27">
        <v>18193.57</v>
      </c>
    </row>
    <row r="529" spans="1:12" x14ac:dyDescent="0.25">
      <c r="A529" s="29">
        <v>2020</v>
      </c>
      <c r="B529" s="29">
        <v>12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22</v>
      </c>
      <c r="J529" s="1" t="s">
        <v>10</v>
      </c>
      <c r="K529" t="b">
        <v>0</v>
      </c>
      <c r="L529" s="27">
        <v>127355.02</v>
      </c>
    </row>
    <row r="530" spans="1:12" x14ac:dyDescent="0.25">
      <c r="A530" s="29">
        <v>2020</v>
      </c>
      <c r="B530" s="29">
        <v>12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23</v>
      </c>
      <c r="J530" s="1" t="s">
        <v>12</v>
      </c>
      <c r="K530" t="b">
        <v>0</v>
      </c>
      <c r="L530" s="27">
        <v>18193.57</v>
      </c>
    </row>
    <row r="531" spans="1:12" x14ac:dyDescent="0.25">
      <c r="A531" s="29">
        <v>2020</v>
      </c>
      <c r="B531" s="29">
        <v>12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24</v>
      </c>
      <c r="J531" s="1" t="s">
        <v>12</v>
      </c>
      <c r="K531" t="b">
        <v>0</v>
      </c>
      <c r="L531" s="27">
        <v>18193.57</v>
      </c>
    </row>
    <row r="532" spans="1:12" x14ac:dyDescent="0.25">
      <c r="A532" s="29">
        <v>2020</v>
      </c>
      <c r="B532" s="29">
        <v>12</v>
      </c>
      <c r="C532" s="1" t="s">
        <v>39</v>
      </c>
      <c r="D532" s="1" t="s">
        <v>39</v>
      </c>
      <c r="E532">
        <v>66</v>
      </c>
      <c r="F532" s="1" t="s">
        <v>27</v>
      </c>
      <c r="G532" s="1" t="s">
        <v>40</v>
      </c>
      <c r="H532" s="1" t="s">
        <v>41</v>
      </c>
      <c r="I532" s="1" t="s">
        <v>33</v>
      </c>
      <c r="J532" s="1" t="s">
        <v>17</v>
      </c>
      <c r="K532" t="b">
        <v>0</v>
      </c>
      <c r="L532" s="27">
        <v>27290.36</v>
      </c>
    </row>
    <row r="533" spans="1:12" x14ac:dyDescent="0.25">
      <c r="A533" s="29">
        <v>2020</v>
      </c>
      <c r="B533" s="29">
        <v>12</v>
      </c>
      <c r="C533" s="1" t="s">
        <v>39</v>
      </c>
      <c r="D533" s="1" t="s">
        <v>39</v>
      </c>
      <c r="E533">
        <v>66</v>
      </c>
      <c r="F533" s="1" t="s">
        <v>27</v>
      </c>
      <c r="G533" s="1" t="s">
        <v>40</v>
      </c>
      <c r="H533" s="1" t="s">
        <v>41</v>
      </c>
      <c r="I533" s="1" t="s">
        <v>25</v>
      </c>
      <c r="J533" s="1" t="s">
        <v>17</v>
      </c>
      <c r="K533" t="b">
        <v>0</v>
      </c>
      <c r="L533" s="27">
        <v>9096.7900000000009</v>
      </c>
    </row>
    <row r="534" spans="1:12" x14ac:dyDescent="0.25">
      <c r="A534" s="29">
        <v>2020</v>
      </c>
      <c r="B534" s="29">
        <v>12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9</v>
      </c>
      <c r="J534" s="1" t="s">
        <v>10</v>
      </c>
      <c r="K534" t="b">
        <v>0</v>
      </c>
      <c r="L534" s="27">
        <v>11985.79</v>
      </c>
    </row>
    <row r="535" spans="1:12" x14ac:dyDescent="0.25">
      <c r="A535" s="29">
        <v>2020</v>
      </c>
      <c r="B535" s="29">
        <v>12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11</v>
      </c>
      <c r="J535" s="1" t="s">
        <v>12</v>
      </c>
      <c r="K535" t="b">
        <v>0</v>
      </c>
      <c r="L535" s="27">
        <v>6991.71</v>
      </c>
    </row>
    <row r="536" spans="1:12" x14ac:dyDescent="0.25">
      <c r="A536" s="29">
        <v>2020</v>
      </c>
      <c r="B536" s="29">
        <v>12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13</v>
      </c>
      <c r="J536" s="1" t="s">
        <v>12</v>
      </c>
      <c r="K536" t="b">
        <v>0</v>
      </c>
      <c r="L536" s="27">
        <v>14982.24</v>
      </c>
    </row>
    <row r="537" spans="1:12" x14ac:dyDescent="0.25">
      <c r="A537" s="29">
        <v>2020</v>
      </c>
      <c r="B537" s="29">
        <v>12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14</v>
      </c>
      <c r="J537" s="1" t="s">
        <v>10</v>
      </c>
      <c r="K537" t="b">
        <v>0</v>
      </c>
      <c r="L537" s="27">
        <v>3995.26</v>
      </c>
    </row>
    <row r="538" spans="1:12" x14ac:dyDescent="0.25">
      <c r="A538" s="29">
        <v>2020</v>
      </c>
      <c r="B538" s="29">
        <v>12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15</v>
      </c>
      <c r="J538" s="1" t="s">
        <v>10</v>
      </c>
      <c r="K538" t="b">
        <v>0</v>
      </c>
      <c r="L538" s="27">
        <v>8989.34</v>
      </c>
    </row>
    <row r="539" spans="1:12" x14ac:dyDescent="0.25">
      <c r="A539" s="29">
        <v>2020</v>
      </c>
      <c r="B539" s="29">
        <v>12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31</v>
      </c>
      <c r="J539" s="1" t="s">
        <v>12</v>
      </c>
      <c r="K539" t="b">
        <v>0</v>
      </c>
      <c r="L539" s="27">
        <v>4994.08</v>
      </c>
    </row>
    <row r="540" spans="1:12" x14ac:dyDescent="0.25">
      <c r="A540" s="29">
        <v>2020</v>
      </c>
      <c r="B540" s="29">
        <v>12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16</v>
      </c>
      <c r="J540" s="1" t="s">
        <v>17</v>
      </c>
      <c r="K540" t="b">
        <v>0</v>
      </c>
      <c r="L540" s="27">
        <v>7990.53</v>
      </c>
    </row>
    <row r="541" spans="1:12" x14ac:dyDescent="0.25">
      <c r="A541" s="29">
        <v>2020</v>
      </c>
      <c r="B541" s="29">
        <v>12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18</v>
      </c>
      <c r="J541" s="1" t="s">
        <v>17</v>
      </c>
      <c r="K541" t="b">
        <v>0</v>
      </c>
      <c r="L541" s="27">
        <v>6991.71</v>
      </c>
    </row>
    <row r="542" spans="1:12" x14ac:dyDescent="0.25">
      <c r="A542" s="29">
        <v>2020</v>
      </c>
      <c r="B542" s="29">
        <v>12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19</v>
      </c>
      <c r="J542" s="1" t="s">
        <v>17</v>
      </c>
      <c r="K542" t="b">
        <v>0</v>
      </c>
      <c r="L542" s="27">
        <v>3995.26</v>
      </c>
    </row>
    <row r="543" spans="1:12" x14ac:dyDescent="0.25">
      <c r="A543" s="29">
        <v>2020</v>
      </c>
      <c r="B543" s="29">
        <v>12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20</v>
      </c>
      <c r="J543" s="1" t="s">
        <v>17</v>
      </c>
      <c r="K543" t="b">
        <v>0</v>
      </c>
      <c r="L543" s="27">
        <v>5992.89</v>
      </c>
    </row>
    <row r="544" spans="1:12" x14ac:dyDescent="0.25">
      <c r="A544" s="29">
        <v>2020</v>
      </c>
      <c r="B544" s="29">
        <v>12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21</v>
      </c>
      <c r="J544" s="1" t="s">
        <v>10</v>
      </c>
      <c r="K544" t="b">
        <v>0</v>
      </c>
      <c r="L544" s="27">
        <v>3995.26</v>
      </c>
    </row>
    <row r="545" spans="1:12" x14ac:dyDescent="0.25">
      <c r="A545" s="29">
        <v>2020</v>
      </c>
      <c r="B545" s="29">
        <v>12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22</v>
      </c>
      <c r="J545" s="1" t="s">
        <v>10</v>
      </c>
      <c r="K545" t="b">
        <v>0</v>
      </c>
      <c r="L545" s="27">
        <v>8989.34</v>
      </c>
    </row>
    <row r="546" spans="1:12" x14ac:dyDescent="0.25">
      <c r="A546" s="29">
        <v>2020</v>
      </c>
      <c r="B546" s="29">
        <v>12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23</v>
      </c>
      <c r="J546" s="1" t="s">
        <v>12</v>
      </c>
      <c r="K546" t="b">
        <v>0</v>
      </c>
      <c r="L546" s="27">
        <v>2996.45</v>
      </c>
    </row>
    <row r="547" spans="1:12" x14ac:dyDescent="0.25">
      <c r="A547" s="29">
        <v>2020</v>
      </c>
      <c r="B547" s="29">
        <v>12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43</v>
      </c>
      <c r="H547" s="1" t="s">
        <v>44</v>
      </c>
      <c r="I547" s="1" t="s">
        <v>24</v>
      </c>
      <c r="J547" s="1" t="s">
        <v>12</v>
      </c>
      <c r="K547" t="b">
        <v>0</v>
      </c>
      <c r="L547" s="27">
        <v>2996.45</v>
      </c>
    </row>
    <row r="548" spans="1:12" x14ac:dyDescent="0.25">
      <c r="A548" s="29">
        <v>2020</v>
      </c>
      <c r="B548" s="29">
        <v>12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43</v>
      </c>
      <c r="H548" s="1" t="s">
        <v>44</v>
      </c>
      <c r="I548" s="1" t="s">
        <v>25</v>
      </c>
      <c r="J548" s="1" t="s">
        <v>17</v>
      </c>
      <c r="K548" t="b">
        <v>0</v>
      </c>
      <c r="L548" s="27">
        <v>3995.26</v>
      </c>
    </row>
    <row r="549" spans="1:12" x14ac:dyDescent="0.25">
      <c r="A549" s="29">
        <v>2020</v>
      </c>
      <c r="B549" s="29">
        <v>12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9</v>
      </c>
      <c r="J549" s="1" t="s">
        <v>10</v>
      </c>
      <c r="K549" t="b">
        <v>0</v>
      </c>
      <c r="L549" s="27">
        <v>7990.53</v>
      </c>
    </row>
    <row r="550" spans="1:12" x14ac:dyDescent="0.25">
      <c r="A550" s="29">
        <v>2020</v>
      </c>
      <c r="B550" s="29">
        <v>12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11</v>
      </c>
      <c r="J550" s="1" t="s">
        <v>12</v>
      </c>
      <c r="K550" t="b">
        <v>0</v>
      </c>
      <c r="L550" s="27">
        <v>4661.1400000000003</v>
      </c>
    </row>
    <row r="551" spans="1:12" x14ac:dyDescent="0.25">
      <c r="A551" s="29">
        <v>2020</v>
      </c>
      <c r="B551" s="29">
        <v>12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13</v>
      </c>
      <c r="J551" s="1" t="s">
        <v>12</v>
      </c>
      <c r="K551" t="b">
        <v>0</v>
      </c>
      <c r="L551" s="27">
        <v>9988.16</v>
      </c>
    </row>
    <row r="552" spans="1:12" x14ac:dyDescent="0.25">
      <c r="A552" s="29">
        <v>2020</v>
      </c>
      <c r="B552" s="29">
        <v>12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14</v>
      </c>
      <c r="J552" s="1" t="s">
        <v>10</v>
      </c>
      <c r="K552" t="b">
        <v>0</v>
      </c>
      <c r="L552" s="27">
        <v>2663.51</v>
      </c>
    </row>
    <row r="553" spans="1:12" x14ac:dyDescent="0.25">
      <c r="A553" s="29">
        <v>2020</v>
      </c>
      <c r="B553" s="29">
        <v>12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15</v>
      </c>
      <c r="J553" s="1" t="s">
        <v>10</v>
      </c>
      <c r="K553" t="b">
        <v>0</v>
      </c>
      <c r="L553" s="27">
        <v>5992.89</v>
      </c>
    </row>
    <row r="554" spans="1:12" x14ac:dyDescent="0.25">
      <c r="A554" s="29">
        <v>2020</v>
      </c>
      <c r="B554" s="29">
        <v>12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31</v>
      </c>
      <c r="J554" s="1" t="s">
        <v>12</v>
      </c>
      <c r="K554" t="b">
        <v>0</v>
      </c>
      <c r="L554" s="27">
        <v>3329.39</v>
      </c>
    </row>
    <row r="555" spans="1:12" x14ac:dyDescent="0.25">
      <c r="A555" s="29">
        <v>2020</v>
      </c>
      <c r="B555" s="29">
        <v>12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16</v>
      </c>
      <c r="J555" s="1" t="s">
        <v>17</v>
      </c>
      <c r="K555" t="b">
        <v>0</v>
      </c>
      <c r="L555" s="27">
        <v>5327.02</v>
      </c>
    </row>
    <row r="556" spans="1:12" x14ac:dyDescent="0.25">
      <c r="A556" s="29">
        <v>2020</v>
      </c>
      <c r="B556" s="29">
        <v>12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18</v>
      </c>
      <c r="J556" s="1" t="s">
        <v>17</v>
      </c>
      <c r="K556" t="b">
        <v>0</v>
      </c>
      <c r="L556" s="27">
        <v>4661.1400000000003</v>
      </c>
    </row>
    <row r="557" spans="1:12" x14ac:dyDescent="0.25">
      <c r="A557" s="29">
        <v>2020</v>
      </c>
      <c r="B557" s="29">
        <v>12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19</v>
      </c>
      <c r="J557" s="1" t="s">
        <v>17</v>
      </c>
      <c r="K557" t="b">
        <v>0</v>
      </c>
      <c r="L557" s="27">
        <v>2663.51</v>
      </c>
    </row>
    <row r="558" spans="1:12" x14ac:dyDescent="0.25">
      <c r="A558" s="29">
        <v>2020</v>
      </c>
      <c r="B558" s="29">
        <v>12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20</v>
      </c>
      <c r="J558" s="1" t="s">
        <v>17</v>
      </c>
      <c r="K558" t="b">
        <v>0</v>
      </c>
      <c r="L558" s="27">
        <v>3995.26</v>
      </c>
    </row>
    <row r="559" spans="1:12" x14ac:dyDescent="0.25">
      <c r="A559" s="29">
        <v>2020</v>
      </c>
      <c r="B559" s="29">
        <v>12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21</v>
      </c>
      <c r="J559" s="1" t="s">
        <v>10</v>
      </c>
      <c r="K559" t="b">
        <v>0</v>
      </c>
      <c r="L559" s="27">
        <v>2663.51</v>
      </c>
    </row>
    <row r="560" spans="1:12" x14ac:dyDescent="0.25">
      <c r="A560" s="29">
        <v>2020</v>
      </c>
      <c r="B560" s="29">
        <v>12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22</v>
      </c>
      <c r="J560" s="1" t="s">
        <v>10</v>
      </c>
      <c r="K560" t="b">
        <v>0</v>
      </c>
      <c r="L560" s="27">
        <v>5992.89</v>
      </c>
    </row>
    <row r="561" spans="1:12" x14ac:dyDescent="0.25">
      <c r="A561" s="29">
        <v>2020</v>
      </c>
      <c r="B561" s="29">
        <v>12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23</v>
      </c>
      <c r="J561" s="1" t="s">
        <v>12</v>
      </c>
      <c r="K561" t="b">
        <v>0</v>
      </c>
      <c r="L561" s="27">
        <v>1997.63</v>
      </c>
    </row>
    <row r="562" spans="1:12" x14ac:dyDescent="0.25">
      <c r="A562" s="29">
        <v>2020</v>
      </c>
      <c r="B562" s="29">
        <v>12</v>
      </c>
      <c r="C562" s="1" t="s">
        <v>39</v>
      </c>
      <c r="D562" s="1" t="s">
        <v>39</v>
      </c>
      <c r="E562">
        <v>57</v>
      </c>
      <c r="F562" s="1" t="s">
        <v>42</v>
      </c>
      <c r="G562" s="1" t="s">
        <v>45</v>
      </c>
      <c r="H562" s="1" t="s">
        <v>46</v>
      </c>
      <c r="I562" s="1" t="s">
        <v>24</v>
      </c>
      <c r="J562" s="1" t="s">
        <v>12</v>
      </c>
      <c r="K562" t="b">
        <v>0</v>
      </c>
      <c r="L562" s="27">
        <v>1997.63</v>
      </c>
    </row>
    <row r="563" spans="1:12" x14ac:dyDescent="0.25">
      <c r="A563" s="29">
        <v>2020</v>
      </c>
      <c r="B563" s="29">
        <v>12</v>
      </c>
      <c r="C563" s="1" t="s">
        <v>39</v>
      </c>
      <c r="D563" s="1" t="s">
        <v>39</v>
      </c>
      <c r="E563">
        <v>57</v>
      </c>
      <c r="F563" s="1" t="s">
        <v>42</v>
      </c>
      <c r="G563" s="1" t="s">
        <v>45</v>
      </c>
      <c r="H563" s="1" t="s">
        <v>46</v>
      </c>
      <c r="I563" s="1" t="s">
        <v>25</v>
      </c>
      <c r="J563" s="1" t="s">
        <v>17</v>
      </c>
      <c r="K563" t="b">
        <v>0</v>
      </c>
      <c r="L563" s="27">
        <v>2663.51</v>
      </c>
    </row>
    <row r="564" spans="1:12" x14ac:dyDescent="0.25">
      <c r="A564" s="29">
        <v>2020</v>
      </c>
      <c r="B564" s="29">
        <v>12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9</v>
      </c>
      <c r="J564" s="1" t="s">
        <v>10</v>
      </c>
      <c r="K564" t="b">
        <v>0</v>
      </c>
      <c r="L564" s="27">
        <v>46300.95</v>
      </c>
    </row>
    <row r="565" spans="1:12" x14ac:dyDescent="0.25">
      <c r="A565" s="29">
        <v>2020</v>
      </c>
      <c r="B565" s="29">
        <v>12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11</v>
      </c>
      <c r="J565" s="1" t="s">
        <v>12</v>
      </c>
      <c r="K565" t="b">
        <v>0</v>
      </c>
      <c r="L565" s="27">
        <v>175943.59</v>
      </c>
    </row>
    <row r="566" spans="1:12" x14ac:dyDescent="0.25">
      <c r="A566" s="29">
        <v>2020</v>
      </c>
      <c r="B566" s="29">
        <v>12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13</v>
      </c>
      <c r="J566" s="1" t="s">
        <v>12</v>
      </c>
      <c r="K566" t="b">
        <v>0</v>
      </c>
      <c r="L566" s="27">
        <v>64821.32</v>
      </c>
    </row>
    <row r="567" spans="1:12" x14ac:dyDescent="0.25">
      <c r="A567" s="29">
        <v>2020</v>
      </c>
      <c r="B567" s="29">
        <v>12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14</v>
      </c>
      <c r="J567" s="1" t="s">
        <v>10</v>
      </c>
      <c r="K567" t="b">
        <v>0</v>
      </c>
      <c r="L567" s="27">
        <v>18520.38</v>
      </c>
    </row>
    <row r="568" spans="1:12" x14ac:dyDescent="0.25">
      <c r="A568" s="29">
        <v>2020</v>
      </c>
      <c r="B568" s="29">
        <v>12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15</v>
      </c>
      <c r="J568" s="1" t="s">
        <v>10</v>
      </c>
      <c r="K568" t="b">
        <v>0</v>
      </c>
      <c r="L568" s="27">
        <v>18520.38</v>
      </c>
    </row>
    <row r="569" spans="1:12" x14ac:dyDescent="0.25">
      <c r="A569" s="29">
        <v>2020</v>
      </c>
      <c r="B569" s="29">
        <v>12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16</v>
      </c>
      <c r="J569" s="1" t="s">
        <v>17</v>
      </c>
      <c r="K569" t="b">
        <v>0</v>
      </c>
      <c r="L569" s="27">
        <v>148163.03</v>
      </c>
    </row>
    <row r="570" spans="1:12" x14ac:dyDescent="0.25">
      <c r="A570" s="29">
        <v>2020</v>
      </c>
      <c r="B570" s="29">
        <v>12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18</v>
      </c>
      <c r="J570" s="1" t="s">
        <v>17</v>
      </c>
      <c r="K570" t="b">
        <v>0</v>
      </c>
      <c r="L570" s="27">
        <v>46300.95</v>
      </c>
    </row>
    <row r="571" spans="1:12" x14ac:dyDescent="0.25">
      <c r="A571" s="29">
        <v>2020</v>
      </c>
      <c r="B571" s="29">
        <v>12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19</v>
      </c>
      <c r="J571" s="1" t="s">
        <v>17</v>
      </c>
      <c r="K571" t="b">
        <v>0</v>
      </c>
      <c r="L571" s="27">
        <v>55561.13</v>
      </c>
    </row>
    <row r="572" spans="1:12" x14ac:dyDescent="0.25">
      <c r="A572" s="29">
        <v>2020</v>
      </c>
      <c r="B572" s="29">
        <v>12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20</v>
      </c>
      <c r="J572" s="1" t="s">
        <v>17</v>
      </c>
      <c r="K572" t="b">
        <v>0</v>
      </c>
      <c r="L572" s="27">
        <v>129642.65</v>
      </c>
    </row>
    <row r="573" spans="1:12" x14ac:dyDescent="0.25">
      <c r="A573" s="29">
        <v>2020</v>
      </c>
      <c r="B573" s="29">
        <v>12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21</v>
      </c>
      <c r="J573" s="1" t="s">
        <v>10</v>
      </c>
      <c r="K573" t="b">
        <v>0</v>
      </c>
      <c r="L573" s="27">
        <v>37040.76</v>
      </c>
    </row>
    <row r="574" spans="1:12" x14ac:dyDescent="0.25">
      <c r="A574" s="29">
        <v>2020</v>
      </c>
      <c r="B574" s="29">
        <v>12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22</v>
      </c>
      <c r="J574" s="1" t="s">
        <v>10</v>
      </c>
      <c r="K574" t="b">
        <v>0</v>
      </c>
      <c r="L574" s="27">
        <v>55561.13</v>
      </c>
    </row>
    <row r="575" spans="1:12" x14ac:dyDescent="0.25">
      <c r="A575" s="29">
        <v>2020</v>
      </c>
      <c r="B575" s="29">
        <v>12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23</v>
      </c>
      <c r="J575" s="1" t="s">
        <v>12</v>
      </c>
      <c r="K575" t="b">
        <v>0</v>
      </c>
      <c r="L575" s="27">
        <v>83341.7</v>
      </c>
    </row>
    <row r="576" spans="1:12" x14ac:dyDescent="0.25">
      <c r="A576" s="29">
        <v>2020</v>
      </c>
      <c r="B576" s="29">
        <v>12</v>
      </c>
      <c r="C576" s="1" t="s">
        <v>39</v>
      </c>
      <c r="D576" s="1" t="s">
        <v>39</v>
      </c>
      <c r="E576">
        <v>64</v>
      </c>
      <c r="F576" s="1" t="s">
        <v>26</v>
      </c>
      <c r="G576" s="1" t="s">
        <v>47</v>
      </c>
      <c r="H576" s="1" t="s">
        <v>48</v>
      </c>
      <c r="I576" s="1" t="s">
        <v>24</v>
      </c>
      <c r="J576" s="1" t="s">
        <v>12</v>
      </c>
      <c r="K576" t="b">
        <v>0</v>
      </c>
      <c r="L576" s="27">
        <v>37040.76</v>
      </c>
    </row>
    <row r="577" spans="1:12" x14ac:dyDescent="0.25">
      <c r="A577" s="29">
        <v>2020</v>
      </c>
      <c r="B577" s="29">
        <v>12</v>
      </c>
      <c r="C577" s="1" t="s">
        <v>39</v>
      </c>
      <c r="D577" s="1" t="s">
        <v>39</v>
      </c>
      <c r="E577">
        <v>64</v>
      </c>
      <c r="F577" s="1" t="s">
        <v>26</v>
      </c>
      <c r="G577" s="1" t="s">
        <v>47</v>
      </c>
      <c r="H577" s="1" t="s">
        <v>48</v>
      </c>
      <c r="I577" s="1" t="s">
        <v>25</v>
      </c>
      <c r="J577" s="1" t="s">
        <v>17</v>
      </c>
      <c r="K577" t="b">
        <v>0</v>
      </c>
      <c r="L577" s="27">
        <v>9260.19</v>
      </c>
    </row>
    <row r="578" spans="1:12" x14ac:dyDescent="0.25">
      <c r="A578" s="29">
        <v>2020</v>
      </c>
      <c r="B578" s="29">
        <v>12</v>
      </c>
      <c r="C578" s="1" t="s">
        <v>39</v>
      </c>
      <c r="D578" s="1" t="s">
        <v>39</v>
      </c>
      <c r="E578">
        <v>61</v>
      </c>
      <c r="F578" s="1" t="s">
        <v>49</v>
      </c>
      <c r="G578" s="1" t="s">
        <v>50</v>
      </c>
      <c r="H578" s="1" t="s">
        <v>51</v>
      </c>
      <c r="I578" s="1" t="s">
        <v>9</v>
      </c>
      <c r="J578" s="1" t="s">
        <v>10</v>
      </c>
      <c r="K578" t="b">
        <v>0</v>
      </c>
      <c r="L578" s="27">
        <v>333.95</v>
      </c>
    </row>
    <row r="579" spans="1:12" x14ac:dyDescent="0.25">
      <c r="A579" s="29">
        <v>2020</v>
      </c>
      <c r="B579" s="29">
        <v>12</v>
      </c>
      <c r="C579" s="1" t="s">
        <v>39</v>
      </c>
      <c r="D579" s="1" t="s">
        <v>39</v>
      </c>
      <c r="E579">
        <v>61</v>
      </c>
      <c r="F579" s="1" t="s">
        <v>49</v>
      </c>
      <c r="G579" s="1" t="s">
        <v>50</v>
      </c>
      <c r="H579" s="1" t="s">
        <v>51</v>
      </c>
      <c r="I579" s="1" t="s">
        <v>11</v>
      </c>
      <c r="J579" s="1" t="s">
        <v>12</v>
      </c>
      <c r="K579" t="b">
        <v>0</v>
      </c>
      <c r="L579" s="27">
        <v>333.95</v>
      </c>
    </row>
    <row r="580" spans="1:12" x14ac:dyDescent="0.25">
      <c r="A580" s="29">
        <v>2020</v>
      </c>
      <c r="B580" s="29">
        <v>12</v>
      </c>
      <c r="C580" s="1" t="s">
        <v>39</v>
      </c>
      <c r="D580" s="1" t="s">
        <v>39</v>
      </c>
      <c r="E580">
        <v>61</v>
      </c>
      <c r="F580" s="1" t="s">
        <v>49</v>
      </c>
      <c r="G580" s="1" t="s">
        <v>50</v>
      </c>
      <c r="H580" s="1" t="s">
        <v>51</v>
      </c>
      <c r="I580" s="1" t="s">
        <v>13</v>
      </c>
      <c r="J580" s="1" t="s">
        <v>12</v>
      </c>
      <c r="K580" t="b">
        <v>0</v>
      </c>
      <c r="L580" s="27">
        <v>400.74</v>
      </c>
    </row>
    <row r="581" spans="1:12" x14ac:dyDescent="0.25">
      <c r="A581" s="29">
        <v>2020</v>
      </c>
      <c r="B581" s="29">
        <v>12</v>
      </c>
      <c r="C581" s="1" t="s">
        <v>39</v>
      </c>
      <c r="D581" s="1" t="s">
        <v>39</v>
      </c>
      <c r="E581">
        <v>61</v>
      </c>
      <c r="F581" s="1" t="s">
        <v>49</v>
      </c>
      <c r="G581" s="1" t="s">
        <v>50</v>
      </c>
      <c r="H581" s="1" t="s">
        <v>51</v>
      </c>
      <c r="I581" s="1" t="s">
        <v>28</v>
      </c>
      <c r="J581" s="1" t="s">
        <v>12</v>
      </c>
      <c r="K581" t="b">
        <v>0</v>
      </c>
      <c r="L581" s="27">
        <v>400.74</v>
      </c>
    </row>
    <row r="582" spans="1:12" x14ac:dyDescent="0.25">
      <c r="A582" s="29">
        <v>2020</v>
      </c>
      <c r="B582" s="29">
        <v>12</v>
      </c>
      <c r="C582" s="1" t="s">
        <v>39</v>
      </c>
      <c r="D582" s="1" t="s">
        <v>39</v>
      </c>
      <c r="E582">
        <v>61</v>
      </c>
      <c r="F582" s="1" t="s">
        <v>49</v>
      </c>
      <c r="G582" s="1" t="s">
        <v>50</v>
      </c>
      <c r="H582" s="1" t="s">
        <v>51</v>
      </c>
      <c r="I582" s="1" t="s">
        <v>30</v>
      </c>
      <c r="J582" s="1" t="s">
        <v>10</v>
      </c>
      <c r="K582" t="b">
        <v>0</v>
      </c>
      <c r="L582" s="27">
        <v>400.74</v>
      </c>
    </row>
    <row r="583" spans="1:12" x14ac:dyDescent="0.25">
      <c r="A583" s="29">
        <v>2020</v>
      </c>
      <c r="B583" s="29">
        <v>12</v>
      </c>
      <c r="C583" s="1" t="s">
        <v>39</v>
      </c>
      <c r="D583" s="1" t="s">
        <v>39</v>
      </c>
      <c r="E583">
        <v>61</v>
      </c>
      <c r="F583" s="1" t="s">
        <v>49</v>
      </c>
      <c r="G583" s="1" t="s">
        <v>50</v>
      </c>
      <c r="H583" s="1" t="s">
        <v>51</v>
      </c>
      <c r="I583" s="1" t="s">
        <v>14</v>
      </c>
      <c r="J583" s="1" t="s">
        <v>10</v>
      </c>
      <c r="K583" t="b">
        <v>0</v>
      </c>
      <c r="L583" s="27">
        <v>400.74</v>
      </c>
    </row>
    <row r="584" spans="1:12" x14ac:dyDescent="0.25">
      <c r="A584" s="29">
        <v>2020</v>
      </c>
      <c r="B584" s="29">
        <v>12</v>
      </c>
      <c r="C584" s="1" t="s">
        <v>39</v>
      </c>
      <c r="D584" s="1" t="s">
        <v>39</v>
      </c>
      <c r="E584">
        <v>61</v>
      </c>
      <c r="F584" s="1" t="s">
        <v>49</v>
      </c>
      <c r="G584" s="1" t="s">
        <v>50</v>
      </c>
      <c r="H584" s="1" t="s">
        <v>51</v>
      </c>
      <c r="I584" s="1" t="s">
        <v>15</v>
      </c>
      <c r="J584" s="1" t="s">
        <v>10</v>
      </c>
      <c r="K584" t="b">
        <v>0</v>
      </c>
      <c r="L584" s="27">
        <v>400.74</v>
      </c>
    </row>
    <row r="585" spans="1:12" x14ac:dyDescent="0.25">
      <c r="A585" s="29">
        <v>2020</v>
      </c>
      <c r="B585" s="29">
        <v>12</v>
      </c>
      <c r="C585" s="1" t="s">
        <v>39</v>
      </c>
      <c r="D585" s="1" t="s">
        <v>39</v>
      </c>
      <c r="E585">
        <v>61</v>
      </c>
      <c r="F585" s="1" t="s">
        <v>49</v>
      </c>
      <c r="G585" s="1" t="s">
        <v>50</v>
      </c>
      <c r="H585" s="1" t="s">
        <v>51</v>
      </c>
      <c r="I585" s="1" t="s">
        <v>31</v>
      </c>
      <c r="J585" s="1" t="s">
        <v>12</v>
      </c>
      <c r="K585" t="b">
        <v>0</v>
      </c>
      <c r="L585" s="27">
        <v>200.37</v>
      </c>
    </row>
    <row r="586" spans="1:12" x14ac:dyDescent="0.25">
      <c r="A586" s="29">
        <v>2020</v>
      </c>
      <c r="B586" s="29">
        <v>12</v>
      </c>
      <c r="C586" s="1" t="s">
        <v>39</v>
      </c>
      <c r="D586" s="1" t="s">
        <v>39</v>
      </c>
      <c r="E586">
        <v>61</v>
      </c>
      <c r="F586" s="1" t="s">
        <v>49</v>
      </c>
      <c r="G586" s="1" t="s">
        <v>50</v>
      </c>
      <c r="H586" s="1" t="s">
        <v>51</v>
      </c>
      <c r="I586" s="1" t="s">
        <v>16</v>
      </c>
      <c r="J586" s="1" t="s">
        <v>17</v>
      </c>
      <c r="K586" t="b">
        <v>0</v>
      </c>
      <c r="L586" s="27">
        <v>400.74</v>
      </c>
    </row>
    <row r="587" spans="1:12" x14ac:dyDescent="0.25">
      <c r="A587" s="29">
        <v>2020</v>
      </c>
      <c r="B587" s="29">
        <v>12</v>
      </c>
      <c r="C587" s="1" t="s">
        <v>39</v>
      </c>
      <c r="D587" s="1" t="s">
        <v>39</v>
      </c>
      <c r="E587">
        <v>61</v>
      </c>
      <c r="F587" s="1" t="s">
        <v>49</v>
      </c>
      <c r="G587" s="1" t="s">
        <v>50</v>
      </c>
      <c r="H587" s="1" t="s">
        <v>51</v>
      </c>
      <c r="I587" s="1" t="s">
        <v>18</v>
      </c>
      <c r="J587" s="1" t="s">
        <v>17</v>
      </c>
      <c r="K587" t="b">
        <v>0</v>
      </c>
      <c r="L587" s="27">
        <v>400.74</v>
      </c>
    </row>
    <row r="588" spans="1:12" x14ac:dyDescent="0.25">
      <c r="A588" s="29">
        <v>2020</v>
      </c>
      <c r="B588" s="29">
        <v>12</v>
      </c>
      <c r="C588" s="1" t="s">
        <v>39</v>
      </c>
      <c r="D588" s="1" t="s">
        <v>39</v>
      </c>
      <c r="E588">
        <v>61</v>
      </c>
      <c r="F588" s="1" t="s">
        <v>49</v>
      </c>
      <c r="G588" s="1" t="s">
        <v>50</v>
      </c>
      <c r="H588" s="1" t="s">
        <v>51</v>
      </c>
      <c r="I588" s="1" t="s">
        <v>19</v>
      </c>
      <c r="J588" s="1" t="s">
        <v>17</v>
      </c>
      <c r="K588" t="b">
        <v>0</v>
      </c>
      <c r="L588" s="27">
        <v>400.74</v>
      </c>
    </row>
    <row r="589" spans="1:12" x14ac:dyDescent="0.25">
      <c r="A589" s="29">
        <v>2020</v>
      </c>
      <c r="B589" s="29">
        <v>12</v>
      </c>
      <c r="C589" s="1" t="s">
        <v>39</v>
      </c>
      <c r="D589" s="1" t="s">
        <v>39</v>
      </c>
      <c r="E589">
        <v>61</v>
      </c>
      <c r="F589" s="1" t="s">
        <v>49</v>
      </c>
      <c r="G589" s="1" t="s">
        <v>50</v>
      </c>
      <c r="H589" s="1" t="s">
        <v>51</v>
      </c>
      <c r="I589" s="1" t="s">
        <v>20</v>
      </c>
      <c r="J589" s="1" t="s">
        <v>17</v>
      </c>
      <c r="K589" t="b">
        <v>0</v>
      </c>
      <c r="L589" s="27">
        <v>400.74</v>
      </c>
    </row>
    <row r="590" spans="1:12" x14ac:dyDescent="0.25">
      <c r="A590" s="29">
        <v>2020</v>
      </c>
      <c r="B590" s="29">
        <v>12</v>
      </c>
      <c r="C590" s="1" t="s">
        <v>39</v>
      </c>
      <c r="D590" s="1" t="s">
        <v>39</v>
      </c>
      <c r="E590">
        <v>61</v>
      </c>
      <c r="F590" s="1" t="s">
        <v>49</v>
      </c>
      <c r="G590" s="1" t="s">
        <v>50</v>
      </c>
      <c r="H590" s="1" t="s">
        <v>51</v>
      </c>
      <c r="I590" s="1" t="s">
        <v>21</v>
      </c>
      <c r="J590" s="1" t="s">
        <v>10</v>
      </c>
      <c r="K590" t="b">
        <v>0</v>
      </c>
      <c r="L590" s="27">
        <v>400.74</v>
      </c>
    </row>
    <row r="591" spans="1:12" x14ac:dyDescent="0.25">
      <c r="A591" s="29">
        <v>2020</v>
      </c>
      <c r="B591" s="29">
        <v>12</v>
      </c>
      <c r="C591" s="1" t="s">
        <v>39</v>
      </c>
      <c r="D591" s="1" t="s">
        <v>39</v>
      </c>
      <c r="E591">
        <v>61</v>
      </c>
      <c r="F591" s="1" t="s">
        <v>49</v>
      </c>
      <c r="G591" s="1" t="s">
        <v>50</v>
      </c>
      <c r="H591" s="1" t="s">
        <v>51</v>
      </c>
      <c r="I591" s="1" t="s">
        <v>22</v>
      </c>
      <c r="J591" s="1" t="s">
        <v>10</v>
      </c>
      <c r="K591" t="b">
        <v>0</v>
      </c>
      <c r="L591" s="27">
        <v>400.74</v>
      </c>
    </row>
    <row r="592" spans="1:12" x14ac:dyDescent="0.25">
      <c r="A592" s="29">
        <v>2020</v>
      </c>
      <c r="B592" s="29">
        <v>12</v>
      </c>
      <c r="C592" s="1" t="s">
        <v>39</v>
      </c>
      <c r="D592" s="1" t="s">
        <v>39</v>
      </c>
      <c r="E592">
        <v>61</v>
      </c>
      <c r="F592" s="1" t="s">
        <v>49</v>
      </c>
      <c r="G592" s="1" t="s">
        <v>50</v>
      </c>
      <c r="H592" s="1" t="s">
        <v>51</v>
      </c>
      <c r="I592" s="1" t="s">
        <v>23</v>
      </c>
      <c r="J592" s="1" t="s">
        <v>12</v>
      </c>
      <c r="K592" t="b">
        <v>0</v>
      </c>
      <c r="L592" s="27">
        <v>534.30999999999995</v>
      </c>
    </row>
    <row r="593" spans="1:12" x14ac:dyDescent="0.25">
      <c r="A593" s="29">
        <v>2020</v>
      </c>
      <c r="B593" s="29">
        <v>12</v>
      </c>
      <c r="C593" s="1" t="s">
        <v>39</v>
      </c>
      <c r="D593" s="1" t="s">
        <v>39</v>
      </c>
      <c r="E593">
        <v>61</v>
      </c>
      <c r="F593" s="1" t="s">
        <v>49</v>
      </c>
      <c r="G593" s="1" t="s">
        <v>50</v>
      </c>
      <c r="H593" s="1" t="s">
        <v>51</v>
      </c>
      <c r="I593" s="1" t="s">
        <v>24</v>
      </c>
      <c r="J593" s="1" t="s">
        <v>12</v>
      </c>
      <c r="K593" t="b">
        <v>0</v>
      </c>
      <c r="L593" s="27">
        <v>534.30999999999995</v>
      </c>
    </row>
    <row r="594" spans="1:12" x14ac:dyDescent="0.25">
      <c r="A594" s="29">
        <v>2020</v>
      </c>
      <c r="B594" s="29">
        <v>12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25</v>
      </c>
      <c r="J594" s="1" t="s">
        <v>17</v>
      </c>
      <c r="K594" t="b">
        <v>0</v>
      </c>
      <c r="L594" s="27">
        <v>333.95</v>
      </c>
    </row>
    <row r="595" spans="1:12" x14ac:dyDescent="0.25">
      <c r="A595" s="29">
        <v>2020</v>
      </c>
      <c r="B595" s="29">
        <v>12</v>
      </c>
      <c r="C595" s="1" t="s">
        <v>39</v>
      </c>
      <c r="D595" s="1" t="s">
        <v>39</v>
      </c>
      <c r="E595">
        <v>60</v>
      </c>
      <c r="F595" s="1" t="s">
        <v>52</v>
      </c>
      <c r="G595" s="1" t="s">
        <v>53</v>
      </c>
      <c r="H595" s="1" t="s">
        <v>54</v>
      </c>
      <c r="I595" s="1" t="s">
        <v>9</v>
      </c>
      <c r="J595" s="1" t="s">
        <v>10</v>
      </c>
      <c r="K595" t="b">
        <v>0</v>
      </c>
      <c r="L595" s="27">
        <v>2044.81</v>
      </c>
    </row>
    <row r="596" spans="1:12" x14ac:dyDescent="0.25">
      <c r="A596" s="29">
        <v>2020</v>
      </c>
      <c r="B596" s="29">
        <v>12</v>
      </c>
      <c r="C596" s="1" t="s">
        <v>39</v>
      </c>
      <c r="D596" s="1" t="s">
        <v>39</v>
      </c>
      <c r="E596">
        <v>60</v>
      </c>
      <c r="F596" s="1" t="s">
        <v>52</v>
      </c>
      <c r="G596" s="1" t="s">
        <v>53</v>
      </c>
      <c r="H596" s="1" t="s">
        <v>54</v>
      </c>
      <c r="I596" s="1" t="s">
        <v>11</v>
      </c>
      <c r="J596" s="1" t="s">
        <v>12</v>
      </c>
      <c r="K596" t="b">
        <v>0</v>
      </c>
      <c r="L596" s="27">
        <v>2658.26</v>
      </c>
    </row>
    <row r="597" spans="1:12" x14ac:dyDescent="0.25">
      <c r="A597" s="29">
        <v>2020</v>
      </c>
      <c r="B597" s="29">
        <v>12</v>
      </c>
      <c r="C597" s="1" t="s">
        <v>39</v>
      </c>
      <c r="D597" s="1" t="s">
        <v>39</v>
      </c>
      <c r="E597">
        <v>60</v>
      </c>
      <c r="F597" s="1" t="s">
        <v>52</v>
      </c>
      <c r="G597" s="1" t="s">
        <v>53</v>
      </c>
      <c r="H597" s="1" t="s">
        <v>54</v>
      </c>
      <c r="I597" s="1" t="s">
        <v>13</v>
      </c>
      <c r="J597" s="1" t="s">
        <v>12</v>
      </c>
      <c r="K597" t="b">
        <v>0</v>
      </c>
      <c r="L597" s="27">
        <v>3885.15</v>
      </c>
    </row>
    <row r="598" spans="1:12" x14ac:dyDescent="0.25">
      <c r="A598" s="29">
        <v>2020</v>
      </c>
      <c r="B598" s="29">
        <v>12</v>
      </c>
      <c r="C598" s="1" t="s">
        <v>39</v>
      </c>
      <c r="D598" s="1" t="s">
        <v>39</v>
      </c>
      <c r="E598">
        <v>60</v>
      </c>
      <c r="F598" s="1" t="s">
        <v>52</v>
      </c>
      <c r="G598" s="1" t="s">
        <v>53</v>
      </c>
      <c r="H598" s="1" t="s">
        <v>54</v>
      </c>
      <c r="I598" s="1" t="s">
        <v>29</v>
      </c>
      <c r="J598" s="1" t="s">
        <v>12</v>
      </c>
      <c r="K598" t="b">
        <v>0</v>
      </c>
      <c r="L598" s="27">
        <v>408.96</v>
      </c>
    </row>
    <row r="599" spans="1:12" x14ac:dyDescent="0.25">
      <c r="A599" s="29">
        <v>2020</v>
      </c>
      <c r="B599" s="29">
        <v>12</v>
      </c>
      <c r="C599" s="1" t="s">
        <v>39</v>
      </c>
      <c r="D599" s="1" t="s">
        <v>39</v>
      </c>
      <c r="E599">
        <v>60</v>
      </c>
      <c r="F599" s="1" t="s">
        <v>52</v>
      </c>
      <c r="G599" s="1" t="s">
        <v>53</v>
      </c>
      <c r="H599" s="1" t="s">
        <v>54</v>
      </c>
      <c r="I599" s="1" t="s">
        <v>30</v>
      </c>
      <c r="J599" s="1" t="s">
        <v>10</v>
      </c>
      <c r="K599" t="b">
        <v>0</v>
      </c>
      <c r="L599" s="27">
        <v>408.96</v>
      </c>
    </row>
    <row r="600" spans="1:12" x14ac:dyDescent="0.25">
      <c r="A600" s="29">
        <v>2020</v>
      </c>
      <c r="B600" s="29">
        <v>12</v>
      </c>
      <c r="C600" s="1" t="s">
        <v>39</v>
      </c>
      <c r="D600" s="1" t="s">
        <v>39</v>
      </c>
      <c r="E600">
        <v>60</v>
      </c>
      <c r="F600" s="1" t="s">
        <v>52</v>
      </c>
      <c r="G600" s="1" t="s">
        <v>53</v>
      </c>
      <c r="H600" s="1" t="s">
        <v>54</v>
      </c>
      <c r="I600" s="1" t="s">
        <v>14</v>
      </c>
      <c r="J600" s="1" t="s">
        <v>10</v>
      </c>
      <c r="K600" t="b">
        <v>0</v>
      </c>
      <c r="L600" s="27">
        <v>1022.41</v>
      </c>
    </row>
    <row r="601" spans="1:12" x14ac:dyDescent="0.25">
      <c r="A601" s="29">
        <v>2020</v>
      </c>
      <c r="B601" s="29">
        <v>12</v>
      </c>
      <c r="C601" s="1" t="s">
        <v>39</v>
      </c>
      <c r="D601" s="1" t="s">
        <v>39</v>
      </c>
      <c r="E601">
        <v>60</v>
      </c>
      <c r="F601" s="1" t="s">
        <v>52</v>
      </c>
      <c r="G601" s="1" t="s">
        <v>53</v>
      </c>
      <c r="H601" s="1" t="s">
        <v>54</v>
      </c>
      <c r="I601" s="1" t="s">
        <v>15</v>
      </c>
      <c r="J601" s="1" t="s">
        <v>10</v>
      </c>
      <c r="K601" t="b">
        <v>0</v>
      </c>
      <c r="L601" s="27">
        <v>817.93</v>
      </c>
    </row>
    <row r="602" spans="1:12" x14ac:dyDescent="0.25">
      <c r="A602" s="29">
        <v>2020</v>
      </c>
      <c r="B602" s="29">
        <v>12</v>
      </c>
      <c r="C602" s="1" t="s">
        <v>39</v>
      </c>
      <c r="D602" s="1" t="s">
        <v>39</v>
      </c>
      <c r="E602">
        <v>60</v>
      </c>
      <c r="F602" s="1" t="s">
        <v>52</v>
      </c>
      <c r="G602" s="1" t="s">
        <v>53</v>
      </c>
      <c r="H602" s="1" t="s">
        <v>54</v>
      </c>
      <c r="I602" s="1" t="s">
        <v>31</v>
      </c>
      <c r="J602" s="1" t="s">
        <v>12</v>
      </c>
      <c r="K602" t="b">
        <v>0</v>
      </c>
      <c r="L602" s="27">
        <v>1840.33</v>
      </c>
    </row>
    <row r="603" spans="1:12" x14ac:dyDescent="0.25">
      <c r="A603" s="29">
        <v>2020</v>
      </c>
      <c r="B603" s="29">
        <v>12</v>
      </c>
      <c r="C603" s="1" t="s">
        <v>39</v>
      </c>
      <c r="D603" s="1" t="s">
        <v>39</v>
      </c>
      <c r="E603">
        <v>60</v>
      </c>
      <c r="F603" s="1" t="s">
        <v>52</v>
      </c>
      <c r="G603" s="1" t="s">
        <v>53</v>
      </c>
      <c r="H603" s="1" t="s">
        <v>54</v>
      </c>
      <c r="I603" s="1" t="s">
        <v>16</v>
      </c>
      <c r="J603" s="1" t="s">
        <v>17</v>
      </c>
      <c r="K603" t="b">
        <v>0</v>
      </c>
      <c r="L603" s="27">
        <v>2044.81</v>
      </c>
    </row>
    <row r="604" spans="1:12" x14ac:dyDescent="0.25">
      <c r="A604" s="29">
        <v>2020</v>
      </c>
      <c r="B604" s="29">
        <v>12</v>
      </c>
      <c r="C604" s="1" t="s">
        <v>39</v>
      </c>
      <c r="D604" s="1" t="s">
        <v>39</v>
      </c>
      <c r="E604">
        <v>60</v>
      </c>
      <c r="F604" s="1" t="s">
        <v>52</v>
      </c>
      <c r="G604" s="1" t="s">
        <v>53</v>
      </c>
      <c r="H604" s="1" t="s">
        <v>54</v>
      </c>
      <c r="I604" s="1" t="s">
        <v>18</v>
      </c>
      <c r="J604" s="1" t="s">
        <v>17</v>
      </c>
      <c r="K604" t="b">
        <v>0</v>
      </c>
      <c r="L604" s="27">
        <v>817.93</v>
      </c>
    </row>
    <row r="605" spans="1:12" x14ac:dyDescent="0.25">
      <c r="A605" s="29">
        <v>2020</v>
      </c>
      <c r="B605" s="29">
        <v>12</v>
      </c>
      <c r="C605" s="1" t="s">
        <v>39</v>
      </c>
      <c r="D605" s="1" t="s">
        <v>39</v>
      </c>
      <c r="E605">
        <v>60</v>
      </c>
      <c r="F605" s="1" t="s">
        <v>52</v>
      </c>
      <c r="G605" s="1" t="s">
        <v>53</v>
      </c>
      <c r="H605" s="1" t="s">
        <v>54</v>
      </c>
      <c r="I605" s="1" t="s">
        <v>19</v>
      </c>
      <c r="J605" s="1" t="s">
        <v>17</v>
      </c>
      <c r="K605" t="b">
        <v>0</v>
      </c>
      <c r="L605" s="27">
        <v>408.96</v>
      </c>
    </row>
    <row r="606" spans="1:12" x14ac:dyDescent="0.25">
      <c r="A606" s="29">
        <v>2020</v>
      </c>
      <c r="B606" s="29">
        <v>12</v>
      </c>
      <c r="C606" s="1" t="s">
        <v>39</v>
      </c>
      <c r="D606" s="1" t="s">
        <v>39</v>
      </c>
      <c r="E606">
        <v>60</v>
      </c>
      <c r="F606" s="1" t="s">
        <v>52</v>
      </c>
      <c r="G606" s="1" t="s">
        <v>53</v>
      </c>
      <c r="H606" s="1" t="s">
        <v>54</v>
      </c>
      <c r="I606" s="1" t="s">
        <v>20</v>
      </c>
      <c r="J606" s="1" t="s">
        <v>17</v>
      </c>
      <c r="K606" t="b">
        <v>0</v>
      </c>
      <c r="L606" s="27">
        <v>408.96</v>
      </c>
    </row>
    <row r="607" spans="1:12" x14ac:dyDescent="0.25">
      <c r="A607" s="29">
        <v>2020</v>
      </c>
      <c r="B607" s="29">
        <v>12</v>
      </c>
      <c r="C607" s="1" t="s">
        <v>39</v>
      </c>
      <c r="D607" s="1" t="s">
        <v>39</v>
      </c>
      <c r="E607">
        <v>60</v>
      </c>
      <c r="F607" s="1" t="s">
        <v>52</v>
      </c>
      <c r="G607" s="1" t="s">
        <v>53</v>
      </c>
      <c r="H607" s="1" t="s">
        <v>54</v>
      </c>
      <c r="I607" s="1" t="s">
        <v>21</v>
      </c>
      <c r="J607" s="1" t="s">
        <v>10</v>
      </c>
      <c r="K607" t="b">
        <v>0</v>
      </c>
      <c r="L607" s="27">
        <v>408.96</v>
      </c>
    </row>
    <row r="608" spans="1:12" x14ac:dyDescent="0.25">
      <c r="A608" s="29">
        <v>2020</v>
      </c>
      <c r="B608" s="29">
        <v>12</v>
      </c>
      <c r="C608" s="1" t="s">
        <v>39</v>
      </c>
      <c r="D608" s="1" t="s">
        <v>39</v>
      </c>
      <c r="E608">
        <v>60</v>
      </c>
      <c r="F608" s="1" t="s">
        <v>52</v>
      </c>
      <c r="G608" s="1" t="s">
        <v>53</v>
      </c>
      <c r="H608" s="1" t="s">
        <v>54</v>
      </c>
      <c r="I608" s="1" t="s">
        <v>32</v>
      </c>
      <c r="J608" s="1" t="s">
        <v>10</v>
      </c>
      <c r="K608" t="b">
        <v>0</v>
      </c>
      <c r="L608" s="27">
        <v>408.96</v>
      </c>
    </row>
    <row r="609" spans="1:12" x14ac:dyDescent="0.25">
      <c r="A609" s="29">
        <v>2020</v>
      </c>
      <c r="B609" s="29">
        <v>12</v>
      </c>
      <c r="C609" s="1" t="s">
        <v>39</v>
      </c>
      <c r="D609" s="1" t="s">
        <v>39</v>
      </c>
      <c r="E609">
        <v>60</v>
      </c>
      <c r="F609" s="1" t="s">
        <v>52</v>
      </c>
      <c r="G609" s="1" t="s">
        <v>53</v>
      </c>
      <c r="H609" s="1" t="s">
        <v>54</v>
      </c>
      <c r="I609" s="1" t="s">
        <v>22</v>
      </c>
      <c r="J609" s="1" t="s">
        <v>10</v>
      </c>
      <c r="K609" t="b">
        <v>0</v>
      </c>
      <c r="L609" s="27">
        <v>2044.81</v>
      </c>
    </row>
    <row r="610" spans="1:12" x14ac:dyDescent="0.25">
      <c r="A610" s="29">
        <v>2020</v>
      </c>
      <c r="B610" s="29">
        <v>12</v>
      </c>
      <c r="C610" s="1" t="s">
        <v>39</v>
      </c>
      <c r="D610" s="1" t="s">
        <v>39</v>
      </c>
      <c r="E610">
        <v>60</v>
      </c>
      <c r="F610" s="1" t="s">
        <v>52</v>
      </c>
      <c r="G610" s="1" t="s">
        <v>53</v>
      </c>
      <c r="H610" s="1" t="s">
        <v>54</v>
      </c>
      <c r="I610" s="1" t="s">
        <v>23</v>
      </c>
      <c r="J610" s="1" t="s">
        <v>12</v>
      </c>
      <c r="K610" t="b">
        <v>0</v>
      </c>
      <c r="L610" s="27">
        <v>408.96</v>
      </c>
    </row>
    <row r="611" spans="1:12" x14ac:dyDescent="0.25">
      <c r="A611" s="29">
        <v>2020</v>
      </c>
      <c r="B611" s="29">
        <v>12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24</v>
      </c>
      <c r="J611" s="1" t="s">
        <v>12</v>
      </c>
      <c r="K611" t="b">
        <v>0</v>
      </c>
      <c r="L611" s="27">
        <v>204.48</v>
      </c>
    </row>
    <row r="612" spans="1:12" x14ac:dyDescent="0.25">
      <c r="A612" s="29">
        <v>2020</v>
      </c>
      <c r="B612" s="29">
        <v>12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25</v>
      </c>
      <c r="J612" s="1" t="s">
        <v>17</v>
      </c>
      <c r="K612" t="b">
        <v>0</v>
      </c>
      <c r="L612" s="27">
        <v>204.48</v>
      </c>
    </row>
    <row r="613" spans="1:12" x14ac:dyDescent="0.25">
      <c r="A613" s="29">
        <v>2020</v>
      </c>
      <c r="B613" s="29">
        <v>12</v>
      </c>
      <c r="C613" s="1" t="s">
        <v>39</v>
      </c>
      <c r="D613" s="1" t="s">
        <v>39</v>
      </c>
      <c r="E613">
        <v>62</v>
      </c>
      <c r="F613" s="1" t="s">
        <v>8</v>
      </c>
      <c r="G613" s="1" t="s">
        <v>55</v>
      </c>
      <c r="H613" s="1" t="s">
        <v>56</v>
      </c>
      <c r="I613" s="1" t="s">
        <v>9</v>
      </c>
      <c r="J613" s="1" t="s">
        <v>10</v>
      </c>
      <c r="K613" t="b">
        <v>0</v>
      </c>
      <c r="L613" s="27">
        <v>105963.1</v>
      </c>
    </row>
    <row r="614" spans="1:12" x14ac:dyDescent="0.25">
      <c r="A614" s="29">
        <v>2020</v>
      </c>
      <c r="B614" s="29">
        <v>12</v>
      </c>
      <c r="C614" s="1" t="s">
        <v>39</v>
      </c>
      <c r="D614" s="1" t="s">
        <v>39</v>
      </c>
      <c r="E614">
        <v>62</v>
      </c>
      <c r="F614" s="1" t="s">
        <v>8</v>
      </c>
      <c r="G614" s="1" t="s">
        <v>55</v>
      </c>
      <c r="H614" s="1" t="s">
        <v>56</v>
      </c>
      <c r="I614" s="1" t="s">
        <v>11</v>
      </c>
      <c r="J614" s="1" t="s">
        <v>12</v>
      </c>
      <c r="K614" t="b">
        <v>0</v>
      </c>
      <c r="L614" s="27">
        <v>190733.59</v>
      </c>
    </row>
    <row r="615" spans="1:12" x14ac:dyDescent="0.25">
      <c r="A615" s="29">
        <v>2020</v>
      </c>
      <c r="B615" s="29">
        <v>12</v>
      </c>
      <c r="C615" s="1" t="s">
        <v>39</v>
      </c>
      <c r="D615" s="1" t="s">
        <v>39</v>
      </c>
      <c r="E615">
        <v>62</v>
      </c>
      <c r="F615" s="1" t="s">
        <v>8</v>
      </c>
      <c r="G615" s="1" t="s">
        <v>55</v>
      </c>
      <c r="H615" s="1" t="s">
        <v>56</v>
      </c>
      <c r="I615" s="1" t="s">
        <v>13</v>
      </c>
      <c r="J615" s="1" t="s">
        <v>12</v>
      </c>
      <c r="K615" t="b">
        <v>0</v>
      </c>
      <c r="L615" s="27">
        <v>105963.1</v>
      </c>
    </row>
    <row r="616" spans="1:12" x14ac:dyDescent="0.25">
      <c r="A616" s="29">
        <v>2020</v>
      </c>
      <c r="B616" s="29">
        <v>12</v>
      </c>
      <c r="C616" s="1" t="s">
        <v>39</v>
      </c>
      <c r="D616" s="1" t="s">
        <v>39</v>
      </c>
      <c r="E616">
        <v>62</v>
      </c>
      <c r="F616" s="1" t="s">
        <v>8</v>
      </c>
      <c r="G616" s="1" t="s">
        <v>55</v>
      </c>
      <c r="H616" s="1" t="s">
        <v>56</v>
      </c>
      <c r="I616" s="1" t="s">
        <v>14</v>
      </c>
      <c r="J616" s="1" t="s">
        <v>10</v>
      </c>
      <c r="K616" t="b">
        <v>0</v>
      </c>
      <c r="L616" s="27">
        <v>42385.24</v>
      </c>
    </row>
    <row r="617" spans="1:12" x14ac:dyDescent="0.25">
      <c r="A617" s="29">
        <v>2020</v>
      </c>
      <c r="B617" s="29">
        <v>12</v>
      </c>
      <c r="C617" s="1" t="s">
        <v>39</v>
      </c>
      <c r="D617" s="1" t="s">
        <v>39</v>
      </c>
      <c r="E617">
        <v>62</v>
      </c>
      <c r="F617" s="1" t="s">
        <v>8</v>
      </c>
      <c r="G617" s="1" t="s">
        <v>55</v>
      </c>
      <c r="H617" s="1" t="s">
        <v>56</v>
      </c>
      <c r="I617" s="1" t="s">
        <v>15</v>
      </c>
      <c r="J617" s="1" t="s">
        <v>10</v>
      </c>
      <c r="K617" t="b">
        <v>0</v>
      </c>
      <c r="L617" s="27">
        <v>21192.62</v>
      </c>
    </row>
    <row r="618" spans="1:12" x14ac:dyDescent="0.25">
      <c r="A618" s="29">
        <v>2020</v>
      </c>
      <c r="B618" s="29">
        <v>12</v>
      </c>
      <c r="C618" s="1" t="s">
        <v>39</v>
      </c>
      <c r="D618" s="1" t="s">
        <v>39</v>
      </c>
      <c r="E618">
        <v>62</v>
      </c>
      <c r="F618" s="1" t="s">
        <v>8</v>
      </c>
      <c r="G618" s="1" t="s">
        <v>55</v>
      </c>
      <c r="H618" s="1" t="s">
        <v>56</v>
      </c>
      <c r="I618" s="1" t="s">
        <v>16</v>
      </c>
      <c r="J618" s="1" t="s">
        <v>17</v>
      </c>
      <c r="K618" t="b">
        <v>0</v>
      </c>
      <c r="L618" s="27">
        <v>116559.41</v>
      </c>
    </row>
    <row r="619" spans="1:12" x14ac:dyDescent="0.25">
      <c r="A619" s="29">
        <v>2020</v>
      </c>
      <c r="B619" s="29">
        <v>12</v>
      </c>
      <c r="C619" s="1" t="s">
        <v>39</v>
      </c>
      <c r="D619" s="1" t="s">
        <v>39</v>
      </c>
      <c r="E619">
        <v>62</v>
      </c>
      <c r="F619" s="1" t="s">
        <v>8</v>
      </c>
      <c r="G619" s="1" t="s">
        <v>55</v>
      </c>
      <c r="H619" s="1" t="s">
        <v>56</v>
      </c>
      <c r="I619" s="1" t="s">
        <v>18</v>
      </c>
      <c r="J619" s="1" t="s">
        <v>17</v>
      </c>
      <c r="K619" t="b">
        <v>0</v>
      </c>
      <c r="L619" s="27">
        <v>105963.1</v>
      </c>
    </row>
    <row r="620" spans="1:12" x14ac:dyDescent="0.25">
      <c r="A620" s="29">
        <v>2020</v>
      </c>
      <c r="B620" s="29">
        <v>12</v>
      </c>
      <c r="C620" s="1" t="s">
        <v>39</v>
      </c>
      <c r="D620" s="1" t="s">
        <v>39</v>
      </c>
      <c r="E620">
        <v>62</v>
      </c>
      <c r="F620" s="1" t="s">
        <v>8</v>
      </c>
      <c r="G620" s="1" t="s">
        <v>55</v>
      </c>
      <c r="H620" s="1" t="s">
        <v>56</v>
      </c>
      <c r="I620" s="1" t="s">
        <v>19</v>
      </c>
      <c r="J620" s="1" t="s">
        <v>17</v>
      </c>
      <c r="K620" t="b">
        <v>0</v>
      </c>
      <c r="L620" s="27">
        <v>21192.62</v>
      </c>
    </row>
    <row r="621" spans="1:12" x14ac:dyDescent="0.25">
      <c r="A621" s="29">
        <v>2020</v>
      </c>
      <c r="B621" s="29">
        <v>12</v>
      </c>
      <c r="C621" s="1" t="s">
        <v>39</v>
      </c>
      <c r="D621" s="1" t="s">
        <v>39</v>
      </c>
      <c r="E621">
        <v>62</v>
      </c>
      <c r="F621" s="1" t="s">
        <v>8</v>
      </c>
      <c r="G621" s="1" t="s">
        <v>55</v>
      </c>
      <c r="H621" s="1" t="s">
        <v>56</v>
      </c>
      <c r="I621" s="1" t="s">
        <v>20</v>
      </c>
      <c r="J621" s="1" t="s">
        <v>17</v>
      </c>
      <c r="K621" t="b">
        <v>0</v>
      </c>
      <c r="L621" s="27">
        <v>137752.03</v>
      </c>
    </row>
    <row r="622" spans="1:12" x14ac:dyDescent="0.25">
      <c r="A622" s="29">
        <v>2020</v>
      </c>
      <c r="B622" s="29">
        <v>12</v>
      </c>
      <c r="C622" s="1" t="s">
        <v>39</v>
      </c>
      <c r="D622" s="1" t="s">
        <v>39</v>
      </c>
      <c r="E622">
        <v>62</v>
      </c>
      <c r="F622" s="1" t="s">
        <v>8</v>
      </c>
      <c r="G622" s="1" t="s">
        <v>55</v>
      </c>
      <c r="H622" s="1" t="s">
        <v>56</v>
      </c>
      <c r="I622" s="1" t="s">
        <v>21</v>
      </c>
      <c r="J622" s="1" t="s">
        <v>10</v>
      </c>
      <c r="K622" t="b">
        <v>0</v>
      </c>
      <c r="L622" s="27">
        <v>42385.24</v>
      </c>
    </row>
    <row r="623" spans="1:12" x14ac:dyDescent="0.25">
      <c r="A623" s="29">
        <v>2020</v>
      </c>
      <c r="B623" s="29">
        <v>12</v>
      </c>
      <c r="C623" s="1" t="s">
        <v>39</v>
      </c>
      <c r="D623" s="1" t="s">
        <v>39</v>
      </c>
      <c r="E623">
        <v>62</v>
      </c>
      <c r="F623" s="1" t="s">
        <v>8</v>
      </c>
      <c r="G623" s="1" t="s">
        <v>55</v>
      </c>
      <c r="H623" s="1" t="s">
        <v>56</v>
      </c>
      <c r="I623" s="1" t="s">
        <v>22</v>
      </c>
      <c r="J623" s="1" t="s">
        <v>10</v>
      </c>
      <c r="K623" t="b">
        <v>0</v>
      </c>
      <c r="L623" s="27">
        <v>52981.55</v>
      </c>
    </row>
    <row r="624" spans="1:12" x14ac:dyDescent="0.25">
      <c r="A624" s="29">
        <v>2020</v>
      </c>
      <c r="B624" s="29">
        <v>12</v>
      </c>
      <c r="C624" s="1" t="s">
        <v>39</v>
      </c>
      <c r="D624" s="1" t="s">
        <v>39</v>
      </c>
      <c r="E624">
        <v>62</v>
      </c>
      <c r="F624" s="1" t="s">
        <v>8</v>
      </c>
      <c r="G624" s="1" t="s">
        <v>55</v>
      </c>
      <c r="H624" s="1" t="s">
        <v>56</v>
      </c>
      <c r="I624" s="1" t="s">
        <v>23</v>
      </c>
      <c r="J624" s="1" t="s">
        <v>12</v>
      </c>
      <c r="K624" t="b">
        <v>0</v>
      </c>
      <c r="L624" s="27">
        <v>52981.55</v>
      </c>
    </row>
    <row r="625" spans="1:12" x14ac:dyDescent="0.25">
      <c r="A625" s="29">
        <v>2020</v>
      </c>
      <c r="B625" s="29">
        <v>12</v>
      </c>
      <c r="C625" s="1" t="s">
        <v>39</v>
      </c>
      <c r="D625" s="1" t="s">
        <v>39</v>
      </c>
      <c r="E625">
        <v>62</v>
      </c>
      <c r="F625" s="1" t="s">
        <v>8</v>
      </c>
      <c r="G625" s="1" t="s">
        <v>55</v>
      </c>
      <c r="H625" s="1" t="s">
        <v>56</v>
      </c>
      <c r="I625" s="1" t="s">
        <v>24</v>
      </c>
      <c r="J625" s="1" t="s">
        <v>12</v>
      </c>
      <c r="K625" t="b">
        <v>0</v>
      </c>
      <c r="L625" s="27">
        <v>52981.55</v>
      </c>
    </row>
    <row r="626" spans="1:12" x14ac:dyDescent="0.25">
      <c r="A626" s="29">
        <v>2020</v>
      </c>
      <c r="B626" s="29">
        <v>12</v>
      </c>
      <c r="C626" s="1" t="s">
        <v>39</v>
      </c>
      <c r="D626" s="1" t="s">
        <v>39</v>
      </c>
      <c r="E626">
        <v>62</v>
      </c>
      <c r="F626" s="1" t="s">
        <v>8</v>
      </c>
      <c r="G626" s="1" t="s">
        <v>55</v>
      </c>
      <c r="H626" s="1" t="s">
        <v>56</v>
      </c>
      <c r="I626" s="1" t="s">
        <v>25</v>
      </c>
      <c r="J626" s="1" t="s">
        <v>17</v>
      </c>
      <c r="K626" t="b">
        <v>0</v>
      </c>
      <c r="L626" s="27">
        <v>10596.31</v>
      </c>
    </row>
    <row r="627" spans="1:12" x14ac:dyDescent="0.25">
      <c r="A627" s="29">
        <v>2020</v>
      </c>
      <c r="B627" s="29">
        <v>12</v>
      </c>
      <c r="C627" s="1" t="s">
        <v>39</v>
      </c>
      <c r="D627" s="1" t="s">
        <v>39</v>
      </c>
      <c r="E627">
        <v>73</v>
      </c>
      <c r="F627" s="1" t="s">
        <v>57</v>
      </c>
      <c r="G627" s="1" t="s">
        <v>60</v>
      </c>
      <c r="H627" s="1" t="s">
        <v>61</v>
      </c>
      <c r="I627" s="1" t="s">
        <v>9</v>
      </c>
      <c r="J627" s="1" t="s">
        <v>10</v>
      </c>
      <c r="K627" t="b">
        <v>0</v>
      </c>
      <c r="L627" s="27">
        <v>97223.63</v>
      </c>
    </row>
    <row r="628" spans="1:12" x14ac:dyDescent="0.25">
      <c r="A628" s="29">
        <v>2020</v>
      </c>
      <c r="B628" s="29">
        <v>12</v>
      </c>
      <c r="C628" s="1" t="s">
        <v>39</v>
      </c>
      <c r="D628" s="1" t="s">
        <v>39</v>
      </c>
      <c r="E628">
        <v>73</v>
      </c>
      <c r="F628" s="1" t="s">
        <v>57</v>
      </c>
      <c r="G628" s="1" t="s">
        <v>60</v>
      </c>
      <c r="H628" s="1" t="s">
        <v>61</v>
      </c>
      <c r="I628" s="1" t="s">
        <v>11</v>
      </c>
      <c r="J628" s="1" t="s">
        <v>12</v>
      </c>
      <c r="K628" t="b">
        <v>0</v>
      </c>
      <c r="L628" s="27">
        <v>155557.81</v>
      </c>
    </row>
    <row r="629" spans="1:12" x14ac:dyDescent="0.25">
      <c r="A629" s="29">
        <v>2020</v>
      </c>
      <c r="B629" s="29">
        <v>12</v>
      </c>
      <c r="C629" s="1" t="s">
        <v>39</v>
      </c>
      <c r="D629" s="1" t="s">
        <v>39</v>
      </c>
      <c r="E629">
        <v>73</v>
      </c>
      <c r="F629" s="1" t="s">
        <v>57</v>
      </c>
      <c r="G629" s="1" t="s">
        <v>60</v>
      </c>
      <c r="H629" s="1" t="s">
        <v>61</v>
      </c>
      <c r="I629" s="1" t="s">
        <v>13</v>
      </c>
      <c r="J629" s="1" t="s">
        <v>12</v>
      </c>
      <c r="K629" t="b">
        <v>0</v>
      </c>
      <c r="L629" s="27">
        <v>106946</v>
      </c>
    </row>
    <row r="630" spans="1:12" x14ac:dyDescent="0.25">
      <c r="A630" s="29">
        <v>2020</v>
      </c>
      <c r="B630" s="29">
        <v>12</v>
      </c>
      <c r="C630" s="1" t="s">
        <v>39</v>
      </c>
      <c r="D630" s="1" t="s">
        <v>39</v>
      </c>
      <c r="E630">
        <v>73</v>
      </c>
      <c r="F630" s="1" t="s">
        <v>57</v>
      </c>
      <c r="G630" s="1" t="s">
        <v>60</v>
      </c>
      <c r="H630" s="1" t="s">
        <v>61</v>
      </c>
      <c r="I630" s="1" t="s">
        <v>28</v>
      </c>
      <c r="J630" s="1" t="s">
        <v>12</v>
      </c>
      <c r="K630" t="b">
        <v>0</v>
      </c>
      <c r="L630" s="27">
        <v>106946</v>
      </c>
    </row>
    <row r="631" spans="1:12" x14ac:dyDescent="0.25">
      <c r="A631" s="29">
        <v>2020</v>
      </c>
      <c r="B631" s="29">
        <v>12</v>
      </c>
      <c r="C631" s="1" t="s">
        <v>39</v>
      </c>
      <c r="D631" s="1" t="s">
        <v>39</v>
      </c>
      <c r="E631">
        <v>73</v>
      </c>
      <c r="F631" s="1" t="s">
        <v>57</v>
      </c>
      <c r="G631" s="1" t="s">
        <v>60</v>
      </c>
      <c r="H631" s="1" t="s">
        <v>61</v>
      </c>
      <c r="I631" s="1" t="s">
        <v>29</v>
      </c>
      <c r="J631" s="1" t="s">
        <v>12</v>
      </c>
      <c r="K631" t="b">
        <v>0</v>
      </c>
      <c r="L631" s="27">
        <v>9722.36</v>
      </c>
    </row>
    <row r="632" spans="1:12" x14ac:dyDescent="0.25">
      <c r="A632" s="29">
        <v>2020</v>
      </c>
      <c r="B632" s="29">
        <v>12</v>
      </c>
      <c r="C632" s="1" t="s">
        <v>39</v>
      </c>
      <c r="D632" s="1" t="s">
        <v>39</v>
      </c>
      <c r="E632">
        <v>73</v>
      </c>
      <c r="F632" s="1" t="s">
        <v>57</v>
      </c>
      <c r="G632" s="1" t="s">
        <v>60</v>
      </c>
      <c r="H632" s="1" t="s">
        <v>61</v>
      </c>
      <c r="I632" s="1" t="s">
        <v>30</v>
      </c>
      <c r="J632" s="1" t="s">
        <v>10</v>
      </c>
      <c r="K632" t="b">
        <v>0</v>
      </c>
      <c r="L632" s="27">
        <v>155557.81</v>
      </c>
    </row>
    <row r="633" spans="1:12" x14ac:dyDescent="0.25">
      <c r="A633" s="29">
        <v>2020</v>
      </c>
      <c r="B633" s="29">
        <v>12</v>
      </c>
      <c r="C633" s="1" t="s">
        <v>39</v>
      </c>
      <c r="D633" s="1" t="s">
        <v>39</v>
      </c>
      <c r="E633">
        <v>73</v>
      </c>
      <c r="F633" s="1" t="s">
        <v>57</v>
      </c>
      <c r="G633" s="1" t="s">
        <v>60</v>
      </c>
      <c r="H633" s="1" t="s">
        <v>61</v>
      </c>
      <c r="I633" s="1" t="s">
        <v>14</v>
      </c>
      <c r="J633" s="1" t="s">
        <v>10</v>
      </c>
      <c r="K633" t="b">
        <v>0</v>
      </c>
      <c r="L633" s="27">
        <v>29167.09</v>
      </c>
    </row>
    <row r="634" spans="1:12" x14ac:dyDescent="0.25">
      <c r="A634" s="29">
        <v>2020</v>
      </c>
      <c r="B634" s="29">
        <v>12</v>
      </c>
      <c r="C634" s="1" t="s">
        <v>39</v>
      </c>
      <c r="D634" s="1" t="s">
        <v>39</v>
      </c>
      <c r="E634">
        <v>73</v>
      </c>
      <c r="F634" s="1" t="s">
        <v>57</v>
      </c>
      <c r="G634" s="1" t="s">
        <v>60</v>
      </c>
      <c r="H634" s="1" t="s">
        <v>61</v>
      </c>
      <c r="I634" s="1" t="s">
        <v>15</v>
      </c>
      <c r="J634" s="1" t="s">
        <v>10</v>
      </c>
      <c r="K634" t="b">
        <v>0</v>
      </c>
      <c r="L634" s="27">
        <v>19444.73</v>
      </c>
    </row>
    <row r="635" spans="1:12" x14ac:dyDescent="0.25">
      <c r="A635" s="29">
        <v>2020</v>
      </c>
      <c r="B635" s="29">
        <v>12</v>
      </c>
      <c r="C635" s="1" t="s">
        <v>39</v>
      </c>
      <c r="D635" s="1" t="s">
        <v>39</v>
      </c>
      <c r="E635">
        <v>73</v>
      </c>
      <c r="F635" s="1" t="s">
        <v>57</v>
      </c>
      <c r="G635" s="1" t="s">
        <v>60</v>
      </c>
      <c r="H635" s="1" t="s">
        <v>61</v>
      </c>
      <c r="I635" s="1" t="s">
        <v>31</v>
      </c>
      <c r="J635" s="1" t="s">
        <v>12</v>
      </c>
      <c r="K635" t="b">
        <v>0</v>
      </c>
      <c r="L635" s="27">
        <v>9722.36</v>
      </c>
    </row>
    <row r="636" spans="1:12" x14ac:dyDescent="0.25">
      <c r="A636" s="29">
        <v>2020</v>
      </c>
      <c r="B636" s="29">
        <v>12</v>
      </c>
      <c r="C636" s="1" t="s">
        <v>39</v>
      </c>
      <c r="D636" s="1" t="s">
        <v>39</v>
      </c>
      <c r="E636">
        <v>73</v>
      </c>
      <c r="F636" s="1" t="s">
        <v>57</v>
      </c>
      <c r="G636" s="1" t="s">
        <v>60</v>
      </c>
      <c r="H636" s="1" t="s">
        <v>61</v>
      </c>
      <c r="I636" s="1" t="s">
        <v>16</v>
      </c>
      <c r="J636" s="1" t="s">
        <v>17</v>
      </c>
      <c r="K636" t="b">
        <v>0</v>
      </c>
      <c r="L636" s="27">
        <v>106946</v>
      </c>
    </row>
    <row r="637" spans="1:12" x14ac:dyDescent="0.25">
      <c r="A637" s="29">
        <v>2020</v>
      </c>
      <c r="B637" s="29">
        <v>12</v>
      </c>
      <c r="C637" s="1" t="s">
        <v>39</v>
      </c>
      <c r="D637" s="1" t="s">
        <v>39</v>
      </c>
      <c r="E637">
        <v>73</v>
      </c>
      <c r="F637" s="1" t="s">
        <v>57</v>
      </c>
      <c r="G637" s="1" t="s">
        <v>60</v>
      </c>
      <c r="H637" s="1" t="s">
        <v>61</v>
      </c>
      <c r="I637" s="1" t="s">
        <v>18</v>
      </c>
      <c r="J637" s="1" t="s">
        <v>17</v>
      </c>
      <c r="K637" t="b">
        <v>0</v>
      </c>
      <c r="L637" s="27">
        <v>19444.73</v>
      </c>
    </row>
    <row r="638" spans="1:12" x14ac:dyDescent="0.25">
      <c r="A638" s="29">
        <v>2020</v>
      </c>
      <c r="B638" s="29">
        <v>12</v>
      </c>
      <c r="C638" s="1" t="s">
        <v>39</v>
      </c>
      <c r="D638" s="1" t="s">
        <v>39</v>
      </c>
      <c r="E638">
        <v>73</v>
      </c>
      <c r="F638" s="1" t="s">
        <v>57</v>
      </c>
      <c r="G638" s="1" t="s">
        <v>60</v>
      </c>
      <c r="H638" s="1" t="s">
        <v>61</v>
      </c>
      <c r="I638" s="1" t="s">
        <v>19</v>
      </c>
      <c r="J638" s="1" t="s">
        <v>17</v>
      </c>
      <c r="K638" t="b">
        <v>0</v>
      </c>
      <c r="L638" s="27">
        <v>19444.73</v>
      </c>
    </row>
    <row r="639" spans="1:12" x14ac:dyDescent="0.25">
      <c r="A639" s="29">
        <v>2020</v>
      </c>
      <c r="B639" s="29">
        <v>12</v>
      </c>
      <c r="C639" s="1" t="s">
        <v>39</v>
      </c>
      <c r="D639" s="1" t="s">
        <v>39</v>
      </c>
      <c r="E639">
        <v>73</v>
      </c>
      <c r="F639" s="1" t="s">
        <v>57</v>
      </c>
      <c r="G639" s="1" t="s">
        <v>60</v>
      </c>
      <c r="H639" s="1" t="s">
        <v>61</v>
      </c>
      <c r="I639" s="1" t="s">
        <v>20</v>
      </c>
      <c r="J639" s="1" t="s">
        <v>17</v>
      </c>
      <c r="K639" t="b">
        <v>0</v>
      </c>
      <c r="L639" s="27">
        <v>19444.73</v>
      </c>
    </row>
    <row r="640" spans="1:12" x14ac:dyDescent="0.25">
      <c r="A640" s="29">
        <v>2020</v>
      </c>
      <c r="B640" s="29">
        <v>12</v>
      </c>
      <c r="C640" s="1" t="s">
        <v>39</v>
      </c>
      <c r="D640" s="1" t="s">
        <v>39</v>
      </c>
      <c r="E640">
        <v>73</v>
      </c>
      <c r="F640" s="1" t="s">
        <v>57</v>
      </c>
      <c r="G640" s="1" t="s">
        <v>60</v>
      </c>
      <c r="H640" s="1" t="s">
        <v>61</v>
      </c>
      <c r="I640" s="1" t="s">
        <v>32</v>
      </c>
      <c r="J640" s="1" t="s">
        <v>10</v>
      </c>
      <c r="K640" t="b">
        <v>0</v>
      </c>
      <c r="L640" s="27">
        <v>19444.73</v>
      </c>
    </row>
    <row r="641" spans="1:12" x14ac:dyDescent="0.25">
      <c r="A641" s="29">
        <v>2020</v>
      </c>
      <c r="B641" s="29">
        <v>12</v>
      </c>
      <c r="C641" s="1" t="s">
        <v>39</v>
      </c>
      <c r="D641" s="1" t="s">
        <v>39</v>
      </c>
      <c r="E641">
        <v>73</v>
      </c>
      <c r="F641" s="1" t="s">
        <v>57</v>
      </c>
      <c r="G641" s="1" t="s">
        <v>60</v>
      </c>
      <c r="H641" s="1" t="s">
        <v>61</v>
      </c>
      <c r="I641" s="1" t="s">
        <v>22</v>
      </c>
      <c r="J641" s="1" t="s">
        <v>10</v>
      </c>
      <c r="K641" t="b">
        <v>0</v>
      </c>
      <c r="L641" s="27">
        <v>9722.36</v>
      </c>
    </row>
    <row r="642" spans="1:12" x14ac:dyDescent="0.25">
      <c r="A642" s="29">
        <v>2020</v>
      </c>
      <c r="B642" s="29">
        <v>12</v>
      </c>
      <c r="C642" s="1" t="s">
        <v>39</v>
      </c>
      <c r="D642" s="1" t="s">
        <v>39</v>
      </c>
      <c r="E642">
        <v>73</v>
      </c>
      <c r="F642" s="1" t="s">
        <v>57</v>
      </c>
      <c r="G642" s="1" t="s">
        <v>60</v>
      </c>
      <c r="H642" s="1" t="s">
        <v>61</v>
      </c>
      <c r="I642" s="1" t="s">
        <v>23</v>
      </c>
      <c r="J642" s="1" t="s">
        <v>12</v>
      </c>
      <c r="K642" t="b">
        <v>0</v>
      </c>
      <c r="L642" s="27">
        <v>48611.82</v>
      </c>
    </row>
    <row r="643" spans="1:12" x14ac:dyDescent="0.25">
      <c r="A643" s="29">
        <v>2020</v>
      </c>
      <c r="B643" s="29">
        <v>12</v>
      </c>
      <c r="C643" s="1" t="s">
        <v>39</v>
      </c>
      <c r="D643" s="1" t="s">
        <v>39</v>
      </c>
      <c r="E643">
        <v>73</v>
      </c>
      <c r="F643" s="1" t="s">
        <v>57</v>
      </c>
      <c r="G643" s="1" t="s">
        <v>60</v>
      </c>
      <c r="H643" s="1" t="s">
        <v>61</v>
      </c>
      <c r="I643" s="1" t="s">
        <v>24</v>
      </c>
      <c r="J643" s="1" t="s">
        <v>12</v>
      </c>
      <c r="K643" t="b">
        <v>0</v>
      </c>
      <c r="L643" s="27">
        <v>9722.36</v>
      </c>
    </row>
    <row r="644" spans="1:12" x14ac:dyDescent="0.25">
      <c r="A644" s="29">
        <v>2020</v>
      </c>
      <c r="B644" s="29">
        <v>12</v>
      </c>
      <c r="C644" s="1" t="s">
        <v>39</v>
      </c>
      <c r="D644" s="1" t="s">
        <v>39</v>
      </c>
      <c r="E644">
        <v>73</v>
      </c>
      <c r="F644" s="1" t="s">
        <v>57</v>
      </c>
      <c r="G644" s="1" t="s">
        <v>60</v>
      </c>
      <c r="H644" s="1" t="s">
        <v>61</v>
      </c>
      <c r="I644" s="1" t="s">
        <v>33</v>
      </c>
      <c r="J644" s="1" t="s">
        <v>17</v>
      </c>
      <c r="K644" t="b">
        <v>0</v>
      </c>
      <c r="L644" s="27">
        <v>9722.36</v>
      </c>
    </row>
    <row r="645" spans="1:12" x14ac:dyDescent="0.25">
      <c r="A645" s="29">
        <v>2020</v>
      </c>
      <c r="B645" s="29">
        <v>12</v>
      </c>
      <c r="C645" s="1" t="s">
        <v>39</v>
      </c>
      <c r="D645" s="1" t="s">
        <v>39</v>
      </c>
      <c r="E645">
        <v>73</v>
      </c>
      <c r="F645" s="1" t="s">
        <v>57</v>
      </c>
      <c r="G645" s="1" t="s">
        <v>60</v>
      </c>
      <c r="H645" s="1" t="s">
        <v>61</v>
      </c>
      <c r="I645" s="1" t="s">
        <v>25</v>
      </c>
      <c r="J645" s="1" t="s">
        <v>17</v>
      </c>
      <c r="K645" t="b">
        <v>0</v>
      </c>
      <c r="L645" s="27">
        <v>19444.73</v>
      </c>
    </row>
    <row r="646" spans="1:12" x14ac:dyDescent="0.25">
      <c r="A646" s="29">
        <v>2020</v>
      </c>
      <c r="B646" s="29">
        <v>12</v>
      </c>
      <c r="C646" s="1" t="s">
        <v>39</v>
      </c>
      <c r="D646" s="1" t="s">
        <v>39</v>
      </c>
      <c r="E646">
        <v>73</v>
      </c>
      <c r="F646" s="1" t="s">
        <v>57</v>
      </c>
      <c r="G646" s="1" t="s">
        <v>62</v>
      </c>
      <c r="H646" s="1" t="s">
        <v>63</v>
      </c>
      <c r="I646" s="1" t="s">
        <v>9</v>
      </c>
      <c r="J646" s="1" t="s">
        <v>10</v>
      </c>
      <c r="K646" t="b">
        <v>0</v>
      </c>
      <c r="L646" s="27">
        <v>48125.7</v>
      </c>
    </row>
    <row r="647" spans="1:12" x14ac:dyDescent="0.25">
      <c r="A647" s="29">
        <v>2020</v>
      </c>
      <c r="B647" s="29">
        <v>12</v>
      </c>
      <c r="C647" s="1" t="s">
        <v>39</v>
      </c>
      <c r="D647" s="1" t="s">
        <v>39</v>
      </c>
      <c r="E647">
        <v>73</v>
      </c>
      <c r="F647" s="1" t="s">
        <v>57</v>
      </c>
      <c r="G647" s="1" t="s">
        <v>62</v>
      </c>
      <c r="H647" s="1" t="s">
        <v>63</v>
      </c>
      <c r="I647" s="1" t="s">
        <v>11</v>
      </c>
      <c r="J647" s="1" t="s">
        <v>12</v>
      </c>
      <c r="K647" t="b">
        <v>0</v>
      </c>
      <c r="L647" s="27">
        <v>90904.1</v>
      </c>
    </row>
    <row r="648" spans="1:12" x14ac:dyDescent="0.25">
      <c r="A648" s="29">
        <v>2020</v>
      </c>
      <c r="B648" s="29">
        <v>12</v>
      </c>
      <c r="C648" s="1" t="s">
        <v>39</v>
      </c>
      <c r="D648" s="1" t="s">
        <v>39</v>
      </c>
      <c r="E648">
        <v>73</v>
      </c>
      <c r="F648" s="1" t="s">
        <v>57</v>
      </c>
      <c r="G648" s="1" t="s">
        <v>62</v>
      </c>
      <c r="H648" s="1" t="s">
        <v>63</v>
      </c>
      <c r="I648" s="1" t="s">
        <v>13</v>
      </c>
      <c r="J648" s="1" t="s">
        <v>12</v>
      </c>
      <c r="K648" t="b">
        <v>0</v>
      </c>
      <c r="L648" s="27">
        <v>37431.1</v>
      </c>
    </row>
    <row r="649" spans="1:12" x14ac:dyDescent="0.25">
      <c r="A649" s="29">
        <v>2020</v>
      </c>
      <c r="B649" s="29">
        <v>12</v>
      </c>
      <c r="C649" s="1" t="s">
        <v>39</v>
      </c>
      <c r="D649" s="1" t="s">
        <v>39</v>
      </c>
      <c r="E649">
        <v>73</v>
      </c>
      <c r="F649" s="1" t="s">
        <v>57</v>
      </c>
      <c r="G649" s="1" t="s">
        <v>62</v>
      </c>
      <c r="H649" s="1" t="s">
        <v>63</v>
      </c>
      <c r="I649" s="1" t="s">
        <v>28</v>
      </c>
      <c r="J649" s="1" t="s">
        <v>12</v>
      </c>
      <c r="K649" t="b">
        <v>0</v>
      </c>
      <c r="L649" s="27">
        <v>64167.6</v>
      </c>
    </row>
    <row r="650" spans="1:12" x14ac:dyDescent="0.25">
      <c r="A650" s="29">
        <v>2020</v>
      </c>
      <c r="B650" s="29">
        <v>12</v>
      </c>
      <c r="C650" s="1" t="s">
        <v>39</v>
      </c>
      <c r="D650" s="1" t="s">
        <v>39</v>
      </c>
      <c r="E650">
        <v>73</v>
      </c>
      <c r="F650" s="1" t="s">
        <v>57</v>
      </c>
      <c r="G650" s="1" t="s">
        <v>62</v>
      </c>
      <c r="H650" s="1" t="s">
        <v>63</v>
      </c>
      <c r="I650" s="1" t="s">
        <v>29</v>
      </c>
      <c r="J650" s="1" t="s">
        <v>12</v>
      </c>
      <c r="K650" t="b">
        <v>0</v>
      </c>
      <c r="L650" s="27">
        <v>5347.3</v>
      </c>
    </row>
    <row r="651" spans="1:12" x14ac:dyDescent="0.25">
      <c r="A651" s="29">
        <v>2020</v>
      </c>
      <c r="B651" s="29">
        <v>12</v>
      </c>
      <c r="C651" s="1" t="s">
        <v>39</v>
      </c>
      <c r="D651" s="1" t="s">
        <v>39</v>
      </c>
      <c r="E651">
        <v>73</v>
      </c>
      <c r="F651" s="1" t="s">
        <v>57</v>
      </c>
      <c r="G651" s="1" t="s">
        <v>62</v>
      </c>
      <c r="H651" s="1" t="s">
        <v>63</v>
      </c>
      <c r="I651" s="1" t="s">
        <v>30</v>
      </c>
      <c r="J651" s="1" t="s">
        <v>10</v>
      </c>
      <c r="K651" t="b">
        <v>0</v>
      </c>
      <c r="L651" s="27">
        <v>53473</v>
      </c>
    </row>
    <row r="652" spans="1:12" x14ac:dyDescent="0.25">
      <c r="A652" s="29">
        <v>2020</v>
      </c>
      <c r="B652" s="29">
        <v>12</v>
      </c>
      <c r="C652" s="1" t="s">
        <v>39</v>
      </c>
      <c r="D652" s="1" t="s">
        <v>39</v>
      </c>
      <c r="E652">
        <v>73</v>
      </c>
      <c r="F652" s="1" t="s">
        <v>57</v>
      </c>
      <c r="G652" s="1" t="s">
        <v>62</v>
      </c>
      <c r="H652" s="1" t="s">
        <v>63</v>
      </c>
      <c r="I652" s="1" t="s">
        <v>14</v>
      </c>
      <c r="J652" s="1" t="s">
        <v>10</v>
      </c>
      <c r="K652" t="b">
        <v>0</v>
      </c>
      <c r="L652" s="27">
        <v>10694.6</v>
      </c>
    </row>
    <row r="653" spans="1:12" x14ac:dyDescent="0.25">
      <c r="A653" s="29">
        <v>2020</v>
      </c>
      <c r="B653" s="29">
        <v>12</v>
      </c>
      <c r="C653" s="1" t="s">
        <v>39</v>
      </c>
      <c r="D653" s="1" t="s">
        <v>39</v>
      </c>
      <c r="E653">
        <v>73</v>
      </c>
      <c r="F653" s="1" t="s">
        <v>57</v>
      </c>
      <c r="G653" s="1" t="s">
        <v>62</v>
      </c>
      <c r="H653" s="1" t="s">
        <v>63</v>
      </c>
      <c r="I653" s="1" t="s">
        <v>15</v>
      </c>
      <c r="J653" s="1" t="s">
        <v>10</v>
      </c>
      <c r="K653" t="b">
        <v>0</v>
      </c>
      <c r="L653" s="27">
        <v>10694.6</v>
      </c>
    </row>
    <row r="654" spans="1:12" x14ac:dyDescent="0.25">
      <c r="A654" s="29">
        <v>2020</v>
      </c>
      <c r="B654" s="29">
        <v>12</v>
      </c>
      <c r="C654" s="1" t="s">
        <v>39</v>
      </c>
      <c r="D654" s="1" t="s">
        <v>39</v>
      </c>
      <c r="E654">
        <v>73</v>
      </c>
      <c r="F654" s="1" t="s">
        <v>57</v>
      </c>
      <c r="G654" s="1" t="s">
        <v>62</v>
      </c>
      <c r="H654" s="1" t="s">
        <v>63</v>
      </c>
      <c r="I654" s="1" t="s">
        <v>31</v>
      </c>
      <c r="J654" s="1" t="s">
        <v>12</v>
      </c>
      <c r="K654" t="b">
        <v>0</v>
      </c>
      <c r="L654" s="27">
        <v>5347.3</v>
      </c>
    </row>
    <row r="655" spans="1:12" x14ac:dyDescent="0.25">
      <c r="A655" s="29">
        <v>2020</v>
      </c>
      <c r="B655" s="29">
        <v>12</v>
      </c>
      <c r="C655" s="1" t="s">
        <v>39</v>
      </c>
      <c r="D655" s="1" t="s">
        <v>39</v>
      </c>
      <c r="E655">
        <v>73</v>
      </c>
      <c r="F655" s="1" t="s">
        <v>57</v>
      </c>
      <c r="G655" s="1" t="s">
        <v>62</v>
      </c>
      <c r="H655" s="1" t="s">
        <v>63</v>
      </c>
      <c r="I655" s="1" t="s">
        <v>16</v>
      </c>
      <c r="J655" s="1" t="s">
        <v>17</v>
      </c>
      <c r="K655" t="b">
        <v>0</v>
      </c>
      <c r="L655" s="27">
        <v>74862.2</v>
      </c>
    </row>
    <row r="656" spans="1:12" x14ac:dyDescent="0.25">
      <c r="A656" s="29">
        <v>2020</v>
      </c>
      <c r="B656" s="29">
        <v>12</v>
      </c>
      <c r="C656" s="1" t="s">
        <v>39</v>
      </c>
      <c r="D656" s="1" t="s">
        <v>39</v>
      </c>
      <c r="E656">
        <v>73</v>
      </c>
      <c r="F656" s="1" t="s">
        <v>57</v>
      </c>
      <c r="G656" s="1" t="s">
        <v>62</v>
      </c>
      <c r="H656" s="1" t="s">
        <v>63</v>
      </c>
      <c r="I656" s="1" t="s">
        <v>18</v>
      </c>
      <c r="J656" s="1" t="s">
        <v>17</v>
      </c>
      <c r="K656" t="b">
        <v>0</v>
      </c>
      <c r="L656" s="27">
        <v>10694.6</v>
      </c>
    </row>
    <row r="657" spans="1:12" x14ac:dyDescent="0.25">
      <c r="A657" s="29">
        <v>2020</v>
      </c>
      <c r="B657" s="29">
        <v>12</v>
      </c>
      <c r="C657" s="1" t="s">
        <v>39</v>
      </c>
      <c r="D657" s="1" t="s">
        <v>39</v>
      </c>
      <c r="E657">
        <v>73</v>
      </c>
      <c r="F657" s="1" t="s">
        <v>57</v>
      </c>
      <c r="G657" s="1" t="s">
        <v>62</v>
      </c>
      <c r="H657" s="1" t="s">
        <v>63</v>
      </c>
      <c r="I657" s="1" t="s">
        <v>19</v>
      </c>
      <c r="J657" s="1" t="s">
        <v>17</v>
      </c>
      <c r="K657" t="b">
        <v>0</v>
      </c>
      <c r="L657" s="27">
        <v>5347.3</v>
      </c>
    </row>
    <row r="658" spans="1:12" x14ac:dyDescent="0.25">
      <c r="A658" s="29">
        <v>2020</v>
      </c>
      <c r="B658" s="29">
        <v>12</v>
      </c>
      <c r="C658" s="1" t="s">
        <v>39</v>
      </c>
      <c r="D658" s="1" t="s">
        <v>39</v>
      </c>
      <c r="E658">
        <v>73</v>
      </c>
      <c r="F658" s="1" t="s">
        <v>57</v>
      </c>
      <c r="G658" s="1" t="s">
        <v>62</v>
      </c>
      <c r="H658" s="1" t="s">
        <v>63</v>
      </c>
      <c r="I658" s="1" t="s">
        <v>20</v>
      </c>
      <c r="J658" s="1" t="s">
        <v>17</v>
      </c>
      <c r="K658" t="b">
        <v>0</v>
      </c>
      <c r="L658" s="27">
        <v>5347.3</v>
      </c>
    </row>
    <row r="659" spans="1:12" x14ac:dyDescent="0.25">
      <c r="A659" s="29">
        <v>2020</v>
      </c>
      <c r="B659" s="29">
        <v>12</v>
      </c>
      <c r="C659" s="1" t="s">
        <v>39</v>
      </c>
      <c r="D659" s="1" t="s">
        <v>39</v>
      </c>
      <c r="E659">
        <v>73</v>
      </c>
      <c r="F659" s="1" t="s">
        <v>57</v>
      </c>
      <c r="G659" s="1" t="s">
        <v>62</v>
      </c>
      <c r="H659" s="1" t="s">
        <v>63</v>
      </c>
      <c r="I659" s="1" t="s">
        <v>32</v>
      </c>
      <c r="J659" s="1" t="s">
        <v>10</v>
      </c>
      <c r="K659" t="b">
        <v>0</v>
      </c>
      <c r="L659" s="27">
        <v>5347.3</v>
      </c>
    </row>
    <row r="660" spans="1:12" x14ac:dyDescent="0.25">
      <c r="A660" s="29">
        <v>2020</v>
      </c>
      <c r="B660" s="29">
        <v>12</v>
      </c>
      <c r="C660" s="1" t="s">
        <v>39</v>
      </c>
      <c r="D660" s="1" t="s">
        <v>39</v>
      </c>
      <c r="E660">
        <v>73</v>
      </c>
      <c r="F660" s="1" t="s">
        <v>57</v>
      </c>
      <c r="G660" s="1" t="s">
        <v>62</v>
      </c>
      <c r="H660" s="1" t="s">
        <v>63</v>
      </c>
      <c r="I660" s="1" t="s">
        <v>22</v>
      </c>
      <c r="J660" s="1" t="s">
        <v>10</v>
      </c>
      <c r="K660" t="b">
        <v>0</v>
      </c>
      <c r="L660" s="27">
        <v>42778.400000000001</v>
      </c>
    </row>
    <row r="661" spans="1:12" x14ac:dyDescent="0.25">
      <c r="A661" s="29">
        <v>2020</v>
      </c>
      <c r="B661" s="29">
        <v>12</v>
      </c>
      <c r="C661" s="1" t="s">
        <v>39</v>
      </c>
      <c r="D661" s="1" t="s">
        <v>39</v>
      </c>
      <c r="E661">
        <v>73</v>
      </c>
      <c r="F661" s="1" t="s">
        <v>57</v>
      </c>
      <c r="G661" s="1" t="s">
        <v>62</v>
      </c>
      <c r="H661" s="1" t="s">
        <v>63</v>
      </c>
      <c r="I661" s="1" t="s">
        <v>23</v>
      </c>
      <c r="J661" s="1" t="s">
        <v>12</v>
      </c>
      <c r="K661" t="b">
        <v>0</v>
      </c>
      <c r="L661" s="27">
        <v>42778.400000000001</v>
      </c>
    </row>
    <row r="662" spans="1:12" x14ac:dyDescent="0.25">
      <c r="A662" s="29">
        <v>2020</v>
      </c>
      <c r="B662" s="29">
        <v>12</v>
      </c>
      <c r="C662" s="1" t="s">
        <v>39</v>
      </c>
      <c r="D662" s="1" t="s">
        <v>39</v>
      </c>
      <c r="E662">
        <v>73</v>
      </c>
      <c r="F662" s="1" t="s">
        <v>57</v>
      </c>
      <c r="G662" s="1" t="s">
        <v>62</v>
      </c>
      <c r="H662" s="1" t="s">
        <v>63</v>
      </c>
      <c r="I662" s="1" t="s">
        <v>24</v>
      </c>
      <c r="J662" s="1" t="s">
        <v>12</v>
      </c>
      <c r="K662" t="b">
        <v>0</v>
      </c>
      <c r="L662" s="27">
        <v>10694.6</v>
      </c>
    </row>
    <row r="663" spans="1:12" x14ac:dyDescent="0.25">
      <c r="A663" s="29">
        <v>2020</v>
      </c>
      <c r="B663" s="29">
        <v>12</v>
      </c>
      <c r="C663" s="1" t="s">
        <v>39</v>
      </c>
      <c r="D663" s="1" t="s">
        <v>39</v>
      </c>
      <c r="E663">
        <v>73</v>
      </c>
      <c r="F663" s="1" t="s">
        <v>57</v>
      </c>
      <c r="G663" s="1" t="s">
        <v>62</v>
      </c>
      <c r="H663" s="1" t="s">
        <v>63</v>
      </c>
      <c r="I663" s="1" t="s">
        <v>33</v>
      </c>
      <c r="J663" s="1" t="s">
        <v>17</v>
      </c>
      <c r="K663" t="b">
        <v>0</v>
      </c>
      <c r="L663" s="27">
        <v>5347.3</v>
      </c>
    </row>
    <row r="664" spans="1:12" x14ac:dyDescent="0.25">
      <c r="A664" s="29">
        <v>2020</v>
      </c>
      <c r="B664" s="29">
        <v>12</v>
      </c>
      <c r="C664" s="1" t="s">
        <v>39</v>
      </c>
      <c r="D664" s="1" t="s">
        <v>39</v>
      </c>
      <c r="E664">
        <v>73</v>
      </c>
      <c r="F664" s="1" t="s">
        <v>57</v>
      </c>
      <c r="G664" s="1" t="s">
        <v>62</v>
      </c>
      <c r="H664" s="1" t="s">
        <v>63</v>
      </c>
      <c r="I664" s="1" t="s">
        <v>25</v>
      </c>
      <c r="J664" s="1" t="s">
        <v>17</v>
      </c>
      <c r="K664" t="b">
        <v>0</v>
      </c>
      <c r="L664" s="27">
        <v>5347.3</v>
      </c>
    </row>
    <row r="665" spans="1:12" x14ac:dyDescent="0.25">
      <c r="A665" s="29">
        <v>2020</v>
      </c>
      <c r="B665" s="29">
        <v>12</v>
      </c>
      <c r="C665" s="1" t="s">
        <v>39</v>
      </c>
      <c r="D665" s="1" t="s">
        <v>39</v>
      </c>
      <c r="E665">
        <v>73</v>
      </c>
      <c r="F665" s="1" t="s">
        <v>57</v>
      </c>
      <c r="G665" s="1" t="s">
        <v>58</v>
      </c>
      <c r="H665" s="1" t="s">
        <v>59</v>
      </c>
      <c r="I665" s="1" t="s">
        <v>9</v>
      </c>
      <c r="J665" s="1" t="s">
        <v>10</v>
      </c>
      <c r="K665" t="b">
        <v>0</v>
      </c>
      <c r="L665" s="27">
        <v>5671.38</v>
      </c>
    </row>
    <row r="666" spans="1:12" x14ac:dyDescent="0.25">
      <c r="A666" s="29">
        <v>2020</v>
      </c>
      <c r="B666" s="29">
        <v>12</v>
      </c>
      <c r="C666" s="1" t="s">
        <v>39</v>
      </c>
      <c r="D666" s="1" t="s">
        <v>39</v>
      </c>
      <c r="E666">
        <v>73</v>
      </c>
      <c r="F666" s="1" t="s">
        <v>57</v>
      </c>
      <c r="G666" s="1" t="s">
        <v>58</v>
      </c>
      <c r="H666" s="1" t="s">
        <v>59</v>
      </c>
      <c r="I666" s="1" t="s">
        <v>11</v>
      </c>
      <c r="J666" s="1" t="s">
        <v>12</v>
      </c>
      <c r="K666" t="b">
        <v>0</v>
      </c>
      <c r="L666" s="27">
        <v>29491.17</v>
      </c>
    </row>
    <row r="667" spans="1:12" x14ac:dyDescent="0.25">
      <c r="A667" s="29">
        <v>2020</v>
      </c>
      <c r="B667" s="29">
        <v>12</v>
      </c>
      <c r="C667" s="1" t="s">
        <v>39</v>
      </c>
      <c r="D667" s="1" t="s">
        <v>39</v>
      </c>
      <c r="E667">
        <v>73</v>
      </c>
      <c r="F667" s="1" t="s">
        <v>57</v>
      </c>
      <c r="G667" s="1" t="s">
        <v>58</v>
      </c>
      <c r="H667" s="1" t="s">
        <v>59</v>
      </c>
      <c r="I667" s="1" t="s">
        <v>13</v>
      </c>
      <c r="J667" s="1" t="s">
        <v>12</v>
      </c>
      <c r="K667" t="b">
        <v>0</v>
      </c>
      <c r="L667" s="27">
        <v>15879.86</v>
      </c>
    </row>
    <row r="668" spans="1:12" x14ac:dyDescent="0.25">
      <c r="A668" s="29">
        <v>2020</v>
      </c>
      <c r="B668" s="29">
        <v>12</v>
      </c>
      <c r="C668" s="1" t="s">
        <v>39</v>
      </c>
      <c r="D668" s="1" t="s">
        <v>39</v>
      </c>
      <c r="E668">
        <v>73</v>
      </c>
      <c r="F668" s="1" t="s">
        <v>57</v>
      </c>
      <c r="G668" s="1" t="s">
        <v>58</v>
      </c>
      <c r="H668" s="1" t="s">
        <v>59</v>
      </c>
      <c r="I668" s="1" t="s">
        <v>28</v>
      </c>
      <c r="J668" s="1" t="s">
        <v>12</v>
      </c>
      <c r="K668" t="b">
        <v>0</v>
      </c>
      <c r="L668" s="27">
        <v>1134.28</v>
      </c>
    </row>
    <row r="669" spans="1:12" x14ac:dyDescent="0.25">
      <c r="A669" s="29">
        <v>2020</v>
      </c>
      <c r="B669" s="29">
        <v>12</v>
      </c>
      <c r="C669" s="1" t="s">
        <v>39</v>
      </c>
      <c r="D669" s="1" t="s">
        <v>39</v>
      </c>
      <c r="E669">
        <v>73</v>
      </c>
      <c r="F669" s="1" t="s">
        <v>57</v>
      </c>
      <c r="G669" s="1" t="s">
        <v>58</v>
      </c>
      <c r="H669" s="1" t="s">
        <v>59</v>
      </c>
      <c r="I669" s="1" t="s">
        <v>29</v>
      </c>
      <c r="J669" s="1" t="s">
        <v>12</v>
      </c>
      <c r="K669" t="b">
        <v>0</v>
      </c>
      <c r="L669" s="27">
        <v>1134.28</v>
      </c>
    </row>
    <row r="670" spans="1:12" x14ac:dyDescent="0.25">
      <c r="A670" s="29">
        <v>2020</v>
      </c>
      <c r="B670" s="29">
        <v>12</v>
      </c>
      <c r="C670" s="1" t="s">
        <v>39</v>
      </c>
      <c r="D670" s="1" t="s">
        <v>39</v>
      </c>
      <c r="E670">
        <v>73</v>
      </c>
      <c r="F670" s="1" t="s">
        <v>57</v>
      </c>
      <c r="G670" s="1" t="s">
        <v>58</v>
      </c>
      <c r="H670" s="1" t="s">
        <v>59</v>
      </c>
      <c r="I670" s="1" t="s">
        <v>30</v>
      </c>
      <c r="J670" s="1" t="s">
        <v>10</v>
      </c>
      <c r="K670" t="b">
        <v>0</v>
      </c>
      <c r="L670" s="27">
        <v>5671.38</v>
      </c>
    </row>
    <row r="671" spans="1:12" x14ac:dyDescent="0.25">
      <c r="A671" s="29">
        <v>2020</v>
      </c>
      <c r="B671" s="29">
        <v>12</v>
      </c>
      <c r="C671" s="1" t="s">
        <v>39</v>
      </c>
      <c r="D671" s="1" t="s">
        <v>39</v>
      </c>
      <c r="E671">
        <v>73</v>
      </c>
      <c r="F671" s="1" t="s">
        <v>57</v>
      </c>
      <c r="G671" s="1" t="s">
        <v>58</v>
      </c>
      <c r="H671" s="1" t="s">
        <v>59</v>
      </c>
      <c r="I671" s="1" t="s">
        <v>14</v>
      </c>
      <c r="J671" s="1" t="s">
        <v>10</v>
      </c>
      <c r="K671" t="b">
        <v>0</v>
      </c>
      <c r="L671" s="27">
        <v>3402.83</v>
      </c>
    </row>
    <row r="672" spans="1:12" x14ac:dyDescent="0.25">
      <c r="A672" s="29">
        <v>2020</v>
      </c>
      <c r="B672" s="29">
        <v>12</v>
      </c>
      <c r="C672" s="1" t="s">
        <v>39</v>
      </c>
      <c r="D672" s="1" t="s">
        <v>39</v>
      </c>
      <c r="E672">
        <v>73</v>
      </c>
      <c r="F672" s="1" t="s">
        <v>57</v>
      </c>
      <c r="G672" s="1" t="s">
        <v>58</v>
      </c>
      <c r="H672" s="1" t="s">
        <v>59</v>
      </c>
      <c r="I672" s="1" t="s">
        <v>15</v>
      </c>
      <c r="J672" s="1" t="s">
        <v>10</v>
      </c>
      <c r="K672" t="b">
        <v>0</v>
      </c>
      <c r="L672" s="27">
        <v>13611.31</v>
      </c>
    </row>
    <row r="673" spans="1:12" x14ac:dyDescent="0.25">
      <c r="A673" s="29">
        <v>2020</v>
      </c>
      <c r="B673" s="29">
        <v>12</v>
      </c>
      <c r="C673" s="1" t="s">
        <v>39</v>
      </c>
      <c r="D673" s="1" t="s">
        <v>39</v>
      </c>
      <c r="E673">
        <v>73</v>
      </c>
      <c r="F673" s="1" t="s">
        <v>57</v>
      </c>
      <c r="G673" s="1" t="s">
        <v>58</v>
      </c>
      <c r="H673" s="1" t="s">
        <v>59</v>
      </c>
      <c r="I673" s="1" t="s">
        <v>31</v>
      </c>
      <c r="J673" s="1" t="s">
        <v>12</v>
      </c>
      <c r="K673" t="b">
        <v>0</v>
      </c>
      <c r="L673" s="27">
        <v>2268.5500000000002</v>
      </c>
    </row>
    <row r="674" spans="1:12" x14ac:dyDescent="0.25">
      <c r="A674" s="29">
        <v>2020</v>
      </c>
      <c r="B674" s="29">
        <v>12</v>
      </c>
      <c r="C674" s="1" t="s">
        <v>39</v>
      </c>
      <c r="D674" s="1" t="s">
        <v>39</v>
      </c>
      <c r="E674">
        <v>73</v>
      </c>
      <c r="F674" s="1" t="s">
        <v>57</v>
      </c>
      <c r="G674" s="1" t="s">
        <v>58</v>
      </c>
      <c r="H674" s="1" t="s">
        <v>59</v>
      </c>
      <c r="I674" s="1" t="s">
        <v>16</v>
      </c>
      <c r="J674" s="1" t="s">
        <v>17</v>
      </c>
      <c r="K674" t="b">
        <v>0</v>
      </c>
      <c r="L674" s="27">
        <v>11342.76</v>
      </c>
    </row>
    <row r="675" spans="1:12" x14ac:dyDescent="0.25">
      <c r="A675" s="29">
        <v>2020</v>
      </c>
      <c r="B675" s="29">
        <v>12</v>
      </c>
      <c r="C675" s="1" t="s">
        <v>39</v>
      </c>
      <c r="D675" s="1" t="s">
        <v>39</v>
      </c>
      <c r="E675">
        <v>73</v>
      </c>
      <c r="F675" s="1" t="s">
        <v>57</v>
      </c>
      <c r="G675" s="1" t="s">
        <v>58</v>
      </c>
      <c r="H675" s="1" t="s">
        <v>59</v>
      </c>
      <c r="I675" s="1" t="s">
        <v>18</v>
      </c>
      <c r="J675" s="1" t="s">
        <v>17</v>
      </c>
      <c r="K675" t="b">
        <v>0</v>
      </c>
      <c r="L675" s="27">
        <v>2268.5500000000002</v>
      </c>
    </row>
    <row r="676" spans="1:12" x14ac:dyDescent="0.25">
      <c r="A676" s="29">
        <v>2020</v>
      </c>
      <c r="B676" s="29">
        <v>12</v>
      </c>
      <c r="C676" s="1" t="s">
        <v>39</v>
      </c>
      <c r="D676" s="1" t="s">
        <v>39</v>
      </c>
      <c r="E676">
        <v>73</v>
      </c>
      <c r="F676" s="1" t="s">
        <v>57</v>
      </c>
      <c r="G676" s="1" t="s">
        <v>58</v>
      </c>
      <c r="H676" s="1" t="s">
        <v>59</v>
      </c>
      <c r="I676" s="1" t="s">
        <v>19</v>
      </c>
      <c r="J676" s="1" t="s">
        <v>17</v>
      </c>
      <c r="K676" t="b">
        <v>0</v>
      </c>
      <c r="L676" s="27">
        <v>2268.5500000000002</v>
      </c>
    </row>
    <row r="677" spans="1:12" x14ac:dyDescent="0.25">
      <c r="A677" s="29">
        <v>2020</v>
      </c>
      <c r="B677" s="29">
        <v>12</v>
      </c>
      <c r="C677" s="1" t="s">
        <v>39</v>
      </c>
      <c r="D677" s="1" t="s">
        <v>39</v>
      </c>
      <c r="E677">
        <v>73</v>
      </c>
      <c r="F677" s="1" t="s">
        <v>57</v>
      </c>
      <c r="G677" s="1" t="s">
        <v>58</v>
      </c>
      <c r="H677" s="1" t="s">
        <v>59</v>
      </c>
      <c r="I677" s="1" t="s">
        <v>20</v>
      </c>
      <c r="J677" s="1" t="s">
        <v>17</v>
      </c>
      <c r="K677" t="b">
        <v>0</v>
      </c>
      <c r="L677" s="27">
        <v>2268.5500000000002</v>
      </c>
    </row>
    <row r="678" spans="1:12" x14ac:dyDescent="0.25">
      <c r="A678" s="29">
        <v>2020</v>
      </c>
      <c r="B678" s="29">
        <v>12</v>
      </c>
      <c r="C678" s="1" t="s">
        <v>39</v>
      </c>
      <c r="D678" s="1" t="s">
        <v>39</v>
      </c>
      <c r="E678">
        <v>73</v>
      </c>
      <c r="F678" s="1" t="s">
        <v>57</v>
      </c>
      <c r="G678" s="1" t="s">
        <v>58</v>
      </c>
      <c r="H678" s="1" t="s">
        <v>59</v>
      </c>
      <c r="I678" s="1" t="s">
        <v>32</v>
      </c>
      <c r="J678" s="1" t="s">
        <v>10</v>
      </c>
      <c r="K678" t="b">
        <v>0</v>
      </c>
      <c r="L678" s="27">
        <v>1134.28</v>
      </c>
    </row>
    <row r="679" spans="1:12" x14ac:dyDescent="0.25">
      <c r="A679" s="29">
        <v>2020</v>
      </c>
      <c r="B679" s="29">
        <v>12</v>
      </c>
      <c r="C679" s="1" t="s">
        <v>39</v>
      </c>
      <c r="D679" s="1" t="s">
        <v>39</v>
      </c>
      <c r="E679">
        <v>73</v>
      </c>
      <c r="F679" s="1" t="s">
        <v>57</v>
      </c>
      <c r="G679" s="1" t="s">
        <v>58</v>
      </c>
      <c r="H679" s="1" t="s">
        <v>59</v>
      </c>
      <c r="I679" s="1" t="s">
        <v>22</v>
      </c>
      <c r="J679" s="1" t="s">
        <v>10</v>
      </c>
      <c r="K679" t="b">
        <v>0</v>
      </c>
      <c r="L679" s="27">
        <v>4537.1000000000004</v>
      </c>
    </row>
    <row r="680" spans="1:12" x14ac:dyDescent="0.25">
      <c r="A680" s="29">
        <v>2020</v>
      </c>
      <c r="B680" s="29">
        <v>12</v>
      </c>
      <c r="C680" s="1" t="s">
        <v>39</v>
      </c>
      <c r="D680" s="1" t="s">
        <v>39</v>
      </c>
      <c r="E680">
        <v>73</v>
      </c>
      <c r="F680" s="1" t="s">
        <v>57</v>
      </c>
      <c r="G680" s="1" t="s">
        <v>58</v>
      </c>
      <c r="H680" s="1" t="s">
        <v>59</v>
      </c>
      <c r="I680" s="1" t="s">
        <v>23</v>
      </c>
      <c r="J680" s="1" t="s">
        <v>12</v>
      </c>
      <c r="K680" t="b">
        <v>0</v>
      </c>
      <c r="L680" s="27">
        <v>5671.38</v>
      </c>
    </row>
    <row r="681" spans="1:12" x14ac:dyDescent="0.25">
      <c r="A681" s="29">
        <v>2020</v>
      </c>
      <c r="B681" s="29">
        <v>12</v>
      </c>
      <c r="C681" s="1" t="s">
        <v>39</v>
      </c>
      <c r="D681" s="1" t="s">
        <v>39</v>
      </c>
      <c r="E681">
        <v>73</v>
      </c>
      <c r="F681" s="1" t="s">
        <v>57</v>
      </c>
      <c r="G681" s="1" t="s">
        <v>58</v>
      </c>
      <c r="H681" s="1" t="s">
        <v>59</v>
      </c>
      <c r="I681" s="1" t="s">
        <v>24</v>
      </c>
      <c r="J681" s="1" t="s">
        <v>12</v>
      </c>
      <c r="K681" t="b">
        <v>0</v>
      </c>
      <c r="L681" s="27">
        <v>2268.5500000000002</v>
      </c>
    </row>
    <row r="682" spans="1:12" x14ac:dyDescent="0.25">
      <c r="A682" s="29">
        <v>2020</v>
      </c>
      <c r="B682" s="29">
        <v>12</v>
      </c>
      <c r="C682" s="1" t="s">
        <v>39</v>
      </c>
      <c r="D682" s="1" t="s">
        <v>39</v>
      </c>
      <c r="E682">
        <v>73</v>
      </c>
      <c r="F682" s="1" t="s">
        <v>57</v>
      </c>
      <c r="G682" s="1" t="s">
        <v>58</v>
      </c>
      <c r="H682" s="1" t="s">
        <v>59</v>
      </c>
      <c r="I682" s="1" t="s">
        <v>33</v>
      </c>
      <c r="J682" s="1" t="s">
        <v>17</v>
      </c>
      <c r="K682" t="b">
        <v>0</v>
      </c>
      <c r="L682" s="27">
        <v>1134.28</v>
      </c>
    </row>
    <row r="683" spans="1:12" x14ac:dyDescent="0.25">
      <c r="A683" s="29">
        <v>2020</v>
      </c>
      <c r="B683" s="29">
        <v>12</v>
      </c>
      <c r="C683" s="1" t="s">
        <v>39</v>
      </c>
      <c r="D683" s="1" t="s">
        <v>39</v>
      </c>
      <c r="E683">
        <v>73</v>
      </c>
      <c r="F683" s="1" t="s">
        <v>57</v>
      </c>
      <c r="G683" s="1" t="s">
        <v>58</v>
      </c>
      <c r="H683" s="1" t="s">
        <v>59</v>
      </c>
      <c r="I683" s="1" t="s">
        <v>25</v>
      </c>
      <c r="J683" s="1" t="s">
        <v>17</v>
      </c>
      <c r="K683" t="b">
        <v>0</v>
      </c>
      <c r="L683" s="27">
        <v>2268.5500000000002</v>
      </c>
    </row>
    <row r="684" spans="1:12" x14ac:dyDescent="0.25">
      <c r="A684" s="29">
        <v>2020</v>
      </c>
      <c r="B684" s="29">
        <v>12</v>
      </c>
      <c r="C684" s="1" t="s">
        <v>39</v>
      </c>
      <c r="D684" s="1" t="s">
        <v>39</v>
      </c>
      <c r="E684">
        <v>70</v>
      </c>
      <c r="F684" s="1" t="s">
        <v>64</v>
      </c>
      <c r="G684" s="1" t="s">
        <v>69</v>
      </c>
      <c r="H684" s="1" t="s">
        <v>70</v>
      </c>
      <c r="I684" s="1" t="s">
        <v>9</v>
      </c>
      <c r="J684" s="1" t="s">
        <v>10</v>
      </c>
      <c r="K684" t="b">
        <v>0</v>
      </c>
      <c r="L684" s="27">
        <v>91267.78</v>
      </c>
    </row>
    <row r="685" spans="1:12" x14ac:dyDescent="0.25">
      <c r="A685" s="29">
        <v>2020</v>
      </c>
      <c r="B685" s="29">
        <v>12</v>
      </c>
      <c r="C685" s="1" t="s">
        <v>39</v>
      </c>
      <c r="D685" s="1" t="s">
        <v>39</v>
      </c>
      <c r="E685">
        <v>70</v>
      </c>
      <c r="F685" s="1" t="s">
        <v>64</v>
      </c>
      <c r="G685" s="1" t="s">
        <v>69</v>
      </c>
      <c r="H685" s="1" t="s">
        <v>70</v>
      </c>
      <c r="I685" s="1" t="s">
        <v>11</v>
      </c>
      <c r="J685" s="1" t="s">
        <v>12</v>
      </c>
      <c r="K685" t="b">
        <v>0</v>
      </c>
      <c r="L685" s="27">
        <v>20281.73</v>
      </c>
    </row>
    <row r="686" spans="1:12" x14ac:dyDescent="0.25">
      <c r="A686" s="29">
        <v>2020</v>
      </c>
      <c r="B686" s="29">
        <v>12</v>
      </c>
      <c r="C686" s="1" t="s">
        <v>39</v>
      </c>
      <c r="D686" s="1" t="s">
        <v>39</v>
      </c>
      <c r="E686">
        <v>70</v>
      </c>
      <c r="F686" s="1" t="s">
        <v>64</v>
      </c>
      <c r="G686" s="1" t="s">
        <v>69</v>
      </c>
      <c r="H686" s="1" t="s">
        <v>70</v>
      </c>
      <c r="I686" s="1" t="s">
        <v>13</v>
      </c>
      <c r="J686" s="1" t="s">
        <v>12</v>
      </c>
      <c r="K686" t="b">
        <v>0</v>
      </c>
      <c r="L686" s="27">
        <v>91267.78</v>
      </c>
    </row>
    <row r="687" spans="1:12" x14ac:dyDescent="0.25">
      <c r="A687" s="29">
        <v>2020</v>
      </c>
      <c r="B687" s="29">
        <v>12</v>
      </c>
      <c r="C687" s="1" t="s">
        <v>39</v>
      </c>
      <c r="D687" s="1" t="s">
        <v>39</v>
      </c>
      <c r="E687">
        <v>70</v>
      </c>
      <c r="F687" s="1" t="s">
        <v>64</v>
      </c>
      <c r="G687" s="1" t="s">
        <v>69</v>
      </c>
      <c r="H687" s="1" t="s">
        <v>70</v>
      </c>
      <c r="I687" s="1" t="s">
        <v>28</v>
      </c>
      <c r="J687" s="1" t="s">
        <v>12</v>
      </c>
      <c r="K687" t="b">
        <v>0</v>
      </c>
      <c r="L687" s="27">
        <v>30422.59</v>
      </c>
    </row>
    <row r="688" spans="1:12" x14ac:dyDescent="0.25">
      <c r="A688" s="29">
        <v>2020</v>
      </c>
      <c r="B688" s="29">
        <v>12</v>
      </c>
      <c r="C688" s="1" t="s">
        <v>39</v>
      </c>
      <c r="D688" s="1" t="s">
        <v>39</v>
      </c>
      <c r="E688">
        <v>70</v>
      </c>
      <c r="F688" s="1" t="s">
        <v>64</v>
      </c>
      <c r="G688" s="1" t="s">
        <v>69</v>
      </c>
      <c r="H688" s="1" t="s">
        <v>70</v>
      </c>
      <c r="I688" s="1" t="s">
        <v>29</v>
      </c>
      <c r="J688" s="1" t="s">
        <v>12</v>
      </c>
      <c r="K688" t="b">
        <v>0</v>
      </c>
      <c r="L688" s="27">
        <v>10140.86</v>
      </c>
    </row>
    <row r="689" spans="1:12" x14ac:dyDescent="0.25">
      <c r="A689" s="29">
        <v>2020</v>
      </c>
      <c r="B689" s="29">
        <v>12</v>
      </c>
      <c r="C689" s="1" t="s">
        <v>39</v>
      </c>
      <c r="D689" s="1" t="s">
        <v>39</v>
      </c>
      <c r="E689">
        <v>70</v>
      </c>
      <c r="F689" s="1" t="s">
        <v>64</v>
      </c>
      <c r="G689" s="1" t="s">
        <v>69</v>
      </c>
      <c r="H689" s="1" t="s">
        <v>70</v>
      </c>
      <c r="I689" s="1" t="s">
        <v>30</v>
      </c>
      <c r="J689" s="1" t="s">
        <v>10</v>
      </c>
      <c r="K689" t="b">
        <v>0</v>
      </c>
      <c r="L689" s="27">
        <v>30422.59</v>
      </c>
    </row>
    <row r="690" spans="1:12" x14ac:dyDescent="0.25">
      <c r="A690" s="29">
        <v>2020</v>
      </c>
      <c r="B690" s="29">
        <v>12</v>
      </c>
      <c r="C690" s="1" t="s">
        <v>39</v>
      </c>
      <c r="D690" s="1" t="s">
        <v>39</v>
      </c>
      <c r="E690">
        <v>70</v>
      </c>
      <c r="F690" s="1" t="s">
        <v>64</v>
      </c>
      <c r="G690" s="1" t="s">
        <v>69</v>
      </c>
      <c r="H690" s="1" t="s">
        <v>70</v>
      </c>
      <c r="I690" s="1" t="s">
        <v>14</v>
      </c>
      <c r="J690" s="1" t="s">
        <v>10</v>
      </c>
      <c r="K690" t="b">
        <v>0</v>
      </c>
      <c r="L690" s="27">
        <v>283944.2</v>
      </c>
    </row>
    <row r="691" spans="1:12" x14ac:dyDescent="0.25">
      <c r="A691" s="29">
        <v>2020</v>
      </c>
      <c r="B691" s="29">
        <v>12</v>
      </c>
      <c r="C691" s="1" t="s">
        <v>39</v>
      </c>
      <c r="D691" s="1" t="s">
        <v>39</v>
      </c>
      <c r="E691">
        <v>70</v>
      </c>
      <c r="F691" s="1" t="s">
        <v>64</v>
      </c>
      <c r="G691" s="1" t="s">
        <v>69</v>
      </c>
      <c r="H691" s="1" t="s">
        <v>70</v>
      </c>
      <c r="I691" s="1" t="s">
        <v>15</v>
      </c>
      <c r="J691" s="1" t="s">
        <v>10</v>
      </c>
      <c r="K691" t="b">
        <v>0</v>
      </c>
      <c r="L691" s="27">
        <v>10140.86</v>
      </c>
    </row>
    <row r="692" spans="1:12" x14ac:dyDescent="0.25">
      <c r="A692" s="29">
        <v>2020</v>
      </c>
      <c r="B692" s="29">
        <v>12</v>
      </c>
      <c r="C692" s="1" t="s">
        <v>39</v>
      </c>
      <c r="D692" s="1" t="s">
        <v>39</v>
      </c>
      <c r="E692">
        <v>70</v>
      </c>
      <c r="F692" s="1" t="s">
        <v>64</v>
      </c>
      <c r="G692" s="1" t="s">
        <v>69</v>
      </c>
      <c r="H692" s="1" t="s">
        <v>70</v>
      </c>
      <c r="I692" s="1" t="s">
        <v>31</v>
      </c>
      <c r="J692" s="1" t="s">
        <v>12</v>
      </c>
      <c r="K692" t="b">
        <v>0</v>
      </c>
      <c r="L692" s="27">
        <v>10140.86</v>
      </c>
    </row>
    <row r="693" spans="1:12" x14ac:dyDescent="0.25">
      <c r="A693" s="29">
        <v>2020</v>
      </c>
      <c r="B693" s="29">
        <v>12</v>
      </c>
      <c r="C693" s="1" t="s">
        <v>39</v>
      </c>
      <c r="D693" s="1" t="s">
        <v>39</v>
      </c>
      <c r="E693">
        <v>70</v>
      </c>
      <c r="F693" s="1" t="s">
        <v>64</v>
      </c>
      <c r="G693" s="1" t="s">
        <v>69</v>
      </c>
      <c r="H693" s="1" t="s">
        <v>70</v>
      </c>
      <c r="I693" s="1" t="s">
        <v>16</v>
      </c>
      <c r="J693" s="1" t="s">
        <v>17</v>
      </c>
      <c r="K693" t="b">
        <v>0</v>
      </c>
      <c r="L693" s="27">
        <v>20281.73</v>
      </c>
    </row>
    <row r="694" spans="1:12" x14ac:dyDescent="0.25">
      <c r="A694" s="29">
        <v>2020</v>
      </c>
      <c r="B694" s="29">
        <v>12</v>
      </c>
      <c r="C694" s="1" t="s">
        <v>39</v>
      </c>
      <c r="D694" s="1" t="s">
        <v>39</v>
      </c>
      <c r="E694">
        <v>70</v>
      </c>
      <c r="F694" s="1" t="s">
        <v>64</v>
      </c>
      <c r="G694" s="1" t="s">
        <v>69</v>
      </c>
      <c r="H694" s="1" t="s">
        <v>70</v>
      </c>
      <c r="I694" s="1" t="s">
        <v>18</v>
      </c>
      <c r="J694" s="1" t="s">
        <v>17</v>
      </c>
      <c r="K694" t="b">
        <v>0</v>
      </c>
      <c r="L694" s="27">
        <v>10140.86</v>
      </c>
    </row>
    <row r="695" spans="1:12" x14ac:dyDescent="0.25">
      <c r="A695" s="29">
        <v>2020</v>
      </c>
      <c r="B695" s="29">
        <v>12</v>
      </c>
      <c r="C695" s="1" t="s">
        <v>39</v>
      </c>
      <c r="D695" s="1" t="s">
        <v>39</v>
      </c>
      <c r="E695">
        <v>70</v>
      </c>
      <c r="F695" s="1" t="s">
        <v>64</v>
      </c>
      <c r="G695" s="1" t="s">
        <v>69</v>
      </c>
      <c r="H695" s="1" t="s">
        <v>70</v>
      </c>
      <c r="I695" s="1" t="s">
        <v>19</v>
      </c>
      <c r="J695" s="1" t="s">
        <v>17</v>
      </c>
      <c r="K695" t="b">
        <v>0</v>
      </c>
      <c r="L695" s="27">
        <v>20281.73</v>
      </c>
    </row>
    <row r="696" spans="1:12" x14ac:dyDescent="0.25">
      <c r="A696" s="29">
        <v>2020</v>
      </c>
      <c r="B696" s="29">
        <v>12</v>
      </c>
      <c r="C696" s="1" t="s">
        <v>39</v>
      </c>
      <c r="D696" s="1" t="s">
        <v>39</v>
      </c>
      <c r="E696">
        <v>70</v>
      </c>
      <c r="F696" s="1" t="s">
        <v>64</v>
      </c>
      <c r="G696" s="1" t="s">
        <v>69</v>
      </c>
      <c r="H696" s="1" t="s">
        <v>70</v>
      </c>
      <c r="I696" s="1" t="s">
        <v>20</v>
      </c>
      <c r="J696" s="1" t="s">
        <v>17</v>
      </c>
      <c r="K696" t="b">
        <v>0</v>
      </c>
      <c r="L696" s="27">
        <v>20281.73</v>
      </c>
    </row>
    <row r="697" spans="1:12" x14ac:dyDescent="0.25">
      <c r="A697" s="29">
        <v>2020</v>
      </c>
      <c r="B697" s="29">
        <v>12</v>
      </c>
      <c r="C697" s="1" t="s">
        <v>39</v>
      </c>
      <c r="D697" s="1" t="s">
        <v>39</v>
      </c>
      <c r="E697">
        <v>70</v>
      </c>
      <c r="F697" s="1" t="s">
        <v>64</v>
      </c>
      <c r="G697" s="1" t="s">
        <v>69</v>
      </c>
      <c r="H697" s="1" t="s">
        <v>70</v>
      </c>
      <c r="I697" s="1" t="s">
        <v>21</v>
      </c>
      <c r="J697" s="1" t="s">
        <v>10</v>
      </c>
      <c r="K697" t="b">
        <v>0</v>
      </c>
      <c r="L697" s="27">
        <v>40563.46</v>
      </c>
    </row>
    <row r="698" spans="1:12" x14ac:dyDescent="0.25">
      <c r="A698" s="29">
        <v>2020</v>
      </c>
      <c r="B698" s="29">
        <v>12</v>
      </c>
      <c r="C698" s="1" t="s">
        <v>39</v>
      </c>
      <c r="D698" s="1" t="s">
        <v>39</v>
      </c>
      <c r="E698">
        <v>70</v>
      </c>
      <c r="F698" s="1" t="s">
        <v>64</v>
      </c>
      <c r="G698" s="1" t="s">
        <v>69</v>
      </c>
      <c r="H698" s="1" t="s">
        <v>70</v>
      </c>
      <c r="I698" s="1" t="s">
        <v>32</v>
      </c>
      <c r="J698" s="1" t="s">
        <v>10</v>
      </c>
      <c r="K698" t="b">
        <v>0</v>
      </c>
      <c r="L698" s="27">
        <v>60845.19</v>
      </c>
    </row>
    <row r="699" spans="1:12" x14ac:dyDescent="0.25">
      <c r="A699" s="29">
        <v>2020</v>
      </c>
      <c r="B699" s="29">
        <v>12</v>
      </c>
      <c r="C699" s="1" t="s">
        <v>39</v>
      </c>
      <c r="D699" s="1" t="s">
        <v>39</v>
      </c>
      <c r="E699">
        <v>70</v>
      </c>
      <c r="F699" s="1" t="s">
        <v>64</v>
      </c>
      <c r="G699" s="1" t="s">
        <v>69</v>
      </c>
      <c r="H699" s="1" t="s">
        <v>70</v>
      </c>
      <c r="I699" s="1" t="s">
        <v>22</v>
      </c>
      <c r="J699" s="1" t="s">
        <v>10</v>
      </c>
      <c r="K699" t="b">
        <v>0</v>
      </c>
      <c r="L699" s="27">
        <v>40563.46</v>
      </c>
    </row>
    <row r="700" spans="1:12" x14ac:dyDescent="0.25">
      <c r="A700" s="29">
        <v>2020</v>
      </c>
      <c r="B700" s="29">
        <v>12</v>
      </c>
      <c r="C700" s="1" t="s">
        <v>39</v>
      </c>
      <c r="D700" s="1" t="s">
        <v>39</v>
      </c>
      <c r="E700">
        <v>70</v>
      </c>
      <c r="F700" s="1" t="s">
        <v>64</v>
      </c>
      <c r="G700" s="1" t="s">
        <v>69</v>
      </c>
      <c r="H700" s="1" t="s">
        <v>70</v>
      </c>
      <c r="I700" s="1" t="s">
        <v>23</v>
      </c>
      <c r="J700" s="1" t="s">
        <v>12</v>
      </c>
      <c r="K700" t="b">
        <v>0</v>
      </c>
      <c r="L700" s="27">
        <v>152112.95999999999</v>
      </c>
    </row>
    <row r="701" spans="1:12" x14ac:dyDescent="0.25">
      <c r="A701" s="29">
        <v>2020</v>
      </c>
      <c r="B701" s="29">
        <v>12</v>
      </c>
      <c r="C701" s="1" t="s">
        <v>39</v>
      </c>
      <c r="D701" s="1" t="s">
        <v>39</v>
      </c>
      <c r="E701">
        <v>70</v>
      </c>
      <c r="F701" s="1" t="s">
        <v>64</v>
      </c>
      <c r="G701" s="1" t="s">
        <v>69</v>
      </c>
      <c r="H701" s="1" t="s">
        <v>70</v>
      </c>
      <c r="I701" s="1" t="s">
        <v>24</v>
      </c>
      <c r="J701" s="1" t="s">
        <v>12</v>
      </c>
      <c r="K701" t="b">
        <v>0</v>
      </c>
      <c r="L701" s="27">
        <v>40563.46</v>
      </c>
    </row>
    <row r="702" spans="1:12" x14ac:dyDescent="0.25">
      <c r="A702" s="29">
        <v>2020</v>
      </c>
      <c r="B702" s="29">
        <v>12</v>
      </c>
      <c r="C702" s="1" t="s">
        <v>39</v>
      </c>
      <c r="D702" s="1" t="s">
        <v>39</v>
      </c>
      <c r="E702">
        <v>70</v>
      </c>
      <c r="F702" s="1" t="s">
        <v>64</v>
      </c>
      <c r="G702" s="1" t="s">
        <v>69</v>
      </c>
      <c r="H702" s="1" t="s">
        <v>70</v>
      </c>
      <c r="I702" s="1" t="s">
        <v>33</v>
      </c>
      <c r="J702" s="1" t="s">
        <v>17</v>
      </c>
      <c r="K702" t="b">
        <v>0</v>
      </c>
      <c r="L702" s="27">
        <v>10140.86</v>
      </c>
    </row>
    <row r="703" spans="1:12" x14ac:dyDescent="0.25">
      <c r="A703" s="29">
        <v>2020</v>
      </c>
      <c r="B703" s="29">
        <v>12</v>
      </c>
      <c r="C703" s="1" t="s">
        <v>39</v>
      </c>
      <c r="D703" s="1" t="s">
        <v>39</v>
      </c>
      <c r="E703">
        <v>70</v>
      </c>
      <c r="F703" s="1" t="s">
        <v>64</v>
      </c>
      <c r="G703" s="1" t="s">
        <v>69</v>
      </c>
      <c r="H703" s="1" t="s">
        <v>70</v>
      </c>
      <c r="I703" s="1" t="s">
        <v>25</v>
      </c>
      <c r="J703" s="1" t="s">
        <v>17</v>
      </c>
      <c r="K703" t="b">
        <v>0</v>
      </c>
      <c r="L703" s="27">
        <v>20281.73</v>
      </c>
    </row>
    <row r="704" spans="1:12" x14ac:dyDescent="0.25">
      <c r="A704" s="29">
        <v>2020</v>
      </c>
      <c r="B704" s="29">
        <v>12</v>
      </c>
      <c r="C704" s="1" t="s">
        <v>39</v>
      </c>
      <c r="D704" s="1" t="s">
        <v>39</v>
      </c>
      <c r="E704">
        <v>70</v>
      </c>
      <c r="F704" s="1" t="s">
        <v>64</v>
      </c>
      <c r="G704" s="1" t="s">
        <v>65</v>
      </c>
      <c r="H704" s="1" t="s">
        <v>66</v>
      </c>
      <c r="I704" s="1" t="s">
        <v>9</v>
      </c>
      <c r="J704" s="1" t="s">
        <v>10</v>
      </c>
      <c r="K704" t="b">
        <v>0</v>
      </c>
      <c r="L704" s="27">
        <v>132753.13</v>
      </c>
    </row>
    <row r="705" spans="1:12" x14ac:dyDescent="0.25">
      <c r="A705" s="29">
        <v>2020</v>
      </c>
      <c r="B705" s="29">
        <v>12</v>
      </c>
      <c r="C705" s="1" t="s">
        <v>39</v>
      </c>
      <c r="D705" s="1" t="s">
        <v>39</v>
      </c>
      <c r="E705">
        <v>70</v>
      </c>
      <c r="F705" s="1" t="s">
        <v>64</v>
      </c>
      <c r="G705" s="1" t="s">
        <v>65</v>
      </c>
      <c r="H705" s="1" t="s">
        <v>66</v>
      </c>
      <c r="I705" s="1" t="s">
        <v>11</v>
      </c>
      <c r="J705" s="1" t="s">
        <v>12</v>
      </c>
      <c r="K705" t="b">
        <v>0</v>
      </c>
      <c r="L705" s="27">
        <v>8297.07</v>
      </c>
    </row>
    <row r="706" spans="1:12" x14ac:dyDescent="0.25">
      <c r="A706" s="29">
        <v>2020</v>
      </c>
      <c r="B706" s="29">
        <v>12</v>
      </c>
      <c r="C706" s="1" t="s">
        <v>39</v>
      </c>
      <c r="D706" s="1" t="s">
        <v>39</v>
      </c>
      <c r="E706">
        <v>70</v>
      </c>
      <c r="F706" s="1" t="s">
        <v>64</v>
      </c>
      <c r="G706" s="1" t="s">
        <v>65</v>
      </c>
      <c r="H706" s="1" t="s">
        <v>66</v>
      </c>
      <c r="I706" s="1" t="s">
        <v>13</v>
      </c>
      <c r="J706" s="1" t="s">
        <v>12</v>
      </c>
      <c r="K706" t="b">
        <v>0</v>
      </c>
      <c r="L706" s="27">
        <v>22125.52</v>
      </c>
    </row>
    <row r="707" spans="1:12" x14ac:dyDescent="0.25">
      <c r="A707" s="29">
        <v>2020</v>
      </c>
      <c r="B707" s="29">
        <v>12</v>
      </c>
      <c r="C707" s="1" t="s">
        <v>39</v>
      </c>
      <c r="D707" s="1" t="s">
        <v>39</v>
      </c>
      <c r="E707">
        <v>70</v>
      </c>
      <c r="F707" s="1" t="s">
        <v>64</v>
      </c>
      <c r="G707" s="1" t="s">
        <v>65</v>
      </c>
      <c r="H707" s="1" t="s">
        <v>66</v>
      </c>
      <c r="I707" s="1" t="s">
        <v>28</v>
      </c>
      <c r="J707" s="1" t="s">
        <v>12</v>
      </c>
      <c r="K707" t="b">
        <v>0</v>
      </c>
      <c r="L707" s="27">
        <v>2765.69</v>
      </c>
    </row>
    <row r="708" spans="1:12" x14ac:dyDescent="0.25">
      <c r="A708" s="29">
        <v>2020</v>
      </c>
      <c r="B708" s="29">
        <v>12</v>
      </c>
      <c r="C708" s="1" t="s">
        <v>39</v>
      </c>
      <c r="D708" s="1" t="s">
        <v>39</v>
      </c>
      <c r="E708">
        <v>70</v>
      </c>
      <c r="F708" s="1" t="s">
        <v>64</v>
      </c>
      <c r="G708" s="1" t="s">
        <v>65</v>
      </c>
      <c r="H708" s="1" t="s">
        <v>66</v>
      </c>
      <c r="I708" s="1" t="s">
        <v>29</v>
      </c>
      <c r="J708" s="1" t="s">
        <v>12</v>
      </c>
      <c r="K708" t="b">
        <v>0</v>
      </c>
      <c r="L708" s="27">
        <v>2765.69</v>
      </c>
    </row>
    <row r="709" spans="1:12" x14ac:dyDescent="0.25">
      <c r="A709" s="29">
        <v>2020</v>
      </c>
      <c r="B709" s="29">
        <v>12</v>
      </c>
      <c r="C709" s="1" t="s">
        <v>39</v>
      </c>
      <c r="D709" s="1" t="s">
        <v>39</v>
      </c>
      <c r="E709">
        <v>70</v>
      </c>
      <c r="F709" s="1" t="s">
        <v>64</v>
      </c>
      <c r="G709" s="1" t="s">
        <v>65</v>
      </c>
      <c r="H709" s="1" t="s">
        <v>66</v>
      </c>
      <c r="I709" s="1" t="s">
        <v>30</v>
      </c>
      <c r="J709" s="1" t="s">
        <v>10</v>
      </c>
      <c r="K709" t="b">
        <v>0</v>
      </c>
      <c r="L709" s="27">
        <v>5531.38</v>
      </c>
    </row>
    <row r="710" spans="1:12" x14ac:dyDescent="0.25">
      <c r="A710" s="29">
        <v>2020</v>
      </c>
      <c r="B710" s="29">
        <v>12</v>
      </c>
      <c r="C710" s="1" t="s">
        <v>39</v>
      </c>
      <c r="D710" s="1" t="s">
        <v>39</v>
      </c>
      <c r="E710">
        <v>70</v>
      </c>
      <c r="F710" s="1" t="s">
        <v>64</v>
      </c>
      <c r="G710" s="1" t="s">
        <v>65</v>
      </c>
      <c r="H710" s="1" t="s">
        <v>66</v>
      </c>
      <c r="I710" s="1" t="s">
        <v>14</v>
      </c>
      <c r="J710" s="1" t="s">
        <v>10</v>
      </c>
      <c r="K710" t="b">
        <v>0</v>
      </c>
      <c r="L710" s="27">
        <v>13828.45</v>
      </c>
    </row>
    <row r="711" spans="1:12" x14ac:dyDescent="0.25">
      <c r="A711" s="29">
        <v>2020</v>
      </c>
      <c r="B711" s="29">
        <v>12</v>
      </c>
      <c r="C711" s="1" t="s">
        <v>39</v>
      </c>
      <c r="D711" s="1" t="s">
        <v>39</v>
      </c>
      <c r="E711">
        <v>70</v>
      </c>
      <c r="F711" s="1" t="s">
        <v>64</v>
      </c>
      <c r="G711" s="1" t="s">
        <v>65</v>
      </c>
      <c r="H711" s="1" t="s">
        <v>66</v>
      </c>
      <c r="I711" s="1" t="s">
        <v>15</v>
      </c>
      <c r="J711" s="1" t="s">
        <v>10</v>
      </c>
      <c r="K711" t="b">
        <v>0</v>
      </c>
      <c r="L711" s="27">
        <v>5531.38</v>
      </c>
    </row>
    <row r="712" spans="1:12" x14ac:dyDescent="0.25">
      <c r="A712" s="29">
        <v>2020</v>
      </c>
      <c r="B712" s="29">
        <v>12</v>
      </c>
      <c r="C712" s="1" t="s">
        <v>39</v>
      </c>
      <c r="D712" s="1" t="s">
        <v>39</v>
      </c>
      <c r="E712">
        <v>70</v>
      </c>
      <c r="F712" s="1" t="s">
        <v>64</v>
      </c>
      <c r="G712" s="1" t="s">
        <v>65</v>
      </c>
      <c r="H712" s="1" t="s">
        <v>66</v>
      </c>
      <c r="I712" s="1" t="s">
        <v>31</v>
      </c>
      <c r="J712" s="1" t="s">
        <v>12</v>
      </c>
      <c r="K712" t="b">
        <v>0</v>
      </c>
      <c r="L712" s="27">
        <v>2765.69</v>
      </c>
    </row>
    <row r="713" spans="1:12" x14ac:dyDescent="0.25">
      <c r="A713" s="29">
        <v>2020</v>
      </c>
      <c r="B713" s="29">
        <v>12</v>
      </c>
      <c r="C713" s="1" t="s">
        <v>39</v>
      </c>
      <c r="D713" s="1" t="s">
        <v>39</v>
      </c>
      <c r="E713">
        <v>70</v>
      </c>
      <c r="F713" s="1" t="s">
        <v>64</v>
      </c>
      <c r="G713" s="1" t="s">
        <v>65</v>
      </c>
      <c r="H713" s="1" t="s">
        <v>66</v>
      </c>
      <c r="I713" s="1" t="s">
        <v>16</v>
      </c>
      <c r="J713" s="1" t="s">
        <v>17</v>
      </c>
      <c r="K713" t="b">
        <v>0</v>
      </c>
      <c r="L713" s="27">
        <v>2765.69</v>
      </c>
    </row>
    <row r="714" spans="1:12" x14ac:dyDescent="0.25">
      <c r="A714" s="29">
        <v>2020</v>
      </c>
      <c r="B714" s="29">
        <v>12</v>
      </c>
      <c r="C714" s="1" t="s">
        <v>39</v>
      </c>
      <c r="D714" s="1" t="s">
        <v>39</v>
      </c>
      <c r="E714">
        <v>70</v>
      </c>
      <c r="F714" s="1" t="s">
        <v>64</v>
      </c>
      <c r="G714" s="1" t="s">
        <v>65</v>
      </c>
      <c r="H714" s="1" t="s">
        <v>66</v>
      </c>
      <c r="I714" s="1" t="s">
        <v>18</v>
      </c>
      <c r="J714" s="1" t="s">
        <v>17</v>
      </c>
      <c r="K714" t="b">
        <v>0</v>
      </c>
      <c r="L714" s="27">
        <v>2765.69</v>
      </c>
    </row>
    <row r="715" spans="1:12" x14ac:dyDescent="0.25">
      <c r="A715" s="29">
        <v>2020</v>
      </c>
      <c r="B715" s="29">
        <v>12</v>
      </c>
      <c r="C715" s="1" t="s">
        <v>39</v>
      </c>
      <c r="D715" s="1" t="s">
        <v>39</v>
      </c>
      <c r="E715">
        <v>70</v>
      </c>
      <c r="F715" s="1" t="s">
        <v>64</v>
      </c>
      <c r="G715" s="1" t="s">
        <v>65</v>
      </c>
      <c r="H715" s="1" t="s">
        <v>66</v>
      </c>
      <c r="I715" s="1" t="s">
        <v>19</v>
      </c>
      <c r="J715" s="1" t="s">
        <v>17</v>
      </c>
      <c r="K715" t="b">
        <v>0</v>
      </c>
      <c r="L715" s="27">
        <v>8297.07</v>
      </c>
    </row>
    <row r="716" spans="1:12" x14ac:dyDescent="0.25">
      <c r="A716" s="29">
        <v>2020</v>
      </c>
      <c r="B716" s="29">
        <v>12</v>
      </c>
      <c r="C716" s="1" t="s">
        <v>39</v>
      </c>
      <c r="D716" s="1" t="s">
        <v>39</v>
      </c>
      <c r="E716">
        <v>70</v>
      </c>
      <c r="F716" s="1" t="s">
        <v>64</v>
      </c>
      <c r="G716" s="1" t="s">
        <v>65</v>
      </c>
      <c r="H716" s="1" t="s">
        <v>66</v>
      </c>
      <c r="I716" s="1" t="s">
        <v>20</v>
      </c>
      <c r="J716" s="1" t="s">
        <v>17</v>
      </c>
      <c r="K716" t="b">
        <v>0</v>
      </c>
      <c r="L716" s="27">
        <v>5531.38</v>
      </c>
    </row>
    <row r="717" spans="1:12" x14ac:dyDescent="0.25">
      <c r="A717" s="29">
        <v>2020</v>
      </c>
      <c r="B717" s="29">
        <v>12</v>
      </c>
      <c r="C717" s="1" t="s">
        <v>39</v>
      </c>
      <c r="D717" s="1" t="s">
        <v>39</v>
      </c>
      <c r="E717">
        <v>70</v>
      </c>
      <c r="F717" s="1" t="s">
        <v>64</v>
      </c>
      <c r="G717" s="1" t="s">
        <v>65</v>
      </c>
      <c r="H717" s="1" t="s">
        <v>66</v>
      </c>
      <c r="I717" s="1" t="s">
        <v>21</v>
      </c>
      <c r="J717" s="1" t="s">
        <v>10</v>
      </c>
      <c r="K717" t="b">
        <v>0</v>
      </c>
      <c r="L717" s="27">
        <v>11062.76</v>
      </c>
    </row>
    <row r="718" spans="1:12" x14ac:dyDescent="0.25">
      <c r="A718" s="29">
        <v>2020</v>
      </c>
      <c r="B718" s="29">
        <v>12</v>
      </c>
      <c r="C718" s="1" t="s">
        <v>39</v>
      </c>
      <c r="D718" s="1" t="s">
        <v>39</v>
      </c>
      <c r="E718">
        <v>70</v>
      </c>
      <c r="F718" s="1" t="s">
        <v>64</v>
      </c>
      <c r="G718" s="1" t="s">
        <v>65</v>
      </c>
      <c r="H718" s="1" t="s">
        <v>66</v>
      </c>
      <c r="I718" s="1" t="s">
        <v>32</v>
      </c>
      <c r="J718" s="1" t="s">
        <v>10</v>
      </c>
      <c r="K718" t="b">
        <v>0</v>
      </c>
      <c r="L718" s="27">
        <v>8297.07</v>
      </c>
    </row>
    <row r="719" spans="1:12" x14ac:dyDescent="0.25">
      <c r="A719" s="29">
        <v>2020</v>
      </c>
      <c r="B719" s="29">
        <v>12</v>
      </c>
      <c r="C719" s="1" t="s">
        <v>39</v>
      </c>
      <c r="D719" s="1" t="s">
        <v>39</v>
      </c>
      <c r="E719">
        <v>70</v>
      </c>
      <c r="F719" s="1" t="s">
        <v>64</v>
      </c>
      <c r="G719" s="1" t="s">
        <v>65</v>
      </c>
      <c r="H719" s="1" t="s">
        <v>66</v>
      </c>
      <c r="I719" s="1" t="s">
        <v>22</v>
      </c>
      <c r="J719" s="1" t="s">
        <v>10</v>
      </c>
      <c r="K719" t="b">
        <v>0</v>
      </c>
      <c r="L719" s="27">
        <v>19359.830000000002</v>
      </c>
    </row>
    <row r="720" spans="1:12" x14ac:dyDescent="0.25">
      <c r="A720" s="29">
        <v>2020</v>
      </c>
      <c r="B720" s="29">
        <v>12</v>
      </c>
      <c r="C720" s="1" t="s">
        <v>39</v>
      </c>
      <c r="D720" s="1" t="s">
        <v>39</v>
      </c>
      <c r="E720">
        <v>70</v>
      </c>
      <c r="F720" s="1" t="s">
        <v>64</v>
      </c>
      <c r="G720" s="1" t="s">
        <v>65</v>
      </c>
      <c r="H720" s="1" t="s">
        <v>66</v>
      </c>
      <c r="I720" s="1" t="s">
        <v>23</v>
      </c>
      <c r="J720" s="1" t="s">
        <v>12</v>
      </c>
      <c r="K720" t="b">
        <v>0</v>
      </c>
      <c r="L720" s="27">
        <v>13828.45</v>
      </c>
    </row>
    <row r="721" spans="1:12" x14ac:dyDescent="0.25">
      <c r="A721" s="29">
        <v>2020</v>
      </c>
      <c r="B721" s="29">
        <v>12</v>
      </c>
      <c r="C721" s="1" t="s">
        <v>39</v>
      </c>
      <c r="D721" s="1" t="s">
        <v>39</v>
      </c>
      <c r="E721">
        <v>70</v>
      </c>
      <c r="F721" s="1" t="s">
        <v>64</v>
      </c>
      <c r="G721" s="1" t="s">
        <v>65</v>
      </c>
      <c r="H721" s="1" t="s">
        <v>66</v>
      </c>
      <c r="I721" s="1" t="s">
        <v>24</v>
      </c>
      <c r="J721" s="1" t="s">
        <v>12</v>
      </c>
      <c r="K721" t="b">
        <v>0</v>
      </c>
      <c r="L721" s="27">
        <v>2765.69</v>
      </c>
    </row>
    <row r="722" spans="1:12" x14ac:dyDescent="0.25">
      <c r="A722" s="29">
        <v>2020</v>
      </c>
      <c r="B722" s="29">
        <v>12</v>
      </c>
      <c r="C722" s="1" t="s">
        <v>39</v>
      </c>
      <c r="D722" s="1" t="s">
        <v>39</v>
      </c>
      <c r="E722">
        <v>70</v>
      </c>
      <c r="F722" s="1" t="s">
        <v>64</v>
      </c>
      <c r="G722" s="1" t="s">
        <v>65</v>
      </c>
      <c r="H722" s="1" t="s">
        <v>66</v>
      </c>
      <c r="I722" s="1" t="s">
        <v>33</v>
      </c>
      <c r="J722" s="1" t="s">
        <v>17</v>
      </c>
      <c r="K722" t="b">
        <v>0</v>
      </c>
      <c r="L722" s="27">
        <v>2765.69</v>
      </c>
    </row>
    <row r="723" spans="1:12" x14ac:dyDescent="0.25">
      <c r="A723" s="29">
        <v>2020</v>
      </c>
      <c r="B723" s="29">
        <v>12</v>
      </c>
      <c r="C723" s="1" t="s">
        <v>39</v>
      </c>
      <c r="D723" s="1" t="s">
        <v>39</v>
      </c>
      <c r="E723">
        <v>70</v>
      </c>
      <c r="F723" s="1" t="s">
        <v>64</v>
      </c>
      <c r="G723" s="1" t="s">
        <v>65</v>
      </c>
      <c r="H723" s="1" t="s">
        <v>66</v>
      </c>
      <c r="I723" s="1" t="s">
        <v>25</v>
      </c>
      <c r="J723" s="1" t="s">
        <v>17</v>
      </c>
      <c r="K723" t="b">
        <v>0</v>
      </c>
      <c r="L723" s="27">
        <v>2765.69</v>
      </c>
    </row>
    <row r="724" spans="1:12" x14ac:dyDescent="0.25">
      <c r="A724" s="29">
        <v>2020</v>
      </c>
      <c r="B724" s="29">
        <v>12</v>
      </c>
      <c r="C724" s="1" t="s">
        <v>39</v>
      </c>
      <c r="D724" s="1" t="s">
        <v>39</v>
      </c>
      <c r="E724">
        <v>70</v>
      </c>
      <c r="F724" s="1" t="s">
        <v>64</v>
      </c>
      <c r="G724" s="1" t="s">
        <v>67</v>
      </c>
      <c r="H724" s="1" t="s">
        <v>68</v>
      </c>
      <c r="I724" s="1" t="s">
        <v>9</v>
      </c>
      <c r="J724" s="1" t="s">
        <v>10</v>
      </c>
      <c r="K724" t="b">
        <v>0</v>
      </c>
      <c r="L724" s="27">
        <v>475698.72</v>
      </c>
    </row>
    <row r="725" spans="1:12" x14ac:dyDescent="0.25">
      <c r="A725" s="29">
        <v>2020</v>
      </c>
      <c r="B725" s="29">
        <v>12</v>
      </c>
      <c r="C725" s="1" t="s">
        <v>39</v>
      </c>
      <c r="D725" s="1" t="s">
        <v>39</v>
      </c>
      <c r="E725">
        <v>70</v>
      </c>
      <c r="F725" s="1" t="s">
        <v>64</v>
      </c>
      <c r="G725" s="1" t="s">
        <v>67</v>
      </c>
      <c r="H725" s="1" t="s">
        <v>68</v>
      </c>
      <c r="I725" s="1" t="s">
        <v>11</v>
      </c>
      <c r="J725" s="1" t="s">
        <v>12</v>
      </c>
      <c r="K725" t="b">
        <v>0</v>
      </c>
      <c r="L725" s="27">
        <v>396415.6</v>
      </c>
    </row>
    <row r="726" spans="1:12" x14ac:dyDescent="0.25">
      <c r="A726" s="29">
        <v>2020</v>
      </c>
      <c r="B726" s="29">
        <v>12</v>
      </c>
      <c r="C726" s="1" t="s">
        <v>39</v>
      </c>
      <c r="D726" s="1" t="s">
        <v>39</v>
      </c>
      <c r="E726">
        <v>70</v>
      </c>
      <c r="F726" s="1" t="s">
        <v>64</v>
      </c>
      <c r="G726" s="1" t="s">
        <v>67</v>
      </c>
      <c r="H726" s="1" t="s">
        <v>68</v>
      </c>
      <c r="I726" s="1" t="s">
        <v>13</v>
      </c>
      <c r="J726" s="1" t="s">
        <v>12</v>
      </c>
      <c r="K726" t="b">
        <v>0</v>
      </c>
      <c r="L726" s="27">
        <v>1268529.92</v>
      </c>
    </row>
    <row r="727" spans="1:12" x14ac:dyDescent="0.25">
      <c r="A727" s="29">
        <v>2020</v>
      </c>
      <c r="B727" s="29">
        <v>12</v>
      </c>
      <c r="C727" s="1" t="s">
        <v>39</v>
      </c>
      <c r="D727" s="1" t="s">
        <v>39</v>
      </c>
      <c r="E727">
        <v>70</v>
      </c>
      <c r="F727" s="1" t="s">
        <v>64</v>
      </c>
      <c r="G727" s="1" t="s">
        <v>67</v>
      </c>
      <c r="H727" s="1" t="s">
        <v>68</v>
      </c>
      <c r="I727" s="1" t="s">
        <v>28</v>
      </c>
      <c r="J727" s="1" t="s">
        <v>12</v>
      </c>
      <c r="K727" t="b">
        <v>0</v>
      </c>
      <c r="L727" s="27">
        <v>317132.48</v>
      </c>
    </row>
    <row r="728" spans="1:12" x14ac:dyDescent="0.25">
      <c r="A728" s="29">
        <v>2020</v>
      </c>
      <c r="B728" s="29">
        <v>12</v>
      </c>
      <c r="C728" s="1" t="s">
        <v>39</v>
      </c>
      <c r="D728" s="1" t="s">
        <v>39</v>
      </c>
      <c r="E728">
        <v>70</v>
      </c>
      <c r="F728" s="1" t="s">
        <v>64</v>
      </c>
      <c r="G728" s="1" t="s">
        <v>67</v>
      </c>
      <c r="H728" s="1" t="s">
        <v>68</v>
      </c>
      <c r="I728" s="1" t="s">
        <v>29</v>
      </c>
      <c r="J728" s="1" t="s">
        <v>12</v>
      </c>
      <c r="K728" t="b">
        <v>0</v>
      </c>
      <c r="L728" s="27">
        <v>79283.12</v>
      </c>
    </row>
    <row r="729" spans="1:12" x14ac:dyDescent="0.25">
      <c r="A729" s="29">
        <v>2020</v>
      </c>
      <c r="B729" s="29">
        <v>12</v>
      </c>
      <c r="C729" s="1" t="s">
        <v>39</v>
      </c>
      <c r="D729" s="1" t="s">
        <v>39</v>
      </c>
      <c r="E729">
        <v>70</v>
      </c>
      <c r="F729" s="1" t="s">
        <v>64</v>
      </c>
      <c r="G729" s="1" t="s">
        <v>67</v>
      </c>
      <c r="H729" s="1" t="s">
        <v>68</v>
      </c>
      <c r="I729" s="1" t="s">
        <v>30</v>
      </c>
      <c r="J729" s="1" t="s">
        <v>10</v>
      </c>
      <c r="K729" t="b">
        <v>0</v>
      </c>
      <c r="L729" s="27">
        <v>158566.24</v>
      </c>
    </row>
    <row r="730" spans="1:12" x14ac:dyDescent="0.25">
      <c r="A730" s="29">
        <v>2020</v>
      </c>
      <c r="B730" s="29">
        <v>12</v>
      </c>
      <c r="C730" s="1" t="s">
        <v>39</v>
      </c>
      <c r="D730" s="1" t="s">
        <v>39</v>
      </c>
      <c r="E730">
        <v>70</v>
      </c>
      <c r="F730" s="1" t="s">
        <v>64</v>
      </c>
      <c r="G730" s="1" t="s">
        <v>67</v>
      </c>
      <c r="H730" s="1" t="s">
        <v>68</v>
      </c>
      <c r="I730" s="1" t="s">
        <v>14</v>
      </c>
      <c r="J730" s="1" t="s">
        <v>10</v>
      </c>
      <c r="K730" t="b">
        <v>0</v>
      </c>
      <c r="L730" s="27">
        <v>634264.96</v>
      </c>
    </row>
    <row r="731" spans="1:12" x14ac:dyDescent="0.25">
      <c r="A731" s="29">
        <v>2020</v>
      </c>
      <c r="B731" s="29">
        <v>12</v>
      </c>
      <c r="C731" s="1" t="s">
        <v>39</v>
      </c>
      <c r="D731" s="1" t="s">
        <v>39</v>
      </c>
      <c r="E731">
        <v>70</v>
      </c>
      <c r="F731" s="1" t="s">
        <v>64</v>
      </c>
      <c r="G731" s="1" t="s">
        <v>67</v>
      </c>
      <c r="H731" s="1" t="s">
        <v>68</v>
      </c>
      <c r="I731" s="1" t="s">
        <v>15</v>
      </c>
      <c r="J731" s="1" t="s">
        <v>10</v>
      </c>
      <c r="K731" t="b">
        <v>0</v>
      </c>
      <c r="L731" s="27">
        <v>317132.48</v>
      </c>
    </row>
    <row r="732" spans="1:12" x14ac:dyDescent="0.25">
      <c r="A732" s="29">
        <v>2020</v>
      </c>
      <c r="B732" s="29">
        <v>12</v>
      </c>
      <c r="C732" s="1" t="s">
        <v>39</v>
      </c>
      <c r="D732" s="1" t="s">
        <v>39</v>
      </c>
      <c r="E732">
        <v>70</v>
      </c>
      <c r="F732" s="1" t="s">
        <v>64</v>
      </c>
      <c r="G732" s="1" t="s">
        <v>67</v>
      </c>
      <c r="H732" s="1" t="s">
        <v>68</v>
      </c>
      <c r="I732" s="1" t="s">
        <v>31</v>
      </c>
      <c r="J732" s="1" t="s">
        <v>12</v>
      </c>
      <c r="K732" t="b">
        <v>0</v>
      </c>
      <c r="L732" s="27">
        <v>79283.12</v>
      </c>
    </row>
    <row r="733" spans="1:12" x14ac:dyDescent="0.25">
      <c r="A733" s="29">
        <v>2020</v>
      </c>
      <c r="B733" s="29">
        <v>12</v>
      </c>
      <c r="C733" s="1" t="s">
        <v>39</v>
      </c>
      <c r="D733" s="1" t="s">
        <v>39</v>
      </c>
      <c r="E733">
        <v>70</v>
      </c>
      <c r="F733" s="1" t="s">
        <v>64</v>
      </c>
      <c r="G733" s="1" t="s">
        <v>67</v>
      </c>
      <c r="H733" s="1" t="s">
        <v>68</v>
      </c>
      <c r="I733" s="1" t="s">
        <v>16</v>
      </c>
      <c r="J733" s="1" t="s">
        <v>17</v>
      </c>
      <c r="K733" t="b">
        <v>0</v>
      </c>
      <c r="L733" s="27">
        <v>1109963.68</v>
      </c>
    </row>
    <row r="734" spans="1:12" x14ac:dyDescent="0.25">
      <c r="A734" s="29">
        <v>2020</v>
      </c>
      <c r="B734" s="29">
        <v>12</v>
      </c>
      <c r="C734" s="1" t="s">
        <v>39</v>
      </c>
      <c r="D734" s="1" t="s">
        <v>39</v>
      </c>
      <c r="E734">
        <v>70</v>
      </c>
      <c r="F734" s="1" t="s">
        <v>64</v>
      </c>
      <c r="G734" s="1" t="s">
        <v>67</v>
      </c>
      <c r="H734" s="1" t="s">
        <v>68</v>
      </c>
      <c r="I734" s="1" t="s">
        <v>18</v>
      </c>
      <c r="J734" s="1" t="s">
        <v>17</v>
      </c>
      <c r="K734" t="b">
        <v>0</v>
      </c>
      <c r="L734" s="27">
        <v>158566.24</v>
      </c>
    </row>
    <row r="735" spans="1:12" x14ac:dyDescent="0.25">
      <c r="A735" s="29">
        <v>2020</v>
      </c>
      <c r="B735" s="29">
        <v>12</v>
      </c>
      <c r="C735" s="1" t="s">
        <v>39</v>
      </c>
      <c r="D735" s="1" t="s">
        <v>39</v>
      </c>
      <c r="E735">
        <v>70</v>
      </c>
      <c r="F735" s="1" t="s">
        <v>64</v>
      </c>
      <c r="G735" s="1" t="s">
        <v>67</v>
      </c>
      <c r="H735" s="1" t="s">
        <v>68</v>
      </c>
      <c r="I735" s="1" t="s">
        <v>19</v>
      </c>
      <c r="J735" s="1" t="s">
        <v>17</v>
      </c>
      <c r="K735" t="b">
        <v>0</v>
      </c>
      <c r="L735" s="27">
        <v>396415.6</v>
      </c>
    </row>
    <row r="736" spans="1:12" x14ac:dyDescent="0.25">
      <c r="A736" s="29">
        <v>2020</v>
      </c>
      <c r="B736" s="29">
        <v>12</v>
      </c>
      <c r="C736" s="1" t="s">
        <v>39</v>
      </c>
      <c r="D736" s="1" t="s">
        <v>39</v>
      </c>
      <c r="E736">
        <v>70</v>
      </c>
      <c r="F736" s="1" t="s">
        <v>64</v>
      </c>
      <c r="G736" s="1" t="s">
        <v>67</v>
      </c>
      <c r="H736" s="1" t="s">
        <v>68</v>
      </c>
      <c r="I736" s="1" t="s">
        <v>20</v>
      </c>
      <c r="J736" s="1" t="s">
        <v>17</v>
      </c>
      <c r="K736" t="b">
        <v>0</v>
      </c>
      <c r="L736" s="27">
        <v>554981.84</v>
      </c>
    </row>
    <row r="737" spans="1:12" x14ac:dyDescent="0.25">
      <c r="A737" s="29">
        <v>2020</v>
      </c>
      <c r="B737" s="29">
        <v>12</v>
      </c>
      <c r="C737" s="1" t="s">
        <v>39</v>
      </c>
      <c r="D737" s="1" t="s">
        <v>39</v>
      </c>
      <c r="E737">
        <v>70</v>
      </c>
      <c r="F737" s="1" t="s">
        <v>64</v>
      </c>
      <c r="G737" s="1" t="s">
        <v>67</v>
      </c>
      <c r="H737" s="1" t="s">
        <v>68</v>
      </c>
      <c r="I737" s="1" t="s">
        <v>21</v>
      </c>
      <c r="J737" s="1" t="s">
        <v>10</v>
      </c>
      <c r="K737" t="b">
        <v>0</v>
      </c>
      <c r="L737" s="27">
        <v>317132.48</v>
      </c>
    </row>
    <row r="738" spans="1:12" x14ac:dyDescent="0.25">
      <c r="A738" s="29">
        <v>2020</v>
      </c>
      <c r="B738" s="29">
        <v>12</v>
      </c>
      <c r="C738" s="1" t="s">
        <v>39</v>
      </c>
      <c r="D738" s="1" t="s">
        <v>39</v>
      </c>
      <c r="E738">
        <v>70</v>
      </c>
      <c r="F738" s="1" t="s">
        <v>64</v>
      </c>
      <c r="G738" s="1" t="s">
        <v>67</v>
      </c>
      <c r="H738" s="1" t="s">
        <v>68</v>
      </c>
      <c r="I738" s="1" t="s">
        <v>32</v>
      </c>
      <c r="J738" s="1" t="s">
        <v>10</v>
      </c>
      <c r="K738" t="b">
        <v>0</v>
      </c>
      <c r="L738" s="27">
        <v>317132.48</v>
      </c>
    </row>
    <row r="739" spans="1:12" x14ac:dyDescent="0.25">
      <c r="A739" s="29">
        <v>2020</v>
      </c>
      <c r="B739" s="29">
        <v>12</v>
      </c>
      <c r="C739" s="1" t="s">
        <v>39</v>
      </c>
      <c r="D739" s="1" t="s">
        <v>39</v>
      </c>
      <c r="E739">
        <v>70</v>
      </c>
      <c r="F739" s="1" t="s">
        <v>64</v>
      </c>
      <c r="G739" s="1" t="s">
        <v>67</v>
      </c>
      <c r="H739" s="1" t="s">
        <v>68</v>
      </c>
      <c r="I739" s="1" t="s">
        <v>22</v>
      </c>
      <c r="J739" s="1" t="s">
        <v>10</v>
      </c>
      <c r="K739" t="b">
        <v>0</v>
      </c>
      <c r="L739" s="27">
        <v>158566.24</v>
      </c>
    </row>
    <row r="740" spans="1:12" x14ac:dyDescent="0.25">
      <c r="A740" s="29">
        <v>2020</v>
      </c>
      <c r="B740" s="29">
        <v>12</v>
      </c>
      <c r="C740" s="1" t="s">
        <v>39</v>
      </c>
      <c r="D740" s="1" t="s">
        <v>39</v>
      </c>
      <c r="E740">
        <v>70</v>
      </c>
      <c r="F740" s="1" t="s">
        <v>64</v>
      </c>
      <c r="G740" s="1" t="s">
        <v>67</v>
      </c>
      <c r="H740" s="1" t="s">
        <v>68</v>
      </c>
      <c r="I740" s="1" t="s">
        <v>23</v>
      </c>
      <c r="J740" s="1" t="s">
        <v>12</v>
      </c>
      <c r="K740" t="b">
        <v>0</v>
      </c>
      <c r="L740" s="27">
        <v>237849.36</v>
      </c>
    </row>
    <row r="741" spans="1:12" x14ac:dyDescent="0.25">
      <c r="A741" s="29">
        <v>2020</v>
      </c>
      <c r="B741" s="29">
        <v>12</v>
      </c>
      <c r="C741" s="1" t="s">
        <v>39</v>
      </c>
      <c r="D741" s="1" t="s">
        <v>39</v>
      </c>
      <c r="E741">
        <v>70</v>
      </c>
      <c r="F741" s="1" t="s">
        <v>64</v>
      </c>
      <c r="G741" s="1" t="s">
        <v>67</v>
      </c>
      <c r="H741" s="1" t="s">
        <v>68</v>
      </c>
      <c r="I741" s="1" t="s">
        <v>24</v>
      </c>
      <c r="J741" s="1" t="s">
        <v>12</v>
      </c>
      <c r="K741" t="b">
        <v>0</v>
      </c>
      <c r="L741" s="27">
        <v>792831.2</v>
      </c>
    </row>
    <row r="742" spans="1:12" x14ac:dyDescent="0.25">
      <c r="A742" s="29">
        <v>2020</v>
      </c>
      <c r="B742" s="29">
        <v>12</v>
      </c>
      <c r="C742" s="1" t="s">
        <v>39</v>
      </c>
      <c r="D742" s="1" t="s">
        <v>39</v>
      </c>
      <c r="E742">
        <v>70</v>
      </c>
      <c r="F742" s="1" t="s">
        <v>64</v>
      </c>
      <c r="G742" s="1" t="s">
        <v>67</v>
      </c>
      <c r="H742" s="1" t="s">
        <v>68</v>
      </c>
      <c r="I742" s="1" t="s">
        <v>33</v>
      </c>
      <c r="J742" s="1" t="s">
        <v>17</v>
      </c>
      <c r="K742" t="b">
        <v>0</v>
      </c>
      <c r="L742" s="27">
        <v>79283.12</v>
      </c>
    </row>
    <row r="743" spans="1:12" x14ac:dyDescent="0.25">
      <c r="A743" s="29">
        <v>2020</v>
      </c>
      <c r="B743" s="29">
        <v>12</v>
      </c>
      <c r="C743" s="1" t="s">
        <v>39</v>
      </c>
      <c r="D743" s="1" t="s">
        <v>39</v>
      </c>
      <c r="E743">
        <v>70</v>
      </c>
      <c r="F743" s="1" t="s">
        <v>64</v>
      </c>
      <c r="G743" s="1" t="s">
        <v>67</v>
      </c>
      <c r="H743" s="1" t="s">
        <v>68</v>
      </c>
      <c r="I743" s="1" t="s">
        <v>25</v>
      </c>
      <c r="J743" s="1" t="s">
        <v>17</v>
      </c>
      <c r="K743" t="b">
        <v>0</v>
      </c>
      <c r="L743" s="27">
        <v>79283.12</v>
      </c>
    </row>
    <row r="744" spans="1:12" x14ac:dyDescent="0.25">
      <c r="A744" s="29">
        <v>2020</v>
      </c>
      <c r="B744" s="29">
        <v>12</v>
      </c>
      <c r="C744" s="1" t="s">
        <v>39</v>
      </c>
      <c r="D744" s="1" t="s">
        <v>39</v>
      </c>
      <c r="E744">
        <v>56</v>
      </c>
      <c r="F744" s="1" t="s">
        <v>71</v>
      </c>
      <c r="G744" s="1" t="s">
        <v>72</v>
      </c>
      <c r="H744" s="1" t="s">
        <v>71</v>
      </c>
      <c r="I744" s="1" t="s">
        <v>9</v>
      </c>
      <c r="J744" s="1" t="s">
        <v>10</v>
      </c>
      <c r="K744" t="b">
        <v>0</v>
      </c>
      <c r="L744" s="27">
        <v>16444.02</v>
      </c>
    </row>
    <row r="745" spans="1:12" x14ac:dyDescent="0.25">
      <c r="A745" s="29">
        <v>2020</v>
      </c>
      <c r="B745" s="29">
        <v>12</v>
      </c>
      <c r="C745" s="1" t="s">
        <v>39</v>
      </c>
      <c r="D745" s="1" t="s">
        <v>39</v>
      </c>
      <c r="E745">
        <v>56</v>
      </c>
      <c r="F745" s="1" t="s">
        <v>71</v>
      </c>
      <c r="G745" s="1" t="s">
        <v>72</v>
      </c>
      <c r="H745" s="1" t="s">
        <v>71</v>
      </c>
      <c r="I745" s="1" t="s">
        <v>11</v>
      </c>
      <c r="J745" s="1" t="s">
        <v>12</v>
      </c>
      <c r="K745" t="b">
        <v>0</v>
      </c>
      <c r="L745" s="27">
        <v>8222.01</v>
      </c>
    </row>
    <row r="746" spans="1:12" x14ac:dyDescent="0.25">
      <c r="A746" s="29">
        <v>2020</v>
      </c>
      <c r="B746" s="29">
        <v>12</v>
      </c>
      <c r="C746" s="1" t="s">
        <v>39</v>
      </c>
      <c r="D746" s="1" t="s">
        <v>39</v>
      </c>
      <c r="E746">
        <v>56</v>
      </c>
      <c r="F746" s="1" t="s">
        <v>71</v>
      </c>
      <c r="G746" s="1" t="s">
        <v>72</v>
      </c>
      <c r="H746" s="1" t="s">
        <v>71</v>
      </c>
      <c r="I746" s="1" t="s">
        <v>13</v>
      </c>
      <c r="J746" s="1" t="s">
        <v>12</v>
      </c>
      <c r="K746" t="b">
        <v>0</v>
      </c>
      <c r="L746" s="27">
        <v>5872.87</v>
      </c>
    </row>
    <row r="747" spans="1:12" x14ac:dyDescent="0.25">
      <c r="A747" s="29">
        <v>2020</v>
      </c>
      <c r="B747" s="29">
        <v>12</v>
      </c>
      <c r="C747" s="1" t="s">
        <v>39</v>
      </c>
      <c r="D747" s="1" t="s">
        <v>39</v>
      </c>
      <c r="E747">
        <v>56</v>
      </c>
      <c r="F747" s="1" t="s">
        <v>71</v>
      </c>
      <c r="G747" s="1" t="s">
        <v>72</v>
      </c>
      <c r="H747" s="1" t="s">
        <v>71</v>
      </c>
      <c r="I747" s="1" t="s">
        <v>28</v>
      </c>
      <c r="J747" s="1" t="s">
        <v>12</v>
      </c>
      <c r="K747" t="b">
        <v>0</v>
      </c>
      <c r="L747" s="27">
        <v>1174.57</v>
      </c>
    </row>
    <row r="748" spans="1:12" x14ac:dyDescent="0.25">
      <c r="A748" s="29">
        <v>2020</v>
      </c>
      <c r="B748" s="29">
        <v>12</v>
      </c>
      <c r="C748" s="1" t="s">
        <v>39</v>
      </c>
      <c r="D748" s="1" t="s">
        <v>39</v>
      </c>
      <c r="E748">
        <v>56</v>
      </c>
      <c r="F748" s="1" t="s">
        <v>71</v>
      </c>
      <c r="G748" s="1" t="s">
        <v>72</v>
      </c>
      <c r="H748" s="1" t="s">
        <v>71</v>
      </c>
      <c r="I748" s="1" t="s">
        <v>29</v>
      </c>
      <c r="J748" s="1" t="s">
        <v>12</v>
      </c>
      <c r="K748" t="b">
        <v>0</v>
      </c>
      <c r="L748" s="27">
        <v>7047.44</v>
      </c>
    </row>
    <row r="749" spans="1:12" x14ac:dyDescent="0.25">
      <c r="A749" s="29">
        <v>2020</v>
      </c>
      <c r="B749" s="29">
        <v>12</v>
      </c>
      <c r="C749" s="1" t="s">
        <v>39</v>
      </c>
      <c r="D749" s="1" t="s">
        <v>39</v>
      </c>
      <c r="E749">
        <v>56</v>
      </c>
      <c r="F749" s="1" t="s">
        <v>71</v>
      </c>
      <c r="G749" s="1" t="s">
        <v>72</v>
      </c>
      <c r="H749" s="1" t="s">
        <v>71</v>
      </c>
      <c r="I749" s="1" t="s">
        <v>14</v>
      </c>
      <c r="J749" s="1" t="s">
        <v>10</v>
      </c>
      <c r="K749" t="b">
        <v>0</v>
      </c>
      <c r="L749" s="27">
        <v>11745.73</v>
      </c>
    </row>
    <row r="750" spans="1:12" x14ac:dyDescent="0.25">
      <c r="A750" s="29">
        <v>2020</v>
      </c>
      <c r="B750" s="29">
        <v>12</v>
      </c>
      <c r="C750" s="1" t="s">
        <v>39</v>
      </c>
      <c r="D750" s="1" t="s">
        <v>39</v>
      </c>
      <c r="E750">
        <v>56</v>
      </c>
      <c r="F750" s="1" t="s">
        <v>71</v>
      </c>
      <c r="G750" s="1" t="s">
        <v>72</v>
      </c>
      <c r="H750" s="1" t="s">
        <v>71</v>
      </c>
      <c r="I750" s="1" t="s">
        <v>15</v>
      </c>
      <c r="J750" s="1" t="s">
        <v>10</v>
      </c>
      <c r="K750" t="b">
        <v>0</v>
      </c>
      <c r="L750" s="27">
        <v>2349.15</v>
      </c>
    </row>
    <row r="751" spans="1:12" x14ac:dyDescent="0.25">
      <c r="A751" s="29">
        <v>2020</v>
      </c>
      <c r="B751" s="29">
        <v>12</v>
      </c>
      <c r="C751" s="1" t="s">
        <v>39</v>
      </c>
      <c r="D751" s="1" t="s">
        <v>39</v>
      </c>
      <c r="E751">
        <v>56</v>
      </c>
      <c r="F751" s="1" t="s">
        <v>71</v>
      </c>
      <c r="G751" s="1" t="s">
        <v>72</v>
      </c>
      <c r="H751" s="1" t="s">
        <v>71</v>
      </c>
      <c r="I751" s="1" t="s">
        <v>31</v>
      </c>
      <c r="J751" s="1" t="s">
        <v>12</v>
      </c>
      <c r="K751" t="b">
        <v>0</v>
      </c>
      <c r="L751" s="27">
        <v>4698.29</v>
      </c>
    </row>
    <row r="752" spans="1:12" x14ac:dyDescent="0.25">
      <c r="A752" s="29">
        <v>2020</v>
      </c>
      <c r="B752" s="29">
        <v>12</v>
      </c>
      <c r="C752" s="1" t="s">
        <v>39</v>
      </c>
      <c r="D752" s="1" t="s">
        <v>39</v>
      </c>
      <c r="E752">
        <v>56</v>
      </c>
      <c r="F752" s="1" t="s">
        <v>71</v>
      </c>
      <c r="G752" s="1" t="s">
        <v>72</v>
      </c>
      <c r="H752" s="1" t="s">
        <v>71</v>
      </c>
      <c r="I752" s="1" t="s">
        <v>16</v>
      </c>
      <c r="J752" s="1" t="s">
        <v>17</v>
      </c>
      <c r="K752" t="b">
        <v>0</v>
      </c>
      <c r="L752" s="27">
        <v>14094.88</v>
      </c>
    </row>
    <row r="753" spans="1:12" x14ac:dyDescent="0.25">
      <c r="A753" s="29">
        <v>2020</v>
      </c>
      <c r="B753" s="29">
        <v>12</v>
      </c>
      <c r="C753" s="1" t="s">
        <v>39</v>
      </c>
      <c r="D753" s="1" t="s">
        <v>39</v>
      </c>
      <c r="E753">
        <v>56</v>
      </c>
      <c r="F753" s="1" t="s">
        <v>71</v>
      </c>
      <c r="G753" s="1" t="s">
        <v>72</v>
      </c>
      <c r="H753" s="1" t="s">
        <v>71</v>
      </c>
      <c r="I753" s="1" t="s">
        <v>18</v>
      </c>
      <c r="J753" s="1" t="s">
        <v>17</v>
      </c>
      <c r="K753" t="b">
        <v>0</v>
      </c>
      <c r="L753" s="27">
        <v>2349.15</v>
      </c>
    </row>
    <row r="754" spans="1:12" x14ac:dyDescent="0.25">
      <c r="A754" s="29">
        <v>2020</v>
      </c>
      <c r="B754" s="29">
        <v>12</v>
      </c>
      <c r="C754" s="1" t="s">
        <v>39</v>
      </c>
      <c r="D754" s="1" t="s">
        <v>39</v>
      </c>
      <c r="E754">
        <v>56</v>
      </c>
      <c r="F754" s="1" t="s">
        <v>71</v>
      </c>
      <c r="G754" s="1" t="s">
        <v>72</v>
      </c>
      <c r="H754" s="1" t="s">
        <v>71</v>
      </c>
      <c r="I754" s="1" t="s">
        <v>19</v>
      </c>
      <c r="J754" s="1" t="s">
        <v>17</v>
      </c>
      <c r="K754" t="b">
        <v>0</v>
      </c>
      <c r="L754" s="27">
        <v>14094.88</v>
      </c>
    </row>
    <row r="755" spans="1:12" x14ac:dyDescent="0.25">
      <c r="A755" s="29">
        <v>2020</v>
      </c>
      <c r="B755" s="29">
        <v>12</v>
      </c>
      <c r="C755" s="1" t="s">
        <v>39</v>
      </c>
      <c r="D755" s="1" t="s">
        <v>39</v>
      </c>
      <c r="E755">
        <v>56</v>
      </c>
      <c r="F755" s="1" t="s">
        <v>71</v>
      </c>
      <c r="G755" s="1" t="s">
        <v>72</v>
      </c>
      <c r="H755" s="1" t="s">
        <v>71</v>
      </c>
      <c r="I755" s="1" t="s">
        <v>20</v>
      </c>
      <c r="J755" s="1" t="s">
        <v>17</v>
      </c>
      <c r="K755" t="b">
        <v>0</v>
      </c>
      <c r="L755" s="27">
        <v>7047.44</v>
      </c>
    </row>
    <row r="756" spans="1:12" x14ac:dyDescent="0.25">
      <c r="A756" s="29">
        <v>2020</v>
      </c>
      <c r="B756" s="29">
        <v>12</v>
      </c>
      <c r="C756" s="1" t="s">
        <v>39</v>
      </c>
      <c r="D756" s="1" t="s">
        <v>39</v>
      </c>
      <c r="E756">
        <v>56</v>
      </c>
      <c r="F756" s="1" t="s">
        <v>71</v>
      </c>
      <c r="G756" s="1" t="s">
        <v>72</v>
      </c>
      <c r="H756" s="1" t="s">
        <v>71</v>
      </c>
      <c r="I756" s="1" t="s">
        <v>21</v>
      </c>
      <c r="J756" s="1" t="s">
        <v>10</v>
      </c>
      <c r="K756" t="b">
        <v>0</v>
      </c>
      <c r="L756" s="27">
        <v>5872.87</v>
      </c>
    </row>
    <row r="757" spans="1:12" x14ac:dyDescent="0.25">
      <c r="A757" s="29">
        <v>2020</v>
      </c>
      <c r="B757" s="29">
        <v>12</v>
      </c>
      <c r="C757" s="1" t="s">
        <v>39</v>
      </c>
      <c r="D757" s="1" t="s">
        <v>39</v>
      </c>
      <c r="E757">
        <v>56</v>
      </c>
      <c r="F757" s="1" t="s">
        <v>71</v>
      </c>
      <c r="G757" s="1" t="s">
        <v>72</v>
      </c>
      <c r="H757" s="1" t="s">
        <v>71</v>
      </c>
      <c r="I757" s="1" t="s">
        <v>32</v>
      </c>
      <c r="J757" s="1" t="s">
        <v>10</v>
      </c>
      <c r="K757" t="b">
        <v>0</v>
      </c>
      <c r="L757" s="27">
        <v>2349.15</v>
      </c>
    </row>
    <row r="758" spans="1:12" x14ac:dyDescent="0.25">
      <c r="A758" s="29">
        <v>2020</v>
      </c>
      <c r="B758" s="29">
        <v>12</v>
      </c>
      <c r="C758" s="1" t="s">
        <v>39</v>
      </c>
      <c r="D758" s="1" t="s">
        <v>39</v>
      </c>
      <c r="E758">
        <v>56</v>
      </c>
      <c r="F758" s="1" t="s">
        <v>71</v>
      </c>
      <c r="G758" s="1" t="s">
        <v>72</v>
      </c>
      <c r="H758" s="1" t="s">
        <v>71</v>
      </c>
      <c r="I758" s="1" t="s">
        <v>22</v>
      </c>
      <c r="J758" s="1" t="s">
        <v>10</v>
      </c>
      <c r="K758" t="b">
        <v>0</v>
      </c>
      <c r="L758" s="27">
        <v>4698.29</v>
      </c>
    </row>
    <row r="759" spans="1:12" x14ac:dyDescent="0.25">
      <c r="A759" s="29">
        <v>2020</v>
      </c>
      <c r="B759" s="29">
        <v>12</v>
      </c>
      <c r="C759" s="1" t="s">
        <v>39</v>
      </c>
      <c r="D759" s="1" t="s">
        <v>39</v>
      </c>
      <c r="E759">
        <v>56</v>
      </c>
      <c r="F759" s="1" t="s">
        <v>71</v>
      </c>
      <c r="G759" s="1" t="s">
        <v>72</v>
      </c>
      <c r="H759" s="1" t="s">
        <v>71</v>
      </c>
      <c r="I759" s="1" t="s">
        <v>23</v>
      </c>
      <c r="J759" s="1" t="s">
        <v>12</v>
      </c>
      <c r="K759" t="b">
        <v>0</v>
      </c>
      <c r="L759" s="27">
        <v>3523.72</v>
      </c>
    </row>
    <row r="760" spans="1:12" x14ac:dyDescent="0.25">
      <c r="A760" s="29">
        <v>2020</v>
      </c>
      <c r="B760" s="29">
        <v>12</v>
      </c>
      <c r="C760" s="1" t="s">
        <v>39</v>
      </c>
      <c r="D760" s="1" t="s">
        <v>39</v>
      </c>
      <c r="E760">
        <v>56</v>
      </c>
      <c r="F760" s="1" t="s">
        <v>71</v>
      </c>
      <c r="G760" s="1" t="s">
        <v>72</v>
      </c>
      <c r="H760" s="1" t="s">
        <v>71</v>
      </c>
      <c r="I760" s="1" t="s">
        <v>24</v>
      </c>
      <c r="J760" s="1" t="s">
        <v>12</v>
      </c>
      <c r="K760" t="b">
        <v>0</v>
      </c>
      <c r="L760" s="27">
        <v>3523.72</v>
      </c>
    </row>
    <row r="761" spans="1:12" x14ac:dyDescent="0.25">
      <c r="A761" s="29">
        <v>2020</v>
      </c>
      <c r="B761" s="29">
        <v>12</v>
      </c>
      <c r="C761" s="1" t="s">
        <v>39</v>
      </c>
      <c r="D761" s="1" t="s">
        <v>39</v>
      </c>
      <c r="E761">
        <v>56</v>
      </c>
      <c r="F761" s="1" t="s">
        <v>71</v>
      </c>
      <c r="G761" s="1" t="s">
        <v>72</v>
      </c>
      <c r="H761" s="1" t="s">
        <v>71</v>
      </c>
      <c r="I761" s="1" t="s">
        <v>25</v>
      </c>
      <c r="J761" s="1" t="s">
        <v>17</v>
      </c>
      <c r="K761" t="b">
        <v>0</v>
      </c>
      <c r="L761" s="27">
        <v>2349.15</v>
      </c>
    </row>
    <row r="762" spans="1:12" x14ac:dyDescent="0.25">
      <c r="A762" s="29">
        <v>2020</v>
      </c>
      <c r="B762" s="29">
        <v>12</v>
      </c>
      <c r="C762" s="1" t="s">
        <v>39</v>
      </c>
      <c r="D762" s="1" t="s">
        <v>39</v>
      </c>
      <c r="E762">
        <v>54</v>
      </c>
      <c r="F762" s="1" t="s">
        <v>73</v>
      </c>
      <c r="G762" s="1" t="s">
        <v>74</v>
      </c>
      <c r="H762" s="1" t="s">
        <v>75</v>
      </c>
      <c r="I762" s="1" t="s">
        <v>9</v>
      </c>
      <c r="J762" s="1" t="s">
        <v>10</v>
      </c>
      <c r="K762" t="b">
        <v>0</v>
      </c>
      <c r="L762" s="27">
        <v>88480.54</v>
      </c>
    </row>
    <row r="763" spans="1:12" x14ac:dyDescent="0.25">
      <c r="A763" s="29">
        <v>2020</v>
      </c>
      <c r="B763" s="29">
        <v>12</v>
      </c>
      <c r="C763" s="1" t="s">
        <v>39</v>
      </c>
      <c r="D763" s="1" t="s">
        <v>39</v>
      </c>
      <c r="E763">
        <v>54</v>
      </c>
      <c r="F763" s="1" t="s">
        <v>73</v>
      </c>
      <c r="G763" s="1" t="s">
        <v>74</v>
      </c>
      <c r="H763" s="1" t="s">
        <v>75</v>
      </c>
      <c r="I763" s="1" t="s">
        <v>15</v>
      </c>
      <c r="J763" s="1" t="s">
        <v>10</v>
      </c>
      <c r="K763" t="b">
        <v>0</v>
      </c>
      <c r="L763" s="27">
        <v>4115.37</v>
      </c>
    </row>
    <row r="764" spans="1:12" x14ac:dyDescent="0.25">
      <c r="A764" s="29">
        <v>2020</v>
      </c>
      <c r="B764" s="29">
        <v>12</v>
      </c>
      <c r="C764" s="1" t="s">
        <v>39</v>
      </c>
      <c r="D764" s="1" t="s">
        <v>39</v>
      </c>
      <c r="E764">
        <v>54</v>
      </c>
      <c r="F764" s="1" t="s">
        <v>73</v>
      </c>
      <c r="G764" s="1" t="s">
        <v>74</v>
      </c>
      <c r="H764" s="1" t="s">
        <v>75</v>
      </c>
      <c r="I764" s="1" t="s">
        <v>16</v>
      </c>
      <c r="J764" s="1" t="s">
        <v>17</v>
      </c>
      <c r="K764" t="b">
        <v>0</v>
      </c>
      <c r="L764" s="27">
        <v>30865.31</v>
      </c>
    </row>
    <row r="765" spans="1:12" x14ac:dyDescent="0.25">
      <c r="A765" s="29">
        <v>2020</v>
      </c>
      <c r="B765" s="29">
        <v>12</v>
      </c>
      <c r="C765" s="1" t="s">
        <v>39</v>
      </c>
      <c r="D765" s="1" t="s">
        <v>39</v>
      </c>
      <c r="E765">
        <v>54</v>
      </c>
      <c r="F765" s="1" t="s">
        <v>73</v>
      </c>
      <c r="G765" s="1" t="s">
        <v>74</v>
      </c>
      <c r="H765" s="1" t="s">
        <v>75</v>
      </c>
      <c r="I765" s="1" t="s">
        <v>20</v>
      </c>
      <c r="J765" s="1" t="s">
        <v>17</v>
      </c>
      <c r="K765" t="b">
        <v>0</v>
      </c>
      <c r="L765" s="27">
        <v>30865.31</v>
      </c>
    </row>
    <row r="766" spans="1:12" x14ac:dyDescent="0.25">
      <c r="A766" s="29">
        <v>2020</v>
      </c>
      <c r="B766" s="29">
        <v>12</v>
      </c>
      <c r="C766" s="1" t="s">
        <v>39</v>
      </c>
      <c r="D766" s="1" t="s">
        <v>39</v>
      </c>
      <c r="E766">
        <v>54</v>
      </c>
      <c r="F766" s="1" t="s">
        <v>73</v>
      </c>
      <c r="G766" s="1" t="s">
        <v>74</v>
      </c>
      <c r="H766" s="1" t="s">
        <v>75</v>
      </c>
      <c r="I766" s="1" t="s">
        <v>22</v>
      </c>
      <c r="J766" s="1" t="s">
        <v>10</v>
      </c>
      <c r="K766" t="b">
        <v>0</v>
      </c>
      <c r="L766" s="27">
        <v>10288.44</v>
      </c>
    </row>
    <row r="767" spans="1:12" x14ac:dyDescent="0.25">
      <c r="A767" s="29">
        <v>2020</v>
      </c>
      <c r="B767" s="29">
        <v>12</v>
      </c>
      <c r="C767" s="1" t="s">
        <v>39</v>
      </c>
      <c r="D767" s="1" t="s">
        <v>39</v>
      </c>
      <c r="E767">
        <v>54</v>
      </c>
      <c r="F767" s="1" t="s">
        <v>73</v>
      </c>
      <c r="G767" s="1" t="s">
        <v>74</v>
      </c>
      <c r="H767" s="1" t="s">
        <v>75</v>
      </c>
      <c r="I767" s="1" t="s">
        <v>24</v>
      </c>
      <c r="J767" s="1" t="s">
        <v>12</v>
      </c>
      <c r="K767" t="b">
        <v>0</v>
      </c>
      <c r="L767" s="27">
        <v>41153.74</v>
      </c>
    </row>
    <row r="768" spans="1:12" x14ac:dyDescent="0.25">
      <c r="A768" s="29">
        <v>2020</v>
      </c>
      <c r="B768" s="29">
        <v>10</v>
      </c>
      <c r="C768" s="1" t="s">
        <v>76</v>
      </c>
      <c r="D768" s="1" t="s">
        <v>76</v>
      </c>
      <c r="E768" s="29">
        <v>45</v>
      </c>
      <c r="F768" s="1" t="s">
        <v>76</v>
      </c>
      <c r="G768" s="1" t="s">
        <v>77</v>
      </c>
      <c r="H768" s="1" t="s">
        <v>78</v>
      </c>
      <c r="I768" s="1" t="s">
        <v>9</v>
      </c>
      <c r="J768" s="1" t="s">
        <v>10</v>
      </c>
      <c r="K768" t="b">
        <v>0</v>
      </c>
      <c r="L768" s="27">
        <v>119473.72</v>
      </c>
    </row>
    <row r="769" spans="1:12" x14ac:dyDescent="0.25">
      <c r="A769" s="29">
        <v>2020</v>
      </c>
      <c r="B769" s="29">
        <v>10</v>
      </c>
      <c r="C769" s="1" t="s">
        <v>76</v>
      </c>
      <c r="D769" s="1" t="s">
        <v>76</v>
      </c>
      <c r="E769" s="29">
        <v>45</v>
      </c>
      <c r="F769" s="1" t="s">
        <v>76</v>
      </c>
      <c r="G769" s="1" t="s">
        <v>77</v>
      </c>
      <c r="H769" s="1" t="s">
        <v>78</v>
      </c>
      <c r="I769" s="1" t="s">
        <v>11</v>
      </c>
      <c r="J769" s="1" t="s">
        <v>12</v>
      </c>
      <c r="K769" t="b">
        <v>0</v>
      </c>
      <c r="L769" s="27">
        <v>438070.29</v>
      </c>
    </row>
    <row r="770" spans="1:12" x14ac:dyDescent="0.25">
      <c r="A770" s="29">
        <v>2020</v>
      </c>
      <c r="B770" s="29">
        <v>10</v>
      </c>
      <c r="C770" s="1" t="s">
        <v>76</v>
      </c>
      <c r="D770" s="1" t="s">
        <v>76</v>
      </c>
      <c r="E770" s="29">
        <v>45</v>
      </c>
      <c r="F770" s="1" t="s">
        <v>76</v>
      </c>
      <c r="G770" s="1" t="s">
        <v>77</v>
      </c>
      <c r="H770" s="1" t="s">
        <v>78</v>
      </c>
      <c r="I770" s="1" t="s">
        <v>13</v>
      </c>
      <c r="J770" s="1" t="s">
        <v>12</v>
      </c>
      <c r="K770" t="b">
        <v>0</v>
      </c>
      <c r="L770" s="27">
        <v>796491.44</v>
      </c>
    </row>
    <row r="771" spans="1:12" x14ac:dyDescent="0.25">
      <c r="A771" s="29">
        <v>2020</v>
      </c>
      <c r="B771" s="29">
        <v>10</v>
      </c>
      <c r="C771" s="1" t="s">
        <v>76</v>
      </c>
      <c r="D771" s="1" t="s">
        <v>76</v>
      </c>
      <c r="E771" s="29">
        <v>45</v>
      </c>
      <c r="F771" s="1" t="s">
        <v>76</v>
      </c>
      <c r="G771" s="1" t="s">
        <v>77</v>
      </c>
      <c r="H771" s="1" t="s">
        <v>78</v>
      </c>
      <c r="I771" s="1" t="s">
        <v>14</v>
      </c>
      <c r="J771" s="1" t="s">
        <v>10</v>
      </c>
      <c r="K771" t="b">
        <v>0</v>
      </c>
      <c r="L771" s="27">
        <v>278772</v>
      </c>
    </row>
    <row r="772" spans="1:12" x14ac:dyDescent="0.25">
      <c r="A772" s="29">
        <v>2020</v>
      </c>
      <c r="B772" s="29">
        <v>10</v>
      </c>
      <c r="C772" s="1" t="s">
        <v>76</v>
      </c>
      <c r="D772" s="1" t="s">
        <v>76</v>
      </c>
      <c r="E772" s="29">
        <v>45</v>
      </c>
      <c r="F772" s="1" t="s">
        <v>76</v>
      </c>
      <c r="G772" s="1" t="s">
        <v>77</v>
      </c>
      <c r="H772" s="1" t="s">
        <v>78</v>
      </c>
      <c r="I772" s="1" t="s">
        <v>15</v>
      </c>
      <c r="J772" s="1" t="s">
        <v>10</v>
      </c>
      <c r="K772" t="b">
        <v>0</v>
      </c>
      <c r="L772" s="27">
        <v>159298.29</v>
      </c>
    </row>
    <row r="773" spans="1:12" x14ac:dyDescent="0.25">
      <c r="A773" s="29">
        <v>2020</v>
      </c>
      <c r="B773" s="29">
        <v>10</v>
      </c>
      <c r="C773" s="1" t="s">
        <v>76</v>
      </c>
      <c r="D773" s="1" t="s">
        <v>76</v>
      </c>
      <c r="E773" s="29">
        <v>45</v>
      </c>
      <c r="F773" s="1" t="s">
        <v>76</v>
      </c>
      <c r="G773" s="1" t="s">
        <v>77</v>
      </c>
      <c r="H773" s="1" t="s">
        <v>78</v>
      </c>
      <c r="I773" s="1" t="s">
        <v>16</v>
      </c>
      <c r="J773" s="1" t="s">
        <v>17</v>
      </c>
      <c r="K773" t="b">
        <v>0</v>
      </c>
      <c r="L773" s="27">
        <v>517719.44</v>
      </c>
    </row>
    <row r="774" spans="1:12" x14ac:dyDescent="0.25">
      <c r="A774" s="29">
        <v>2020</v>
      </c>
      <c r="B774" s="29">
        <v>10</v>
      </c>
      <c r="C774" s="1" t="s">
        <v>76</v>
      </c>
      <c r="D774" s="1" t="s">
        <v>76</v>
      </c>
      <c r="E774" s="29">
        <v>45</v>
      </c>
      <c r="F774" s="1" t="s">
        <v>76</v>
      </c>
      <c r="G774" s="1" t="s">
        <v>77</v>
      </c>
      <c r="H774" s="1" t="s">
        <v>78</v>
      </c>
      <c r="I774" s="1" t="s">
        <v>18</v>
      </c>
      <c r="J774" s="1" t="s">
        <v>17</v>
      </c>
      <c r="K774" t="b">
        <v>0</v>
      </c>
      <c r="L774" s="27">
        <v>199122.86</v>
      </c>
    </row>
    <row r="775" spans="1:12" x14ac:dyDescent="0.25">
      <c r="A775" s="29">
        <v>2020</v>
      </c>
      <c r="B775" s="29">
        <v>10</v>
      </c>
      <c r="C775" s="1" t="s">
        <v>76</v>
      </c>
      <c r="D775" s="1" t="s">
        <v>76</v>
      </c>
      <c r="E775" s="29">
        <v>45</v>
      </c>
      <c r="F775" s="1" t="s">
        <v>76</v>
      </c>
      <c r="G775" s="1" t="s">
        <v>77</v>
      </c>
      <c r="H775" s="1" t="s">
        <v>78</v>
      </c>
      <c r="I775" s="1" t="s">
        <v>19</v>
      </c>
      <c r="J775" s="1" t="s">
        <v>17</v>
      </c>
      <c r="K775" t="b">
        <v>0</v>
      </c>
      <c r="L775" s="27">
        <v>79649.14</v>
      </c>
    </row>
    <row r="776" spans="1:12" x14ac:dyDescent="0.25">
      <c r="A776" s="29">
        <v>2020</v>
      </c>
      <c r="B776" s="29">
        <v>10</v>
      </c>
      <c r="C776" s="1" t="s">
        <v>76</v>
      </c>
      <c r="D776" s="1" t="s">
        <v>76</v>
      </c>
      <c r="E776" s="29">
        <v>45</v>
      </c>
      <c r="F776" s="1" t="s">
        <v>76</v>
      </c>
      <c r="G776" s="1" t="s">
        <v>77</v>
      </c>
      <c r="H776" s="1" t="s">
        <v>78</v>
      </c>
      <c r="I776" s="1" t="s">
        <v>20</v>
      </c>
      <c r="J776" s="1" t="s">
        <v>17</v>
      </c>
      <c r="K776" t="b">
        <v>0</v>
      </c>
      <c r="L776" s="27">
        <v>438070.29</v>
      </c>
    </row>
    <row r="777" spans="1:12" x14ac:dyDescent="0.25">
      <c r="A777" s="29">
        <v>2020</v>
      </c>
      <c r="B777" s="29">
        <v>10</v>
      </c>
      <c r="C777" s="1" t="s">
        <v>76</v>
      </c>
      <c r="D777" s="1" t="s">
        <v>76</v>
      </c>
      <c r="E777" s="29">
        <v>45</v>
      </c>
      <c r="F777" s="1" t="s">
        <v>76</v>
      </c>
      <c r="G777" s="1" t="s">
        <v>77</v>
      </c>
      <c r="H777" s="1" t="s">
        <v>78</v>
      </c>
      <c r="I777" s="1" t="s">
        <v>21</v>
      </c>
      <c r="J777" s="1" t="s">
        <v>10</v>
      </c>
      <c r="K777" t="b">
        <v>0</v>
      </c>
      <c r="L777" s="27">
        <v>119473.72</v>
      </c>
    </row>
    <row r="778" spans="1:12" x14ac:dyDescent="0.25">
      <c r="A778" s="29">
        <v>2020</v>
      </c>
      <c r="B778" s="29">
        <v>10</v>
      </c>
      <c r="C778" s="1" t="s">
        <v>76</v>
      </c>
      <c r="D778" s="1" t="s">
        <v>76</v>
      </c>
      <c r="E778" s="29">
        <v>45</v>
      </c>
      <c r="F778" s="1" t="s">
        <v>76</v>
      </c>
      <c r="G778" s="1" t="s">
        <v>77</v>
      </c>
      <c r="H778" s="1" t="s">
        <v>78</v>
      </c>
      <c r="I778" s="1" t="s">
        <v>22</v>
      </c>
      <c r="J778" s="1" t="s">
        <v>10</v>
      </c>
      <c r="K778" t="b">
        <v>0</v>
      </c>
      <c r="L778" s="27">
        <v>199122.86</v>
      </c>
    </row>
    <row r="779" spans="1:12" x14ac:dyDescent="0.25">
      <c r="A779" s="29">
        <v>2020</v>
      </c>
      <c r="B779" s="29">
        <v>10</v>
      </c>
      <c r="C779" s="1" t="s">
        <v>76</v>
      </c>
      <c r="D779" s="1" t="s">
        <v>76</v>
      </c>
      <c r="E779" s="29">
        <v>45</v>
      </c>
      <c r="F779" s="1" t="s">
        <v>76</v>
      </c>
      <c r="G779" s="1" t="s">
        <v>77</v>
      </c>
      <c r="H779" s="1" t="s">
        <v>78</v>
      </c>
      <c r="I779" s="1" t="s">
        <v>23</v>
      </c>
      <c r="J779" s="1" t="s">
        <v>12</v>
      </c>
      <c r="K779" t="b">
        <v>0</v>
      </c>
      <c r="L779" s="27">
        <v>199122.86</v>
      </c>
    </row>
    <row r="780" spans="1:12" x14ac:dyDescent="0.25">
      <c r="A780" s="29">
        <v>2020</v>
      </c>
      <c r="B780" s="29">
        <v>10</v>
      </c>
      <c r="C780" s="1" t="s">
        <v>76</v>
      </c>
      <c r="D780" s="1" t="s">
        <v>76</v>
      </c>
      <c r="E780" s="29">
        <v>45</v>
      </c>
      <c r="F780" s="1" t="s">
        <v>76</v>
      </c>
      <c r="G780" s="1" t="s">
        <v>77</v>
      </c>
      <c r="H780" s="1" t="s">
        <v>78</v>
      </c>
      <c r="I780" s="1" t="s">
        <v>24</v>
      </c>
      <c r="J780" s="1" t="s">
        <v>12</v>
      </c>
      <c r="K780" t="b">
        <v>0</v>
      </c>
      <c r="L780" s="27">
        <v>358421.15</v>
      </c>
    </row>
    <row r="781" spans="1:12" x14ac:dyDescent="0.25">
      <c r="A781" s="29">
        <v>2020</v>
      </c>
      <c r="B781" s="29">
        <v>10</v>
      </c>
      <c r="C781" s="1" t="s">
        <v>76</v>
      </c>
      <c r="D781" s="1" t="s">
        <v>76</v>
      </c>
      <c r="E781" s="29">
        <v>45</v>
      </c>
      <c r="F781" s="1" t="s">
        <v>76</v>
      </c>
      <c r="G781" s="1" t="s">
        <v>77</v>
      </c>
      <c r="H781" s="1" t="s">
        <v>78</v>
      </c>
      <c r="I781" s="1" t="s">
        <v>25</v>
      </c>
      <c r="J781" s="1" t="s">
        <v>17</v>
      </c>
      <c r="K781" t="b">
        <v>0</v>
      </c>
      <c r="L781" s="27">
        <v>79649.14</v>
      </c>
    </row>
    <row r="782" spans="1:12" x14ac:dyDescent="0.25">
      <c r="A782" s="29">
        <v>2020</v>
      </c>
      <c r="B782" s="29">
        <v>10</v>
      </c>
      <c r="C782" s="1" t="s">
        <v>79</v>
      </c>
      <c r="D782" s="1" t="s">
        <v>79</v>
      </c>
      <c r="E782" s="29">
        <v>47</v>
      </c>
      <c r="F782" s="1" t="s">
        <v>79</v>
      </c>
      <c r="G782" s="1" t="s">
        <v>80</v>
      </c>
      <c r="H782" s="1" t="s">
        <v>79</v>
      </c>
      <c r="I782" s="1" t="s">
        <v>9</v>
      </c>
      <c r="J782" s="1" t="s">
        <v>10</v>
      </c>
      <c r="K782" t="b">
        <v>0</v>
      </c>
      <c r="L782" s="27">
        <v>94214.04</v>
      </c>
    </row>
    <row r="783" spans="1:12" x14ac:dyDescent="0.25">
      <c r="A783" s="29">
        <v>2020</v>
      </c>
      <c r="B783" s="29">
        <v>10</v>
      </c>
      <c r="C783" s="1" t="s">
        <v>79</v>
      </c>
      <c r="D783" s="1" t="s">
        <v>79</v>
      </c>
      <c r="E783" s="29">
        <v>47</v>
      </c>
      <c r="F783" s="1" t="s">
        <v>79</v>
      </c>
      <c r="G783" s="1" t="s">
        <v>80</v>
      </c>
      <c r="H783" s="1" t="s">
        <v>79</v>
      </c>
      <c r="I783" s="1" t="s">
        <v>11</v>
      </c>
      <c r="J783" s="1" t="s">
        <v>12</v>
      </c>
      <c r="K783" t="b">
        <v>0</v>
      </c>
      <c r="L783" s="27">
        <v>188428.09</v>
      </c>
    </row>
    <row r="784" spans="1:12" x14ac:dyDescent="0.25">
      <c r="A784" s="29">
        <v>2020</v>
      </c>
      <c r="B784" s="29">
        <v>10</v>
      </c>
      <c r="C784" s="1" t="s">
        <v>79</v>
      </c>
      <c r="D784" s="1" t="s">
        <v>79</v>
      </c>
      <c r="E784" s="29">
        <v>47</v>
      </c>
      <c r="F784" s="1" t="s">
        <v>79</v>
      </c>
      <c r="G784" s="1" t="s">
        <v>80</v>
      </c>
      <c r="H784" s="1" t="s">
        <v>79</v>
      </c>
      <c r="I784" s="1" t="s">
        <v>13</v>
      </c>
      <c r="J784" s="1" t="s">
        <v>12</v>
      </c>
      <c r="K784" t="b">
        <v>0</v>
      </c>
      <c r="L784" s="27">
        <v>282642.13</v>
      </c>
    </row>
    <row r="785" spans="1:12" x14ac:dyDescent="0.25">
      <c r="A785" s="29">
        <v>2020</v>
      </c>
      <c r="B785" s="29">
        <v>10</v>
      </c>
      <c r="C785" s="1" t="s">
        <v>79</v>
      </c>
      <c r="D785" s="1" t="s">
        <v>79</v>
      </c>
      <c r="E785" s="29">
        <v>47</v>
      </c>
      <c r="F785" s="1" t="s">
        <v>79</v>
      </c>
      <c r="G785" s="1" t="s">
        <v>80</v>
      </c>
      <c r="H785" s="1" t="s">
        <v>79</v>
      </c>
      <c r="I785" s="1" t="s">
        <v>14</v>
      </c>
      <c r="J785" s="1" t="s">
        <v>10</v>
      </c>
      <c r="K785" t="b">
        <v>0</v>
      </c>
      <c r="L785" s="27">
        <v>353302.66</v>
      </c>
    </row>
    <row r="786" spans="1:12" x14ac:dyDescent="0.25">
      <c r="A786" s="29">
        <v>2020</v>
      </c>
      <c r="B786" s="29">
        <v>10</v>
      </c>
      <c r="C786" s="1" t="s">
        <v>79</v>
      </c>
      <c r="D786" s="1" t="s">
        <v>79</v>
      </c>
      <c r="E786" s="29">
        <v>47</v>
      </c>
      <c r="F786" s="1" t="s">
        <v>79</v>
      </c>
      <c r="G786" s="1" t="s">
        <v>80</v>
      </c>
      <c r="H786" s="1" t="s">
        <v>79</v>
      </c>
      <c r="I786" s="1" t="s">
        <v>15</v>
      </c>
      <c r="J786" s="1" t="s">
        <v>10</v>
      </c>
      <c r="K786" t="b">
        <v>0</v>
      </c>
      <c r="L786" s="27">
        <v>70660.53</v>
      </c>
    </row>
    <row r="787" spans="1:12" x14ac:dyDescent="0.25">
      <c r="A787" s="29">
        <v>2020</v>
      </c>
      <c r="B787" s="29">
        <v>10</v>
      </c>
      <c r="C787" s="1" t="s">
        <v>79</v>
      </c>
      <c r="D787" s="1" t="s">
        <v>79</v>
      </c>
      <c r="E787" s="29">
        <v>47</v>
      </c>
      <c r="F787" s="1" t="s">
        <v>79</v>
      </c>
      <c r="G787" s="1" t="s">
        <v>80</v>
      </c>
      <c r="H787" s="1" t="s">
        <v>79</v>
      </c>
      <c r="I787" s="1" t="s">
        <v>16</v>
      </c>
      <c r="J787" s="1" t="s">
        <v>17</v>
      </c>
      <c r="K787" t="b">
        <v>0</v>
      </c>
      <c r="L787" s="27">
        <v>117767.55</v>
      </c>
    </row>
    <row r="788" spans="1:12" x14ac:dyDescent="0.25">
      <c r="A788" s="29">
        <v>2020</v>
      </c>
      <c r="B788" s="29">
        <v>10</v>
      </c>
      <c r="C788" s="1" t="s">
        <v>79</v>
      </c>
      <c r="D788" s="1" t="s">
        <v>79</v>
      </c>
      <c r="E788" s="29">
        <v>47</v>
      </c>
      <c r="F788" s="1" t="s">
        <v>79</v>
      </c>
      <c r="G788" s="1" t="s">
        <v>80</v>
      </c>
      <c r="H788" s="1" t="s">
        <v>79</v>
      </c>
      <c r="I788" s="1" t="s">
        <v>18</v>
      </c>
      <c r="J788" s="1" t="s">
        <v>17</v>
      </c>
      <c r="K788" t="b">
        <v>0</v>
      </c>
      <c r="L788" s="27">
        <v>70660.53</v>
      </c>
    </row>
    <row r="789" spans="1:12" x14ac:dyDescent="0.25">
      <c r="A789" s="29">
        <v>2020</v>
      </c>
      <c r="B789" s="29">
        <v>10</v>
      </c>
      <c r="C789" s="1" t="s">
        <v>79</v>
      </c>
      <c r="D789" s="1" t="s">
        <v>79</v>
      </c>
      <c r="E789" s="29">
        <v>47</v>
      </c>
      <c r="F789" s="1" t="s">
        <v>79</v>
      </c>
      <c r="G789" s="1" t="s">
        <v>80</v>
      </c>
      <c r="H789" s="1" t="s">
        <v>79</v>
      </c>
      <c r="I789" s="1" t="s">
        <v>19</v>
      </c>
      <c r="J789" s="1" t="s">
        <v>17</v>
      </c>
      <c r="K789" t="b">
        <v>0</v>
      </c>
      <c r="L789" s="27">
        <v>259088.62</v>
      </c>
    </row>
    <row r="790" spans="1:12" x14ac:dyDescent="0.25">
      <c r="A790" s="29">
        <v>2020</v>
      </c>
      <c r="B790" s="29">
        <v>10</v>
      </c>
      <c r="C790" s="1" t="s">
        <v>79</v>
      </c>
      <c r="D790" s="1" t="s">
        <v>79</v>
      </c>
      <c r="E790" s="29">
        <v>47</v>
      </c>
      <c r="F790" s="1" t="s">
        <v>79</v>
      </c>
      <c r="G790" s="1" t="s">
        <v>80</v>
      </c>
      <c r="H790" s="1" t="s">
        <v>79</v>
      </c>
      <c r="I790" s="1" t="s">
        <v>20</v>
      </c>
      <c r="J790" s="1" t="s">
        <v>17</v>
      </c>
      <c r="K790" t="b">
        <v>0</v>
      </c>
      <c r="L790" s="27">
        <v>117767.55</v>
      </c>
    </row>
    <row r="791" spans="1:12" x14ac:dyDescent="0.25">
      <c r="A791" s="29">
        <v>2020</v>
      </c>
      <c r="B791" s="29">
        <v>10</v>
      </c>
      <c r="C791" s="1" t="s">
        <v>79</v>
      </c>
      <c r="D791" s="1" t="s">
        <v>79</v>
      </c>
      <c r="E791" s="29">
        <v>47</v>
      </c>
      <c r="F791" s="1" t="s">
        <v>79</v>
      </c>
      <c r="G791" s="1" t="s">
        <v>80</v>
      </c>
      <c r="H791" s="1" t="s">
        <v>79</v>
      </c>
      <c r="I791" s="1" t="s">
        <v>21</v>
      </c>
      <c r="J791" s="1" t="s">
        <v>10</v>
      </c>
      <c r="K791" t="b">
        <v>0</v>
      </c>
      <c r="L791" s="27">
        <v>94214.04</v>
      </c>
    </row>
    <row r="792" spans="1:12" x14ac:dyDescent="0.25">
      <c r="A792" s="29">
        <v>2020</v>
      </c>
      <c r="B792" s="29">
        <v>10</v>
      </c>
      <c r="C792" s="1" t="s">
        <v>79</v>
      </c>
      <c r="D792" s="1" t="s">
        <v>79</v>
      </c>
      <c r="E792" s="29">
        <v>47</v>
      </c>
      <c r="F792" s="1" t="s">
        <v>79</v>
      </c>
      <c r="G792" s="1" t="s">
        <v>80</v>
      </c>
      <c r="H792" s="1" t="s">
        <v>79</v>
      </c>
      <c r="I792" s="1" t="s">
        <v>22</v>
      </c>
      <c r="J792" s="1" t="s">
        <v>10</v>
      </c>
      <c r="K792" t="b">
        <v>0</v>
      </c>
      <c r="L792" s="27">
        <v>164874.57999999999</v>
      </c>
    </row>
    <row r="793" spans="1:12" x14ac:dyDescent="0.25">
      <c r="A793" s="29">
        <v>2020</v>
      </c>
      <c r="B793" s="29">
        <v>10</v>
      </c>
      <c r="C793" s="1" t="s">
        <v>79</v>
      </c>
      <c r="D793" s="1" t="s">
        <v>79</v>
      </c>
      <c r="E793" s="29">
        <v>47</v>
      </c>
      <c r="F793" s="1" t="s">
        <v>79</v>
      </c>
      <c r="G793" s="1" t="s">
        <v>80</v>
      </c>
      <c r="H793" s="1" t="s">
        <v>79</v>
      </c>
      <c r="I793" s="1" t="s">
        <v>23</v>
      </c>
      <c r="J793" s="1" t="s">
        <v>12</v>
      </c>
      <c r="K793" t="b">
        <v>0</v>
      </c>
      <c r="L793" s="27">
        <v>259088.62</v>
      </c>
    </row>
    <row r="794" spans="1:12" x14ac:dyDescent="0.25">
      <c r="A794" s="29">
        <v>2020</v>
      </c>
      <c r="B794" s="29">
        <v>10</v>
      </c>
      <c r="C794" s="1" t="s">
        <v>79</v>
      </c>
      <c r="D794" s="1" t="s">
        <v>79</v>
      </c>
      <c r="E794" s="29">
        <v>47</v>
      </c>
      <c r="F794" s="1" t="s">
        <v>79</v>
      </c>
      <c r="G794" s="1" t="s">
        <v>80</v>
      </c>
      <c r="H794" s="1" t="s">
        <v>79</v>
      </c>
      <c r="I794" s="1" t="s">
        <v>24</v>
      </c>
      <c r="J794" s="1" t="s">
        <v>12</v>
      </c>
      <c r="K794" t="b">
        <v>0</v>
      </c>
      <c r="L794" s="27">
        <v>211981.6</v>
      </c>
    </row>
    <row r="795" spans="1:12" x14ac:dyDescent="0.25">
      <c r="A795" s="29">
        <v>2020</v>
      </c>
      <c r="B795" s="29">
        <v>10</v>
      </c>
      <c r="C795" s="1" t="s">
        <v>79</v>
      </c>
      <c r="D795" s="1" t="s">
        <v>79</v>
      </c>
      <c r="E795" s="29">
        <v>47</v>
      </c>
      <c r="F795" s="1" t="s">
        <v>79</v>
      </c>
      <c r="G795" s="1" t="s">
        <v>80</v>
      </c>
      <c r="H795" s="1" t="s">
        <v>79</v>
      </c>
      <c r="I795" s="1" t="s">
        <v>25</v>
      </c>
      <c r="J795" s="1" t="s">
        <v>17</v>
      </c>
      <c r="K795" t="b">
        <v>0</v>
      </c>
      <c r="L795" s="27">
        <v>70660.53</v>
      </c>
    </row>
    <row r="796" spans="1:12" x14ac:dyDescent="0.25">
      <c r="A796" s="29">
        <v>2020</v>
      </c>
      <c r="B796" s="29">
        <v>11</v>
      </c>
      <c r="C796" s="1" t="s">
        <v>76</v>
      </c>
      <c r="D796" s="1" t="s">
        <v>76</v>
      </c>
      <c r="E796">
        <v>45</v>
      </c>
      <c r="F796" s="1" t="s">
        <v>76</v>
      </c>
      <c r="G796" s="1" t="s">
        <v>77</v>
      </c>
      <c r="H796" s="1" t="s">
        <v>78</v>
      </c>
      <c r="I796" s="1" t="s">
        <v>9</v>
      </c>
      <c r="J796" s="1" t="s">
        <v>10</v>
      </c>
      <c r="K796" t="b">
        <v>0</v>
      </c>
      <c r="L796" s="27">
        <v>119473.72</v>
      </c>
    </row>
    <row r="797" spans="1:12" x14ac:dyDescent="0.25">
      <c r="A797" s="29">
        <v>2020</v>
      </c>
      <c r="B797" s="29">
        <v>11</v>
      </c>
      <c r="C797" s="1" t="s">
        <v>76</v>
      </c>
      <c r="D797" s="1" t="s">
        <v>76</v>
      </c>
      <c r="E797">
        <v>45</v>
      </c>
      <c r="F797" s="1" t="s">
        <v>76</v>
      </c>
      <c r="G797" s="1" t="s">
        <v>77</v>
      </c>
      <c r="H797" s="1" t="s">
        <v>78</v>
      </c>
      <c r="I797" s="1" t="s">
        <v>11</v>
      </c>
      <c r="J797" s="1" t="s">
        <v>12</v>
      </c>
      <c r="K797" t="b">
        <v>0</v>
      </c>
      <c r="L797" s="27">
        <v>438070.29</v>
      </c>
    </row>
    <row r="798" spans="1:12" x14ac:dyDescent="0.25">
      <c r="A798" s="29">
        <v>2020</v>
      </c>
      <c r="B798" s="29">
        <v>11</v>
      </c>
      <c r="C798" s="1" t="s">
        <v>76</v>
      </c>
      <c r="D798" s="1" t="s">
        <v>76</v>
      </c>
      <c r="E798">
        <v>45</v>
      </c>
      <c r="F798" s="1" t="s">
        <v>76</v>
      </c>
      <c r="G798" s="1" t="s">
        <v>77</v>
      </c>
      <c r="H798" s="1" t="s">
        <v>78</v>
      </c>
      <c r="I798" s="1" t="s">
        <v>13</v>
      </c>
      <c r="J798" s="1" t="s">
        <v>12</v>
      </c>
      <c r="K798" t="b">
        <v>0</v>
      </c>
      <c r="L798" s="27">
        <v>796491.44</v>
      </c>
    </row>
    <row r="799" spans="1:12" x14ac:dyDescent="0.25">
      <c r="A799" s="29">
        <v>2020</v>
      </c>
      <c r="B799" s="29">
        <v>11</v>
      </c>
      <c r="C799" s="1" t="s">
        <v>76</v>
      </c>
      <c r="D799" s="1" t="s">
        <v>76</v>
      </c>
      <c r="E799">
        <v>45</v>
      </c>
      <c r="F799" s="1" t="s">
        <v>76</v>
      </c>
      <c r="G799" s="1" t="s">
        <v>77</v>
      </c>
      <c r="H799" s="1" t="s">
        <v>78</v>
      </c>
      <c r="I799" s="1" t="s">
        <v>14</v>
      </c>
      <c r="J799" s="1" t="s">
        <v>10</v>
      </c>
      <c r="K799" t="b">
        <v>0</v>
      </c>
      <c r="L799" s="27">
        <v>278772</v>
      </c>
    </row>
    <row r="800" spans="1:12" x14ac:dyDescent="0.25">
      <c r="A800" s="29">
        <v>2020</v>
      </c>
      <c r="B800" s="29">
        <v>11</v>
      </c>
      <c r="C800" s="1" t="s">
        <v>76</v>
      </c>
      <c r="D800" s="1" t="s">
        <v>76</v>
      </c>
      <c r="E800">
        <v>45</v>
      </c>
      <c r="F800" s="1" t="s">
        <v>76</v>
      </c>
      <c r="G800" s="1" t="s">
        <v>77</v>
      </c>
      <c r="H800" s="1" t="s">
        <v>78</v>
      </c>
      <c r="I800" s="1" t="s">
        <v>15</v>
      </c>
      <c r="J800" s="1" t="s">
        <v>10</v>
      </c>
      <c r="K800" t="b">
        <v>0</v>
      </c>
      <c r="L800" s="27">
        <v>159298.29</v>
      </c>
    </row>
    <row r="801" spans="1:12" x14ac:dyDescent="0.25">
      <c r="A801" s="29">
        <v>2020</v>
      </c>
      <c r="B801" s="29">
        <v>11</v>
      </c>
      <c r="C801" s="1" t="s">
        <v>76</v>
      </c>
      <c r="D801" s="1" t="s">
        <v>76</v>
      </c>
      <c r="E801">
        <v>45</v>
      </c>
      <c r="F801" s="1" t="s">
        <v>76</v>
      </c>
      <c r="G801" s="1" t="s">
        <v>77</v>
      </c>
      <c r="H801" s="1" t="s">
        <v>78</v>
      </c>
      <c r="I801" s="1" t="s">
        <v>16</v>
      </c>
      <c r="J801" s="1" t="s">
        <v>17</v>
      </c>
      <c r="K801" t="b">
        <v>0</v>
      </c>
      <c r="L801" s="27">
        <v>517719.44</v>
      </c>
    </row>
    <row r="802" spans="1:12" x14ac:dyDescent="0.25">
      <c r="A802" s="29">
        <v>2020</v>
      </c>
      <c r="B802" s="29">
        <v>11</v>
      </c>
      <c r="C802" s="1" t="s">
        <v>76</v>
      </c>
      <c r="D802" s="1" t="s">
        <v>76</v>
      </c>
      <c r="E802">
        <v>45</v>
      </c>
      <c r="F802" s="1" t="s">
        <v>76</v>
      </c>
      <c r="G802" s="1" t="s">
        <v>77</v>
      </c>
      <c r="H802" s="1" t="s">
        <v>78</v>
      </c>
      <c r="I802" s="1" t="s">
        <v>18</v>
      </c>
      <c r="J802" s="1" t="s">
        <v>17</v>
      </c>
      <c r="K802" t="b">
        <v>0</v>
      </c>
      <c r="L802" s="27">
        <v>199122.86</v>
      </c>
    </row>
    <row r="803" spans="1:12" x14ac:dyDescent="0.25">
      <c r="A803" s="29">
        <v>2020</v>
      </c>
      <c r="B803" s="29">
        <v>11</v>
      </c>
      <c r="C803" s="1" t="s">
        <v>76</v>
      </c>
      <c r="D803" s="1" t="s">
        <v>76</v>
      </c>
      <c r="E803">
        <v>45</v>
      </c>
      <c r="F803" s="1" t="s">
        <v>76</v>
      </c>
      <c r="G803" s="1" t="s">
        <v>77</v>
      </c>
      <c r="H803" s="1" t="s">
        <v>78</v>
      </c>
      <c r="I803" s="1" t="s">
        <v>19</v>
      </c>
      <c r="J803" s="1" t="s">
        <v>17</v>
      </c>
      <c r="K803" t="b">
        <v>0</v>
      </c>
      <c r="L803" s="27">
        <v>79649.14</v>
      </c>
    </row>
    <row r="804" spans="1:12" x14ac:dyDescent="0.25">
      <c r="A804" s="29">
        <v>2020</v>
      </c>
      <c r="B804" s="29">
        <v>11</v>
      </c>
      <c r="C804" s="1" t="s">
        <v>76</v>
      </c>
      <c r="D804" s="1" t="s">
        <v>76</v>
      </c>
      <c r="E804">
        <v>45</v>
      </c>
      <c r="F804" s="1" t="s">
        <v>76</v>
      </c>
      <c r="G804" s="1" t="s">
        <v>77</v>
      </c>
      <c r="H804" s="1" t="s">
        <v>78</v>
      </c>
      <c r="I804" s="1" t="s">
        <v>20</v>
      </c>
      <c r="J804" s="1" t="s">
        <v>17</v>
      </c>
      <c r="K804" t="b">
        <v>0</v>
      </c>
      <c r="L804" s="27">
        <v>438070.29</v>
      </c>
    </row>
    <row r="805" spans="1:12" x14ac:dyDescent="0.25">
      <c r="A805" s="29">
        <v>2020</v>
      </c>
      <c r="B805" s="29">
        <v>11</v>
      </c>
      <c r="C805" s="1" t="s">
        <v>76</v>
      </c>
      <c r="D805" s="1" t="s">
        <v>76</v>
      </c>
      <c r="E805">
        <v>45</v>
      </c>
      <c r="F805" s="1" t="s">
        <v>76</v>
      </c>
      <c r="G805" s="1" t="s">
        <v>77</v>
      </c>
      <c r="H805" s="1" t="s">
        <v>78</v>
      </c>
      <c r="I805" s="1" t="s">
        <v>21</v>
      </c>
      <c r="J805" s="1" t="s">
        <v>10</v>
      </c>
      <c r="K805" t="b">
        <v>0</v>
      </c>
      <c r="L805" s="27">
        <v>119473.72</v>
      </c>
    </row>
    <row r="806" spans="1:12" x14ac:dyDescent="0.25">
      <c r="A806" s="29">
        <v>2020</v>
      </c>
      <c r="B806" s="29">
        <v>11</v>
      </c>
      <c r="C806" s="1" t="s">
        <v>76</v>
      </c>
      <c r="D806" s="1" t="s">
        <v>76</v>
      </c>
      <c r="E806">
        <v>45</v>
      </c>
      <c r="F806" s="1" t="s">
        <v>76</v>
      </c>
      <c r="G806" s="1" t="s">
        <v>77</v>
      </c>
      <c r="H806" s="1" t="s">
        <v>78</v>
      </c>
      <c r="I806" s="1" t="s">
        <v>22</v>
      </c>
      <c r="J806" s="1" t="s">
        <v>10</v>
      </c>
      <c r="K806" t="b">
        <v>0</v>
      </c>
      <c r="L806" s="27">
        <v>199122.86</v>
      </c>
    </row>
    <row r="807" spans="1:12" x14ac:dyDescent="0.25">
      <c r="A807" s="29">
        <v>2020</v>
      </c>
      <c r="B807" s="29">
        <v>11</v>
      </c>
      <c r="C807" s="1" t="s">
        <v>76</v>
      </c>
      <c r="D807" s="1" t="s">
        <v>76</v>
      </c>
      <c r="E807">
        <v>45</v>
      </c>
      <c r="F807" s="1" t="s">
        <v>76</v>
      </c>
      <c r="G807" s="1" t="s">
        <v>77</v>
      </c>
      <c r="H807" s="1" t="s">
        <v>78</v>
      </c>
      <c r="I807" s="1" t="s">
        <v>23</v>
      </c>
      <c r="J807" s="1" t="s">
        <v>12</v>
      </c>
      <c r="K807" t="b">
        <v>0</v>
      </c>
      <c r="L807" s="27">
        <v>199122.86</v>
      </c>
    </row>
    <row r="808" spans="1:12" x14ac:dyDescent="0.25">
      <c r="A808" s="29">
        <v>2020</v>
      </c>
      <c r="B808" s="29">
        <v>11</v>
      </c>
      <c r="C808" s="1" t="s">
        <v>76</v>
      </c>
      <c r="D808" s="1" t="s">
        <v>76</v>
      </c>
      <c r="E808">
        <v>45</v>
      </c>
      <c r="F808" s="1" t="s">
        <v>76</v>
      </c>
      <c r="G808" s="1" t="s">
        <v>77</v>
      </c>
      <c r="H808" s="1" t="s">
        <v>78</v>
      </c>
      <c r="I808" s="1" t="s">
        <v>24</v>
      </c>
      <c r="J808" s="1" t="s">
        <v>12</v>
      </c>
      <c r="K808" t="b">
        <v>0</v>
      </c>
      <c r="L808" s="27">
        <v>358421.15</v>
      </c>
    </row>
    <row r="809" spans="1:12" x14ac:dyDescent="0.25">
      <c r="A809" s="29">
        <v>2020</v>
      </c>
      <c r="B809" s="29">
        <v>11</v>
      </c>
      <c r="C809" s="1" t="s">
        <v>76</v>
      </c>
      <c r="D809" s="1" t="s">
        <v>76</v>
      </c>
      <c r="E809">
        <v>45</v>
      </c>
      <c r="F809" s="1" t="s">
        <v>76</v>
      </c>
      <c r="G809" s="1" t="s">
        <v>77</v>
      </c>
      <c r="H809" s="1" t="s">
        <v>78</v>
      </c>
      <c r="I809" s="1" t="s">
        <v>25</v>
      </c>
      <c r="J809" s="1" t="s">
        <v>17</v>
      </c>
      <c r="K809" t="b">
        <v>0</v>
      </c>
      <c r="L809" s="27">
        <v>79649.14</v>
      </c>
    </row>
    <row r="810" spans="1:12" x14ac:dyDescent="0.25">
      <c r="A810" s="29">
        <v>2020</v>
      </c>
      <c r="B810" s="29">
        <v>11</v>
      </c>
      <c r="C810" s="1" t="s">
        <v>79</v>
      </c>
      <c r="D810" s="1" t="s">
        <v>79</v>
      </c>
      <c r="E810">
        <v>47</v>
      </c>
      <c r="F810" s="1" t="s">
        <v>79</v>
      </c>
      <c r="G810" s="1" t="s">
        <v>80</v>
      </c>
      <c r="H810" s="1" t="s">
        <v>79</v>
      </c>
      <c r="I810" s="1" t="s">
        <v>9</v>
      </c>
      <c r="J810" s="1" t="s">
        <v>10</v>
      </c>
      <c r="K810" t="b">
        <v>0</v>
      </c>
      <c r="L810" s="27">
        <v>94214.04</v>
      </c>
    </row>
    <row r="811" spans="1:12" x14ac:dyDescent="0.25">
      <c r="A811" s="29">
        <v>2020</v>
      </c>
      <c r="B811" s="29">
        <v>11</v>
      </c>
      <c r="C811" s="1" t="s">
        <v>79</v>
      </c>
      <c r="D811" s="1" t="s">
        <v>79</v>
      </c>
      <c r="E811">
        <v>47</v>
      </c>
      <c r="F811" s="1" t="s">
        <v>79</v>
      </c>
      <c r="G811" s="1" t="s">
        <v>80</v>
      </c>
      <c r="H811" s="1" t="s">
        <v>79</v>
      </c>
      <c r="I811" s="1" t="s">
        <v>11</v>
      </c>
      <c r="J811" s="1" t="s">
        <v>12</v>
      </c>
      <c r="K811" t="b">
        <v>0</v>
      </c>
      <c r="L811" s="27">
        <v>188428.09</v>
      </c>
    </row>
    <row r="812" spans="1:12" x14ac:dyDescent="0.25">
      <c r="A812" s="29">
        <v>2020</v>
      </c>
      <c r="B812" s="29">
        <v>11</v>
      </c>
      <c r="C812" s="1" t="s">
        <v>79</v>
      </c>
      <c r="D812" s="1" t="s">
        <v>79</v>
      </c>
      <c r="E812">
        <v>47</v>
      </c>
      <c r="F812" s="1" t="s">
        <v>79</v>
      </c>
      <c r="G812" s="1" t="s">
        <v>80</v>
      </c>
      <c r="H812" s="1" t="s">
        <v>79</v>
      </c>
      <c r="I812" s="1" t="s">
        <v>13</v>
      </c>
      <c r="J812" s="1" t="s">
        <v>12</v>
      </c>
      <c r="K812" t="b">
        <v>0</v>
      </c>
      <c r="L812" s="27">
        <v>282642.13</v>
      </c>
    </row>
    <row r="813" spans="1:12" x14ac:dyDescent="0.25">
      <c r="A813" s="29">
        <v>2020</v>
      </c>
      <c r="B813" s="29">
        <v>11</v>
      </c>
      <c r="C813" s="1" t="s">
        <v>79</v>
      </c>
      <c r="D813" s="1" t="s">
        <v>79</v>
      </c>
      <c r="E813">
        <v>47</v>
      </c>
      <c r="F813" s="1" t="s">
        <v>79</v>
      </c>
      <c r="G813" s="1" t="s">
        <v>80</v>
      </c>
      <c r="H813" s="1" t="s">
        <v>79</v>
      </c>
      <c r="I813" s="1" t="s">
        <v>14</v>
      </c>
      <c r="J813" s="1" t="s">
        <v>10</v>
      </c>
      <c r="K813" t="b">
        <v>0</v>
      </c>
      <c r="L813" s="27">
        <v>353302.66</v>
      </c>
    </row>
    <row r="814" spans="1:12" x14ac:dyDescent="0.25">
      <c r="A814" s="29">
        <v>2020</v>
      </c>
      <c r="B814" s="29">
        <v>11</v>
      </c>
      <c r="C814" s="1" t="s">
        <v>79</v>
      </c>
      <c r="D814" s="1" t="s">
        <v>79</v>
      </c>
      <c r="E814">
        <v>47</v>
      </c>
      <c r="F814" s="1" t="s">
        <v>79</v>
      </c>
      <c r="G814" s="1" t="s">
        <v>80</v>
      </c>
      <c r="H814" s="1" t="s">
        <v>79</v>
      </c>
      <c r="I814" s="1" t="s">
        <v>15</v>
      </c>
      <c r="J814" s="1" t="s">
        <v>10</v>
      </c>
      <c r="K814" t="b">
        <v>0</v>
      </c>
      <c r="L814" s="27">
        <v>70660.53</v>
      </c>
    </row>
    <row r="815" spans="1:12" x14ac:dyDescent="0.25">
      <c r="A815" s="29">
        <v>2020</v>
      </c>
      <c r="B815" s="29">
        <v>11</v>
      </c>
      <c r="C815" s="1" t="s">
        <v>79</v>
      </c>
      <c r="D815" s="1" t="s">
        <v>79</v>
      </c>
      <c r="E815">
        <v>47</v>
      </c>
      <c r="F815" s="1" t="s">
        <v>79</v>
      </c>
      <c r="G815" s="1" t="s">
        <v>80</v>
      </c>
      <c r="H815" s="1" t="s">
        <v>79</v>
      </c>
      <c r="I815" s="1" t="s">
        <v>16</v>
      </c>
      <c r="J815" s="1" t="s">
        <v>17</v>
      </c>
      <c r="K815" t="b">
        <v>0</v>
      </c>
      <c r="L815" s="27">
        <v>117767.55</v>
      </c>
    </row>
    <row r="816" spans="1:12" x14ac:dyDescent="0.25">
      <c r="A816" s="29">
        <v>2020</v>
      </c>
      <c r="B816" s="29">
        <v>11</v>
      </c>
      <c r="C816" s="1" t="s">
        <v>79</v>
      </c>
      <c r="D816" s="1" t="s">
        <v>79</v>
      </c>
      <c r="E816">
        <v>47</v>
      </c>
      <c r="F816" s="1" t="s">
        <v>79</v>
      </c>
      <c r="G816" s="1" t="s">
        <v>80</v>
      </c>
      <c r="H816" s="1" t="s">
        <v>79</v>
      </c>
      <c r="I816" s="1" t="s">
        <v>18</v>
      </c>
      <c r="J816" s="1" t="s">
        <v>17</v>
      </c>
      <c r="K816" t="b">
        <v>0</v>
      </c>
      <c r="L816" s="27">
        <v>70660.53</v>
      </c>
    </row>
    <row r="817" spans="1:12" x14ac:dyDescent="0.25">
      <c r="A817" s="29">
        <v>2020</v>
      </c>
      <c r="B817" s="29">
        <v>11</v>
      </c>
      <c r="C817" s="1" t="s">
        <v>79</v>
      </c>
      <c r="D817" s="1" t="s">
        <v>79</v>
      </c>
      <c r="E817">
        <v>47</v>
      </c>
      <c r="F817" s="1" t="s">
        <v>79</v>
      </c>
      <c r="G817" s="1" t="s">
        <v>80</v>
      </c>
      <c r="H817" s="1" t="s">
        <v>79</v>
      </c>
      <c r="I817" s="1" t="s">
        <v>19</v>
      </c>
      <c r="J817" s="1" t="s">
        <v>17</v>
      </c>
      <c r="K817" t="b">
        <v>0</v>
      </c>
      <c r="L817" s="27">
        <v>259088.62</v>
      </c>
    </row>
    <row r="818" spans="1:12" x14ac:dyDescent="0.25">
      <c r="A818" s="29">
        <v>2020</v>
      </c>
      <c r="B818" s="29">
        <v>11</v>
      </c>
      <c r="C818" s="1" t="s">
        <v>79</v>
      </c>
      <c r="D818" s="1" t="s">
        <v>79</v>
      </c>
      <c r="E818">
        <v>47</v>
      </c>
      <c r="F818" s="1" t="s">
        <v>79</v>
      </c>
      <c r="G818" s="1" t="s">
        <v>80</v>
      </c>
      <c r="H818" s="1" t="s">
        <v>79</v>
      </c>
      <c r="I818" s="1" t="s">
        <v>20</v>
      </c>
      <c r="J818" s="1" t="s">
        <v>17</v>
      </c>
      <c r="K818" t="b">
        <v>0</v>
      </c>
      <c r="L818" s="27">
        <v>117767.55</v>
      </c>
    </row>
    <row r="819" spans="1:12" x14ac:dyDescent="0.25">
      <c r="A819" s="29">
        <v>2020</v>
      </c>
      <c r="B819" s="29">
        <v>11</v>
      </c>
      <c r="C819" s="1" t="s">
        <v>79</v>
      </c>
      <c r="D819" s="1" t="s">
        <v>79</v>
      </c>
      <c r="E819">
        <v>47</v>
      </c>
      <c r="F819" s="1" t="s">
        <v>79</v>
      </c>
      <c r="G819" s="1" t="s">
        <v>80</v>
      </c>
      <c r="H819" s="1" t="s">
        <v>79</v>
      </c>
      <c r="I819" s="1" t="s">
        <v>21</v>
      </c>
      <c r="J819" s="1" t="s">
        <v>10</v>
      </c>
      <c r="K819" t="b">
        <v>0</v>
      </c>
      <c r="L819" s="27">
        <v>94214.04</v>
      </c>
    </row>
    <row r="820" spans="1:12" x14ac:dyDescent="0.25">
      <c r="A820" s="29">
        <v>2020</v>
      </c>
      <c r="B820" s="29">
        <v>11</v>
      </c>
      <c r="C820" s="1" t="s">
        <v>79</v>
      </c>
      <c r="D820" s="1" t="s">
        <v>79</v>
      </c>
      <c r="E820">
        <v>47</v>
      </c>
      <c r="F820" s="1" t="s">
        <v>79</v>
      </c>
      <c r="G820" s="1" t="s">
        <v>80</v>
      </c>
      <c r="H820" s="1" t="s">
        <v>79</v>
      </c>
      <c r="I820" s="1" t="s">
        <v>22</v>
      </c>
      <c r="J820" s="1" t="s">
        <v>10</v>
      </c>
      <c r="K820" t="b">
        <v>0</v>
      </c>
      <c r="L820" s="27">
        <v>164874.57999999999</v>
      </c>
    </row>
    <row r="821" spans="1:12" x14ac:dyDescent="0.25">
      <c r="A821" s="29">
        <v>2020</v>
      </c>
      <c r="B821" s="29">
        <v>11</v>
      </c>
      <c r="C821" s="1" t="s">
        <v>79</v>
      </c>
      <c r="D821" s="1" t="s">
        <v>79</v>
      </c>
      <c r="E821">
        <v>47</v>
      </c>
      <c r="F821" s="1" t="s">
        <v>79</v>
      </c>
      <c r="G821" s="1" t="s">
        <v>80</v>
      </c>
      <c r="H821" s="1" t="s">
        <v>79</v>
      </c>
      <c r="I821" s="1" t="s">
        <v>23</v>
      </c>
      <c r="J821" s="1" t="s">
        <v>12</v>
      </c>
      <c r="K821" t="b">
        <v>0</v>
      </c>
      <c r="L821" s="27">
        <v>259088.62</v>
      </c>
    </row>
    <row r="822" spans="1:12" x14ac:dyDescent="0.25">
      <c r="A822" s="29">
        <v>2020</v>
      </c>
      <c r="B822" s="29">
        <v>11</v>
      </c>
      <c r="C822" s="1" t="s">
        <v>79</v>
      </c>
      <c r="D822" s="1" t="s">
        <v>79</v>
      </c>
      <c r="E822">
        <v>47</v>
      </c>
      <c r="F822" s="1" t="s">
        <v>79</v>
      </c>
      <c r="G822" s="1" t="s">
        <v>80</v>
      </c>
      <c r="H822" s="1" t="s">
        <v>79</v>
      </c>
      <c r="I822" s="1" t="s">
        <v>24</v>
      </c>
      <c r="J822" s="1" t="s">
        <v>12</v>
      </c>
      <c r="K822" t="b">
        <v>0</v>
      </c>
      <c r="L822" s="27">
        <v>211981.6</v>
      </c>
    </row>
    <row r="823" spans="1:12" x14ac:dyDescent="0.25">
      <c r="A823" s="29">
        <v>2020</v>
      </c>
      <c r="B823" s="29">
        <v>11</v>
      </c>
      <c r="C823" s="1" t="s">
        <v>79</v>
      </c>
      <c r="D823" s="1" t="s">
        <v>79</v>
      </c>
      <c r="E823">
        <v>47</v>
      </c>
      <c r="F823" s="1" t="s">
        <v>79</v>
      </c>
      <c r="G823" s="1" t="s">
        <v>80</v>
      </c>
      <c r="H823" s="1" t="s">
        <v>79</v>
      </c>
      <c r="I823" s="1" t="s">
        <v>25</v>
      </c>
      <c r="J823" s="1" t="s">
        <v>17</v>
      </c>
      <c r="K823" t="b">
        <v>0</v>
      </c>
      <c r="L823" s="27">
        <v>70660.53</v>
      </c>
    </row>
    <row r="824" spans="1:12" x14ac:dyDescent="0.25">
      <c r="A824" s="29">
        <v>2020</v>
      </c>
      <c r="B824" s="29">
        <v>12</v>
      </c>
      <c r="C824" s="1" t="s">
        <v>76</v>
      </c>
      <c r="D824" s="1" t="s">
        <v>76</v>
      </c>
      <c r="E824">
        <v>45</v>
      </c>
      <c r="F824" s="1" t="s">
        <v>76</v>
      </c>
      <c r="G824" s="1" t="s">
        <v>77</v>
      </c>
      <c r="H824" s="1" t="s">
        <v>78</v>
      </c>
      <c r="I824" s="1" t="s">
        <v>9</v>
      </c>
      <c r="J824" s="1" t="s">
        <v>10</v>
      </c>
      <c r="K824" t="b">
        <v>0</v>
      </c>
      <c r="L824" s="27">
        <v>119473.72</v>
      </c>
    </row>
    <row r="825" spans="1:12" x14ac:dyDescent="0.25">
      <c r="A825" s="29">
        <v>2020</v>
      </c>
      <c r="B825" s="29">
        <v>12</v>
      </c>
      <c r="C825" s="1" t="s">
        <v>76</v>
      </c>
      <c r="D825" s="1" t="s">
        <v>76</v>
      </c>
      <c r="E825">
        <v>45</v>
      </c>
      <c r="F825" s="1" t="s">
        <v>76</v>
      </c>
      <c r="G825" s="1" t="s">
        <v>77</v>
      </c>
      <c r="H825" s="1" t="s">
        <v>78</v>
      </c>
      <c r="I825" s="1" t="s">
        <v>11</v>
      </c>
      <c r="J825" s="1" t="s">
        <v>12</v>
      </c>
      <c r="K825" t="b">
        <v>0</v>
      </c>
      <c r="L825" s="27">
        <v>438070.29</v>
      </c>
    </row>
    <row r="826" spans="1:12" x14ac:dyDescent="0.25">
      <c r="A826" s="29">
        <v>2020</v>
      </c>
      <c r="B826" s="29">
        <v>12</v>
      </c>
      <c r="C826" s="1" t="s">
        <v>76</v>
      </c>
      <c r="D826" s="1" t="s">
        <v>76</v>
      </c>
      <c r="E826">
        <v>45</v>
      </c>
      <c r="F826" s="1" t="s">
        <v>76</v>
      </c>
      <c r="G826" s="1" t="s">
        <v>77</v>
      </c>
      <c r="H826" s="1" t="s">
        <v>78</v>
      </c>
      <c r="I826" s="1" t="s">
        <v>13</v>
      </c>
      <c r="J826" s="1" t="s">
        <v>12</v>
      </c>
      <c r="K826" t="b">
        <v>0</v>
      </c>
      <c r="L826" s="27">
        <v>796491.44</v>
      </c>
    </row>
    <row r="827" spans="1:12" x14ac:dyDescent="0.25">
      <c r="A827" s="29">
        <v>2020</v>
      </c>
      <c r="B827" s="29">
        <v>12</v>
      </c>
      <c r="C827" s="1" t="s">
        <v>76</v>
      </c>
      <c r="D827" s="1" t="s">
        <v>76</v>
      </c>
      <c r="E827">
        <v>45</v>
      </c>
      <c r="F827" s="1" t="s">
        <v>76</v>
      </c>
      <c r="G827" s="1" t="s">
        <v>77</v>
      </c>
      <c r="H827" s="1" t="s">
        <v>78</v>
      </c>
      <c r="I827" s="1" t="s">
        <v>14</v>
      </c>
      <c r="J827" s="1" t="s">
        <v>10</v>
      </c>
      <c r="K827" t="b">
        <v>0</v>
      </c>
      <c r="L827" s="27">
        <v>278772</v>
      </c>
    </row>
    <row r="828" spans="1:12" x14ac:dyDescent="0.25">
      <c r="A828" s="29">
        <v>2020</v>
      </c>
      <c r="B828" s="29">
        <v>12</v>
      </c>
      <c r="C828" s="1" t="s">
        <v>76</v>
      </c>
      <c r="D828" s="1" t="s">
        <v>76</v>
      </c>
      <c r="E828">
        <v>45</v>
      </c>
      <c r="F828" s="1" t="s">
        <v>76</v>
      </c>
      <c r="G828" s="1" t="s">
        <v>77</v>
      </c>
      <c r="H828" s="1" t="s">
        <v>78</v>
      </c>
      <c r="I828" s="1" t="s">
        <v>15</v>
      </c>
      <c r="J828" s="1" t="s">
        <v>10</v>
      </c>
      <c r="K828" t="b">
        <v>0</v>
      </c>
      <c r="L828" s="27">
        <v>159298.29</v>
      </c>
    </row>
    <row r="829" spans="1:12" x14ac:dyDescent="0.25">
      <c r="A829" s="29">
        <v>2020</v>
      </c>
      <c r="B829" s="29">
        <v>12</v>
      </c>
      <c r="C829" s="1" t="s">
        <v>76</v>
      </c>
      <c r="D829" s="1" t="s">
        <v>76</v>
      </c>
      <c r="E829">
        <v>45</v>
      </c>
      <c r="F829" s="1" t="s">
        <v>76</v>
      </c>
      <c r="G829" s="1" t="s">
        <v>77</v>
      </c>
      <c r="H829" s="1" t="s">
        <v>78</v>
      </c>
      <c r="I829" s="1" t="s">
        <v>16</v>
      </c>
      <c r="J829" s="1" t="s">
        <v>17</v>
      </c>
      <c r="K829" t="b">
        <v>0</v>
      </c>
      <c r="L829" s="27">
        <v>517719.44</v>
      </c>
    </row>
    <row r="830" spans="1:12" x14ac:dyDescent="0.25">
      <c r="A830" s="29">
        <v>2020</v>
      </c>
      <c r="B830" s="29">
        <v>12</v>
      </c>
      <c r="C830" s="1" t="s">
        <v>76</v>
      </c>
      <c r="D830" s="1" t="s">
        <v>76</v>
      </c>
      <c r="E830">
        <v>45</v>
      </c>
      <c r="F830" s="1" t="s">
        <v>76</v>
      </c>
      <c r="G830" s="1" t="s">
        <v>77</v>
      </c>
      <c r="H830" s="1" t="s">
        <v>78</v>
      </c>
      <c r="I830" s="1" t="s">
        <v>18</v>
      </c>
      <c r="J830" s="1" t="s">
        <v>17</v>
      </c>
      <c r="K830" t="b">
        <v>0</v>
      </c>
      <c r="L830" s="27">
        <v>199122.86</v>
      </c>
    </row>
    <row r="831" spans="1:12" x14ac:dyDescent="0.25">
      <c r="A831" s="29">
        <v>2020</v>
      </c>
      <c r="B831" s="29">
        <v>12</v>
      </c>
      <c r="C831" s="1" t="s">
        <v>76</v>
      </c>
      <c r="D831" s="1" t="s">
        <v>76</v>
      </c>
      <c r="E831">
        <v>45</v>
      </c>
      <c r="F831" s="1" t="s">
        <v>76</v>
      </c>
      <c r="G831" s="1" t="s">
        <v>77</v>
      </c>
      <c r="H831" s="1" t="s">
        <v>78</v>
      </c>
      <c r="I831" s="1" t="s">
        <v>19</v>
      </c>
      <c r="J831" s="1" t="s">
        <v>17</v>
      </c>
      <c r="K831" t="b">
        <v>0</v>
      </c>
      <c r="L831" s="27">
        <v>79649.14</v>
      </c>
    </row>
    <row r="832" spans="1:12" x14ac:dyDescent="0.25">
      <c r="A832" s="29">
        <v>2020</v>
      </c>
      <c r="B832" s="29">
        <v>12</v>
      </c>
      <c r="C832" s="1" t="s">
        <v>76</v>
      </c>
      <c r="D832" s="1" t="s">
        <v>76</v>
      </c>
      <c r="E832">
        <v>45</v>
      </c>
      <c r="F832" s="1" t="s">
        <v>76</v>
      </c>
      <c r="G832" s="1" t="s">
        <v>77</v>
      </c>
      <c r="H832" s="1" t="s">
        <v>78</v>
      </c>
      <c r="I832" s="1" t="s">
        <v>20</v>
      </c>
      <c r="J832" s="1" t="s">
        <v>17</v>
      </c>
      <c r="K832" t="b">
        <v>0</v>
      </c>
      <c r="L832" s="27">
        <v>438070.29</v>
      </c>
    </row>
    <row r="833" spans="1:12" x14ac:dyDescent="0.25">
      <c r="A833" s="29">
        <v>2020</v>
      </c>
      <c r="B833" s="29">
        <v>12</v>
      </c>
      <c r="C833" s="1" t="s">
        <v>76</v>
      </c>
      <c r="D833" s="1" t="s">
        <v>76</v>
      </c>
      <c r="E833">
        <v>45</v>
      </c>
      <c r="F833" s="1" t="s">
        <v>76</v>
      </c>
      <c r="G833" s="1" t="s">
        <v>77</v>
      </c>
      <c r="H833" s="1" t="s">
        <v>78</v>
      </c>
      <c r="I833" s="1" t="s">
        <v>21</v>
      </c>
      <c r="J833" s="1" t="s">
        <v>10</v>
      </c>
      <c r="K833" t="b">
        <v>0</v>
      </c>
      <c r="L833" s="27">
        <v>119473.72</v>
      </c>
    </row>
    <row r="834" spans="1:12" x14ac:dyDescent="0.25">
      <c r="A834" s="29">
        <v>2020</v>
      </c>
      <c r="B834" s="29">
        <v>12</v>
      </c>
      <c r="C834" s="1" t="s">
        <v>76</v>
      </c>
      <c r="D834" s="1" t="s">
        <v>76</v>
      </c>
      <c r="E834">
        <v>45</v>
      </c>
      <c r="F834" s="1" t="s">
        <v>76</v>
      </c>
      <c r="G834" s="1" t="s">
        <v>77</v>
      </c>
      <c r="H834" s="1" t="s">
        <v>78</v>
      </c>
      <c r="I834" s="1" t="s">
        <v>22</v>
      </c>
      <c r="J834" s="1" t="s">
        <v>10</v>
      </c>
      <c r="K834" t="b">
        <v>0</v>
      </c>
      <c r="L834" s="27">
        <v>199122.86</v>
      </c>
    </row>
    <row r="835" spans="1:12" x14ac:dyDescent="0.25">
      <c r="A835" s="29">
        <v>2020</v>
      </c>
      <c r="B835" s="29">
        <v>12</v>
      </c>
      <c r="C835" s="1" t="s">
        <v>76</v>
      </c>
      <c r="D835" s="1" t="s">
        <v>76</v>
      </c>
      <c r="E835">
        <v>45</v>
      </c>
      <c r="F835" s="1" t="s">
        <v>76</v>
      </c>
      <c r="G835" s="1" t="s">
        <v>77</v>
      </c>
      <c r="H835" s="1" t="s">
        <v>78</v>
      </c>
      <c r="I835" s="1" t="s">
        <v>23</v>
      </c>
      <c r="J835" s="1" t="s">
        <v>12</v>
      </c>
      <c r="K835" t="b">
        <v>0</v>
      </c>
      <c r="L835" s="27">
        <v>199122.86</v>
      </c>
    </row>
    <row r="836" spans="1:12" x14ac:dyDescent="0.25">
      <c r="A836" s="29">
        <v>2020</v>
      </c>
      <c r="B836" s="29">
        <v>12</v>
      </c>
      <c r="C836" s="1" t="s">
        <v>76</v>
      </c>
      <c r="D836" s="1" t="s">
        <v>76</v>
      </c>
      <c r="E836">
        <v>45</v>
      </c>
      <c r="F836" s="1" t="s">
        <v>76</v>
      </c>
      <c r="G836" s="1" t="s">
        <v>77</v>
      </c>
      <c r="H836" s="1" t="s">
        <v>78</v>
      </c>
      <c r="I836" s="1" t="s">
        <v>24</v>
      </c>
      <c r="J836" s="1" t="s">
        <v>12</v>
      </c>
      <c r="K836" t="b">
        <v>0</v>
      </c>
      <c r="L836" s="27">
        <v>358421.15</v>
      </c>
    </row>
    <row r="837" spans="1:12" x14ac:dyDescent="0.25">
      <c r="A837" s="29">
        <v>2020</v>
      </c>
      <c r="B837" s="29">
        <v>12</v>
      </c>
      <c r="C837" s="1" t="s">
        <v>76</v>
      </c>
      <c r="D837" s="1" t="s">
        <v>76</v>
      </c>
      <c r="E837">
        <v>45</v>
      </c>
      <c r="F837" s="1" t="s">
        <v>76</v>
      </c>
      <c r="G837" s="1" t="s">
        <v>77</v>
      </c>
      <c r="H837" s="1" t="s">
        <v>78</v>
      </c>
      <c r="I837" s="1" t="s">
        <v>25</v>
      </c>
      <c r="J837" s="1" t="s">
        <v>17</v>
      </c>
      <c r="K837" t="b">
        <v>0</v>
      </c>
      <c r="L837" s="27">
        <v>79649.14</v>
      </c>
    </row>
    <row r="838" spans="1:12" x14ac:dyDescent="0.25">
      <c r="A838" s="29">
        <v>2020</v>
      </c>
      <c r="B838" s="29">
        <v>12</v>
      </c>
      <c r="C838" s="1" t="s">
        <v>79</v>
      </c>
      <c r="D838" s="1" t="s">
        <v>79</v>
      </c>
      <c r="E838">
        <v>47</v>
      </c>
      <c r="F838" s="1" t="s">
        <v>79</v>
      </c>
      <c r="G838" s="1" t="s">
        <v>80</v>
      </c>
      <c r="H838" s="1" t="s">
        <v>79</v>
      </c>
      <c r="I838" s="1" t="s">
        <v>9</v>
      </c>
      <c r="J838" s="1" t="s">
        <v>10</v>
      </c>
      <c r="K838" t="b">
        <v>0</v>
      </c>
      <c r="L838" s="27">
        <v>94214.04</v>
      </c>
    </row>
    <row r="839" spans="1:12" x14ac:dyDescent="0.25">
      <c r="A839" s="29">
        <v>2020</v>
      </c>
      <c r="B839" s="29">
        <v>12</v>
      </c>
      <c r="C839" s="1" t="s">
        <v>79</v>
      </c>
      <c r="D839" s="1" t="s">
        <v>79</v>
      </c>
      <c r="E839">
        <v>47</v>
      </c>
      <c r="F839" s="1" t="s">
        <v>79</v>
      </c>
      <c r="G839" s="1" t="s">
        <v>80</v>
      </c>
      <c r="H839" s="1" t="s">
        <v>79</v>
      </c>
      <c r="I839" s="1" t="s">
        <v>11</v>
      </c>
      <c r="J839" s="1" t="s">
        <v>12</v>
      </c>
      <c r="K839" t="b">
        <v>0</v>
      </c>
      <c r="L839" s="27">
        <v>188428.09</v>
      </c>
    </row>
    <row r="840" spans="1:12" x14ac:dyDescent="0.25">
      <c r="A840" s="29">
        <v>2020</v>
      </c>
      <c r="B840" s="29">
        <v>12</v>
      </c>
      <c r="C840" s="1" t="s">
        <v>79</v>
      </c>
      <c r="D840" s="1" t="s">
        <v>79</v>
      </c>
      <c r="E840">
        <v>47</v>
      </c>
      <c r="F840" s="1" t="s">
        <v>79</v>
      </c>
      <c r="G840" s="1" t="s">
        <v>80</v>
      </c>
      <c r="H840" s="1" t="s">
        <v>79</v>
      </c>
      <c r="I840" s="1" t="s">
        <v>13</v>
      </c>
      <c r="J840" s="1" t="s">
        <v>12</v>
      </c>
      <c r="K840" t="b">
        <v>0</v>
      </c>
      <c r="L840" s="27">
        <v>282642.13</v>
      </c>
    </row>
    <row r="841" spans="1:12" x14ac:dyDescent="0.25">
      <c r="A841" s="29">
        <v>2020</v>
      </c>
      <c r="B841" s="29">
        <v>12</v>
      </c>
      <c r="C841" s="1" t="s">
        <v>79</v>
      </c>
      <c r="D841" s="1" t="s">
        <v>79</v>
      </c>
      <c r="E841">
        <v>47</v>
      </c>
      <c r="F841" s="1" t="s">
        <v>79</v>
      </c>
      <c r="G841" s="1" t="s">
        <v>80</v>
      </c>
      <c r="H841" s="1" t="s">
        <v>79</v>
      </c>
      <c r="I841" s="1" t="s">
        <v>14</v>
      </c>
      <c r="J841" s="1" t="s">
        <v>10</v>
      </c>
      <c r="K841" t="b">
        <v>0</v>
      </c>
      <c r="L841" s="27">
        <v>353302.66</v>
      </c>
    </row>
    <row r="842" spans="1:12" x14ac:dyDescent="0.25">
      <c r="A842" s="29">
        <v>2020</v>
      </c>
      <c r="B842" s="29">
        <v>12</v>
      </c>
      <c r="C842" s="1" t="s">
        <v>79</v>
      </c>
      <c r="D842" s="1" t="s">
        <v>79</v>
      </c>
      <c r="E842">
        <v>47</v>
      </c>
      <c r="F842" s="1" t="s">
        <v>79</v>
      </c>
      <c r="G842" s="1" t="s">
        <v>80</v>
      </c>
      <c r="H842" s="1" t="s">
        <v>79</v>
      </c>
      <c r="I842" s="1" t="s">
        <v>15</v>
      </c>
      <c r="J842" s="1" t="s">
        <v>10</v>
      </c>
      <c r="K842" t="b">
        <v>0</v>
      </c>
      <c r="L842" s="27">
        <v>70660.53</v>
      </c>
    </row>
    <row r="843" spans="1:12" x14ac:dyDescent="0.25">
      <c r="A843" s="29">
        <v>2020</v>
      </c>
      <c r="B843" s="29">
        <v>12</v>
      </c>
      <c r="C843" s="1" t="s">
        <v>79</v>
      </c>
      <c r="D843" s="1" t="s">
        <v>79</v>
      </c>
      <c r="E843">
        <v>47</v>
      </c>
      <c r="F843" s="1" t="s">
        <v>79</v>
      </c>
      <c r="G843" s="1" t="s">
        <v>80</v>
      </c>
      <c r="H843" s="1" t="s">
        <v>79</v>
      </c>
      <c r="I843" s="1" t="s">
        <v>16</v>
      </c>
      <c r="J843" s="1" t="s">
        <v>17</v>
      </c>
      <c r="K843" t="b">
        <v>0</v>
      </c>
      <c r="L843" s="27">
        <v>117767.55</v>
      </c>
    </row>
    <row r="844" spans="1:12" x14ac:dyDescent="0.25">
      <c r="A844" s="29">
        <v>2020</v>
      </c>
      <c r="B844" s="29">
        <v>12</v>
      </c>
      <c r="C844" s="1" t="s">
        <v>79</v>
      </c>
      <c r="D844" s="1" t="s">
        <v>79</v>
      </c>
      <c r="E844">
        <v>47</v>
      </c>
      <c r="F844" s="1" t="s">
        <v>79</v>
      </c>
      <c r="G844" s="1" t="s">
        <v>80</v>
      </c>
      <c r="H844" s="1" t="s">
        <v>79</v>
      </c>
      <c r="I844" s="1" t="s">
        <v>18</v>
      </c>
      <c r="J844" s="1" t="s">
        <v>17</v>
      </c>
      <c r="K844" t="b">
        <v>0</v>
      </c>
      <c r="L844" s="27">
        <v>70660.53</v>
      </c>
    </row>
    <row r="845" spans="1:12" x14ac:dyDescent="0.25">
      <c r="A845" s="29">
        <v>2020</v>
      </c>
      <c r="B845" s="29">
        <v>12</v>
      </c>
      <c r="C845" s="1" t="s">
        <v>79</v>
      </c>
      <c r="D845" s="1" t="s">
        <v>79</v>
      </c>
      <c r="E845">
        <v>47</v>
      </c>
      <c r="F845" s="1" t="s">
        <v>79</v>
      </c>
      <c r="G845" s="1" t="s">
        <v>80</v>
      </c>
      <c r="H845" s="1" t="s">
        <v>79</v>
      </c>
      <c r="I845" s="1" t="s">
        <v>19</v>
      </c>
      <c r="J845" s="1" t="s">
        <v>17</v>
      </c>
      <c r="K845" t="b">
        <v>0</v>
      </c>
      <c r="L845" s="27">
        <v>259088.62</v>
      </c>
    </row>
    <row r="846" spans="1:12" x14ac:dyDescent="0.25">
      <c r="A846" s="29">
        <v>2020</v>
      </c>
      <c r="B846" s="29">
        <v>12</v>
      </c>
      <c r="C846" s="1" t="s">
        <v>79</v>
      </c>
      <c r="D846" s="1" t="s">
        <v>79</v>
      </c>
      <c r="E846">
        <v>47</v>
      </c>
      <c r="F846" s="1" t="s">
        <v>79</v>
      </c>
      <c r="G846" s="1" t="s">
        <v>80</v>
      </c>
      <c r="H846" s="1" t="s">
        <v>79</v>
      </c>
      <c r="I846" s="1" t="s">
        <v>20</v>
      </c>
      <c r="J846" s="1" t="s">
        <v>17</v>
      </c>
      <c r="K846" t="b">
        <v>0</v>
      </c>
      <c r="L846" s="27">
        <v>117767.55</v>
      </c>
    </row>
    <row r="847" spans="1:12" x14ac:dyDescent="0.25">
      <c r="A847" s="29">
        <v>2020</v>
      </c>
      <c r="B847" s="29">
        <v>12</v>
      </c>
      <c r="C847" s="1" t="s">
        <v>79</v>
      </c>
      <c r="D847" s="1" t="s">
        <v>79</v>
      </c>
      <c r="E847">
        <v>47</v>
      </c>
      <c r="F847" s="1" t="s">
        <v>79</v>
      </c>
      <c r="G847" s="1" t="s">
        <v>80</v>
      </c>
      <c r="H847" s="1" t="s">
        <v>79</v>
      </c>
      <c r="I847" s="1" t="s">
        <v>21</v>
      </c>
      <c r="J847" s="1" t="s">
        <v>10</v>
      </c>
      <c r="K847" t="b">
        <v>0</v>
      </c>
      <c r="L847" s="27">
        <v>94214.04</v>
      </c>
    </row>
    <row r="848" spans="1:12" x14ac:dyDescent="0.25">
      <c r="A848" s="29">
        <v>2020</v>
      </c>
      <c r="B848" s="29">
        <v>12</v>
      </c>
      <c r="C848" s="1" t="s">
        <v>79</v>
      </c>
      <c r="D848" s="1" t="s">
        <v>79</v>
      </c>
      <c r="E848">
        <v>47</v>
      </c>
      <c r="F848" s="1" t="s">
        <v>79</v>
      </c>
      <c r="G848" s="1" t="s">
        <v>80</v>
      </c>
      <c r="H848" s="1" t="s">
        <v>79</v>
      </c>
      <c r="I848" s="1" t="s">
        <v>22</v>
      </c>
      <c r="J848" s="1" t="s">
        <v>10</v>
      </c>
      <c r="K848" t="b">
        <v>0</v>
      </c>
      <c r="L848" s="27">
        <v>164874.57999999999</v>
      </c>
    </row>
    <row r="849" spans="1:12" x14ac:dyDescent="0.25">
      <c r="A849" s="29">
        <v>2020</v>
      </c>
      <c r="B849" s="29">
        <v>12</v>
      </c>
      <c r="C849" s="1" t="s">
        <v>79</v>
      </c>
      <c r="D849" s="1" t="s">
        <v>79</v>
      </c>
      <c r="E849">
        <v>47</v>
      </c>
      <c r="F849" s="1" t="s">
        <v>79</v>
      </c>
      <c r="G849" s="1" t="s">
        <v>80</v>
      </c>
      <c r="H849" s="1" t="s">
        <v>79</v>
      </c>
      <c r="I849" s="1" t="s">
        <v>23</v>
      </c>
      <c r="J849" s="1" t="s">
        <v>12</v>
      </c>
      <c r="K849" t="b">
        <v>0</v>
      </c>
      <c r="L849" s="27">
        <v>259088.62</v>
      </c>
    </row>
    <row r="850" spans="1:12" x14ac:dyDescent="0.25">
      <c r="A850" s="29">
        <v>2020</v>
      </c>
      <c r="B850" s="29">
        <v>12</v>
      </c>
      <c r="C850" s="1" t="s">
        <v>79</v>
      </c>
      <c r="D850" s="1" t="s">
        <v>79</v>
      </c>
      <c r="E850">
        <v>47</v>
      </c>
      <c r="F850" s="1" t="s">
        <v>79</v>
      </c>
      <c r="G850" s="1" t="s">
        <v>80</v>
      </c>
      <c r="H850" s="1" t="s">
        <v>79</v>
      </c>
      <c r="I850" s="1" t="s">
        <v>24</v>
      </c>
      <c r="J850" s="1" t="s">
        <v>12</v>
      </c>
      <c r="K850" t="b">
        <v>0</v>
      </c>
      <c r="L850" s="27">
        <v>211981.6</v>
      </c>
    </row>
    <row r="851" spans="1:12" x14ac:dyDescent="0.25">
      <c r="A851" s="29">
        <v>2020</v>
      </c>
      <c r="B851" s="29">
        <v>12</v>
      </c>
      <c r="C851" s="1" t="s">
        <v>79</v>
      </c>
      <c r="D851" s="1" t="s">
        <v>79</v>
      </c>
      <c r="E851">
        <v>47</v>
      </c>
      <c r="F851" s="1" t="s">
        <v>79</v>
      </c>
      <c r="G851" s="1" t="s">
        <v>80</v>
      </c>
      <c r="H851" s="1" t="s">
        <v>79</v>
      </c>
      <c r="I851" s="1" t="s">
        <v>25</v>
      </c>
      <c r="J851" s="1" t="s">
        <v>17</v>
      </c>
      <c r="K851" t="b">
        <v>0</v>
      </c>
      <c r="L851" s="27">
        <v>70660.53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 codeName="Planilha14">
    <tabColor theme="7" tint="0.39997558519241921"/>
  </sheetPr>
  <dimension ref="A1:G43"/>
  <sheetViews>
    <sheetView showGridLines="0" zoomScale="130" zoomScaleNormal="130" workbookViewId="0">
      <pane ySplit="5" topLeftCell="A6" activePane="bottomLeft" state="frozen"/>
      <selection pane="bottomLeft" activeCell="D22" sqref="D22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411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408</v>
      </c>
      <c r="F5" t="s">
        <v>409</v>
      </c>
      <c r="G5" t="s">
        <v>410</v>
      </c>
    </row>
    <row r="6" spans="1:7" x14ac:dyDescent="0.25">
      <c r="A6" s="29">
        <v>2020</v>
      </c>
      <c r="B6" s="29">
        <v>10</v>
      </c>
      <c r="C6" s="1" t="s">
        <v>9</v>
      </c>
      <c r="D6" s="1" t="s">
        <v>10</v>
      </c>
      <c r="E6">
        <v>84</v>
      </c>
      <c r="F6">
        <v>111</v>
      </c>
      <c r="G6" t="b">
        <v>0</v>
      </c>
    </row>
    <row r="7" spans="1:7" x14ac:dyDescent="0.25">
      <c r="A7" s="29">
        <v>2020</v>
      </c>
      <c r="B7" s="29">
        <v>10</v>
      </c>
      <c r="C7" s="1" t="s">
        <v>11</v>
      </c>
      <c r="D7" s="1" t="s">
        <v>12</v>
      </c>
      <c r="E7" s="29">
        <v>84</v>
      </c>
      <c r="F7">
        <v>94</v>
      </c>
      <c r="G7" t="b">
        <v>0</v>
      </c>
    </row>
    <row r="8" spans="1:7" x14ac:dyDescent="0.25">
      <c r="A8" s="29">
        <v>2020</v>
      </c>
      <c r="B8" s="29">
        <v>10</v>
      </c>
      <c r="C8" s="1" t="s">
        <v>13</v>
      </c>
      <c r="D8" s="1" t="s">
        <v>12</v>
      </c>
      <c r="E8" s="29">
        <v>84</v>
      </c>
      <c r="F8">
        <v>98</v>
      </c>
      <c r="G8" t="b">
        <v>0</v>
      </c>
    </row>
    <row r="9" spans="1:7" x14ac:dyDescent="0.25">
      <c r="A9" s="29">
        <v>2020</v>
      </c>
      <c r="B9" s="29">
        <v>10</v>
      </c>
      <c r="C9" s="1" t="s">
        <v>28</v>
      </c>
      <c r="D9" s="1" t="s">
        <v>12</v>
      </c>
      <c r="E9" s="29">
        <v>84</v>
      </c>
      <c r="F9">
        <v>122</v>
      </c>
      <c r="G9" t="b">
        <v>0</v>
      </c>
    </row>
    <row r="10" spans="1:7" x14ac:dyDescent="0.25">
      <c r="A10" s="29">
        <v>2020</v>
      </c>
      <c r="B10" s="29">
        <v>10</v>
      </c>
      <c r="C10" s="1" t="s">
        <v>29</v>
      </c>
      <c r="D10" s="1" t="s">
        <v>12</v>
      </c>
      <c r="E10" s="29">
        <v>84</v>
      </c>
      <c r="F10">
        <v>103</v>
      </c>
      <c r="G10" t="b">
        <v>0</v>
      </c>
    </row>
    <row r="11" spans="1:7" x14ac:dyDescent="0.25">
      <c r="A11" s="29">
        <v>2020</v>
      </c>
      <c r="B11" s="29">
        <v>10</v>
      </c>
      <c r="C11" s="1" t="s">
        <v>30</v>
      </c>
      <c r="D11" s="1" t="s">
        <v>10</v>
      </c>
      <c r="E11">
        <v>84</v>
      </c>
      <c r="F11">
        <v>126</v>
      </c>
      <c r="G11" t="b">
        <v>0</v>
      </c>
    </row>
    <row r="12" spans="1:7" x14ac:dyDescent="0.25">
      <c r="A12" s="29">
        <v>2020</v>
      </c>
      <c r="B12" s="29">
        <v>10</v>
      </c>
      <c r="C12" s="1" t="s">
        <v>14</v>
      </c>
      <c r="D12" s="1" t="s">
        <v>10</v>
      </c>
      <c r="E12">
        <v>84</v>
      </c>
      <c r="F12">
        <v>83</v>
      </c>
      <c r="G12" t="b">
        <v>0</v>
      </c>
    </row>
    <row r="13" spans="1:7" x14ac:dyDescent="0.25">
      <c r="A13" s="29">
        <v>2020</v>
      </c>
      <c r="B13" s="29">
        <v>10</v>
      </c>
      <c r="C13" s="1" t="s">
        <v>15</v>
      </c>
      <c r="D13" s="1" t="s">
        <v>10</v>
      </c>
      <c r="E13">
        <v>84</v>
      </c>
      <c r="F13">
        <v>84</v>
      </c>
      <c r="G13" t="b">
        <v>0</v>
      </c>
    </row>
    <row r="14" spans="1:7" x14ac:dyDescent="0.25">
      <c r="A14" s="29">
        <v>2020</v>
      </c>
      <c r="B14" s="29">
        <v>10</v>
      </c>
      <c r="C14" s="1" t="s">
        <v>31</v>
      </c>
      <c r="D14" s="1" t="s">
        <v>12</v>
      </c>
      <c r="E14" s="29">
        <v>84</v>
      </c>
      <c r="F14">
        <v>88</v>
      </c>
      <c r="G14" t="b">
        <v>0</v>
      </c>
    </row>
    <row r="15" spans="1:7" x14ac:dyDescent="0.25">
      <c r="A15" s="29">
        <v>2020</v>
      </c>
      <c r="B15" s="29">
        <v>10</v>
      </c>
      <c r="C15" s="1" t="s">
        <v>16</v>
      </c>
      <c r="D15" s="1" t="s">
        <v>17</v>
      </c>
      <c r="E15">
        <v>84</v>
      </c>
      <c r="F15">
        <v>115</v>
      </c>
      <c r="G15" t="b">
        <v>0</v>
      </c>
    </row>
    <row r="16" spans="1:7" x14ac:dyDescent="0.25">
      <c r="A16" s="29">
        <v>2020</v>
      </c>
      <c r="B16" s="29">
        <v>10</v>
      </c>
      <c r="C16" s="1" t="s">
        <v>18</v>
      </c>
      <c r="D16" s="1" t="s">
        <v>17</v>
      </c>
      <c r="E16">
        <v>84</v>
      </c>
      <c r="F16">
        <v>88</v>
      </c>
      <c r="G16" t="b">
        <v>0</v>
      </c>
    </row>
    <row r="17" spans="1:7" x14ac:dyDescent="0.25">
      <c r="A17" s="29">
        <v>2020</v>
      </c>
      <c r="B17" s="29">
        <v>10</v>
      </c>
      <c r="C17" s="1" t="s">
        <v>19</v>
      </c>
      <c r="D17" s="1" t="s">
        <v>17</v>
      </c>
      <c r="E17">
        <v>84</v>
      </c>
      <c r="F17">
        <v>84</v>
      </c>
      <c r="G17" t="b">
        <v>0</v>
      </c>
    </row>
    <row r="18" spans="1:7" x14ac:dyDescent="0.25">
      <c r="A18" s="29">
        <v>2020</v>
      </c>
      <c r="B18" s="29">
        <v>10</v>
      </c>
      <c r="C18" s="1" t="s">
        <v>20</v>
      </c>
      <c r="D18" s="1" t="s">
        <v>17</v>
      </c>
      <c r="E18">
        <v>84</v>
      </c>
      <c r="F18">
        <v>125</v>
      </c>
      <c r="G18" t="b">
        <v>0</v>
      </c>
    </row>
    <row r="19" spans="1:7" x14ac:dyDescent="0.25">
      <c r="A19" s="29">
        <v>2020</v>
      </c>
      <c r="B19" s="29">
        <v>10</v>
      </c>
      <c r="C19" s="1" t="s">
        <v>21</v>
      </c>
      <c r="D19" s="1" t="s">
        <v>10</v>
      </c>
      <c r="E19">
        <v>84</v>
      </c>
      <c r="F19">
        <v>117</v>
      </c>
      <c r="G19" t="b">
        <v>0</v>
      </c>
    </row>
    <row r="20" spans="1:7" x14ac:dyDescent="0.25">
      <c r="A20" s="29">
        <v>2020</v>
      </c>
      <c r="B20" s="29">
        <v>10</v>
      </c>
      <c r="C20" s="1" t="s">
        <v>32</v>
      </c>
      <c r="D20" s="1" t="s">
        <v>10</v>
      </c>
      <c r="E20">
        <v>84</v>
      </c>
      <c r="F20">
        <v>87</v>
      </c>
      <c r="G20" t="b">
        <v>0</v>
      </c>
    </row>
    <row r="21" spans="1:7" x14ac:dyDescent="0.25">
      <c r="A21" s="29">
        <v>2020</v>
      </c>
      <c r="B21" s="29">
        <v>10</v>
      </c>
      <c r="C21" s="1" t="s">
        <v>22</v>
      </c>
      <c r="D21" s="1" t="s">
        <v>10</v>
      </c>
      <c r="E21">
        <v>84</v>
      </c>
      <c r="F21">
        <v>120</v>
      </c>
      <c r="G21" t="b">
        <v>0</v>
      </c>
    </row>
    <row r="22" spans="1:7" x14ac:dyDescent="0.25">
      <c r="A22" s="29">
        <v>2020</v>
      </c>
      <c r="B22" s="29">
        <v>10</v>
      </c>
      <c r="C22" s="1" t="s">
        <v>23</v>
      </c>
      <c r="D22" s="1" t="s">
        <v>12</v>
      </c>
      <c r="E22" s="29">
        <v>84</v>
      </c>
      <c r="F22">
        <v>80</v>
      </c>
      <c r="G22" t="b">
        <v>0</v>
      </c>
    </row>
    <row r="23" spans="1:7" x14ac:dyDescent="0.25">
      <c r="A23" s="29">
        <v>2020</v>
      </c>
      <c r="B23" s="29">
        <v>10</v>
      </c>
      <c r="C23" s="1" t="s">
        <v>33</v>
      </c>
      <c r="D23" s="1" t="s">
        <v>17</v>
      </c>
      <c r="E23">
        <v>84</v>
      </c>
      <c r="F23">
        <v>93</v>
      </c>
      <c r="G23" t="b">
        <v>0</v>
      </c>
    </row>
    <row r="24" spans="1:7" x14ac:dyDescent="0.25">
      <c r="A24" s="29">
        <v>2020</v>
      </c>
      <c r="B24" s="29">
        <v>10</v>
      </c>
      <c r="C24" s="1" t="s">
        <v>25</v>
      </c>
      <c r="D24" s="1" t="s">
        <v>17</v>
      </c>
      <c r="E24">
        <v>80</v>
      </c>
      <c r="F24">
        <v>118</v>
      </c>
      <c r="G24" t="b">
        <v>0</v>
      </c>
    </row>
    <row r="25" spans="1:7" x14ac:dyDescent="0.25">
      <c r="A25" s="29">
        <v>2020</v>
      </c>
      <c r="B25" s="29">
        <v>11</v>
      </c>
      <c r="C25" s="1" t="s">
        <v>9</v>
      </c>
      <c r="D25" s="1" t="s">
        <v>10</v>
      </c>
      <c r="E25">
        <v>80</v>
      </c>
      <c r="F25">
        <v>80</v>
      </c>
      <c r="G25" t="b">
        <v>0</v>
      </c>
    </row>
    <row r="26" spans="1:7" x14ac:dyDescent="0.25">
      <c r="A26" s="29">
        <v>2020</v>
      </c>
      <c r="B26" s="29">
        <v>11</v>
      </c>
      <c r="C26" s="1" t="s">
        <v>11</v>
      </c>
      <c r="D26" s="1" t="s">
        <v>12</v>
      </c>
      <c r="E26">
        <v>76</v>
      </c>
      <c r="F26">
        <v>85</v>
      </c>
      <c r="G26" t="b">
        <v>0</v>
      </c>
    </row>
    <row r="27" spans="1:7" x14ac:dyDescent="0.25">
      <c r="A27" s="29">
        <v>2020</v>
      </c>
      <c r="B27" s="29">
        <v>11</v>
      </c>
      <c r="C27" s="1" t="s">
        <v>13</v>
      </c>
      <c r="D27" s="1" t="s">
        <v>12</v>
      </c>
      <c r="E27">
        <v>80</v>
      </c>
      <c r="F27">
        <v>91</v>
      </c>
      <c r="G27" t="b">
        <v>0</v>
      </c>
    </row>
    <row r="28" spans="1:7" x14ac:dyDescent="0.25">
      <c r="A28" s="29">
        <v>2020</v>
      </c>
      <c r="B28" s="29">
        <v>11</v>
      </c>
      <c r="C28" s="1" t="s">
        <v>28</v>
      </c>
      <c r="D28" s="1" t="s">
        <v>12</v>
      </c>
      <c r="E28">
        <v>76</v>
      </c>
      <c r="F28">
        <v>113</v>
      </c>
      <c r="G28" t="b">
        <v>0</v>
      </c>
    </row>
    <row r="29" spans="1:7" x14ac:dyDescent="0.25">
      <c r="A29" s="29">
        <v>2020</v>
      </c>
      <c r="B29" s="29">
        <v>11</v>
      </c>
      <c r="C29" s="1" t="s">
        <v>29</v>
      </c>
      <c r="D29" s="1" t="s">
        <v>12</v>
      </c>
      <c r="E29">
        <v>76</v>
      </c>
      <c r="F29">
        <v>93</v>
      </c>
      <c r="G29" t="b">
        <v>0</v>
      </c>
    </row>
    <row r="30" spans="1:7" x14ac:dyDescent="0.25">
      <c r="A30" s="29">
        <v>2020</v>
      </c>
      <c r="B30" s="29">
        <v>11</v>
      </c>
      <c r="C30" s="1" t="s">
        <v>30</v>
      </c>
      <c r="D30" s="1" t="s">
        <v>10</v>
      </c>
      <c r="E30">
        <v>76</v>
      </c>
      <c r="F30">
        <v>90</v>
      </c>
      <c r="G30" t="b">
        <v>0</v>
      </c>
    </row>
    <row r="31" spans="1:7" x14ac:dyDescent="0.25">
      <c r="A31" s="29">
        <v>2020</v>
      </c>
      <c r="B31" s="29">
        <v>11</v>
      </c>
      <c r="C31" s="1" t="s">
        <v>14</v>
      </c>
      <c r="D31" s="1" t="s">
        <v>10</v>
      </c>
      <c r="E31">
        <v>80</v>
      </c>
      <c r="F31">
        <v>84</v>
      </c>
      <c r="G31" t="b">
        <v>0</v>
      </c>
    </row>
    <row r="32" spans="1:7" x14ac:dyDescent="0.25">
      <c r="A32" s="29">
        <v>2020</v>
      </c>
      <c r="B32" s="29">
        <v>11</v>
      </c>
      <c r="C32" s="1" t="s">
        <v>15</v>
      </c>
      <c r="D32" s="1" t="s">
        <v>10</v>
      </c>
      <c r="E32">
        <v>80</v>
      </c>
      <c r="F32">
        <v>80</v>
      </c>
      <c r="G32" t="b">
        <v>0</v>
      </c>
    </row>
    <row r="33" spans="1:7" x14ac:dyDescent="0.25">
      <c r="A33" s="29">
        <v>2020</v>
      </c>
      <c r="B33" s="29">
        <v>11</v>
      </c>
      <c r="C33" s="1" t="s">
        <v>31</v>
      </c>
      <c r="D33" s="1" t="s">
        <v>12</v>
      </c>
      <c r="E33">
        <v>76</v>
      </c>
      <c r="F33">
        <v>77</v>
      </c>
      <c r="G33" t="b">
        <v>0</v>
      </c>
    </row>
    <row r="34" spans="1:7" x14ac:dyDescent="0.25">
      <c r="A34" s="29">
        <v>2020</v>
      </c>
      <c r="B34" s="29">
        <v>11</v>
      </c>
      <c r="C34" s="1" t="s">
        <v>16</v>
      </c>
      <c r="D34" s="1" t="s">
        <v>17</v>
      </c>
      <c r="E34">
        <v>80</v>
      </c>
      <c r="F34">
        <v>109</v>
      </c>
      <c r="G34" t="b">
        <v>0</v>
      </c>
    </row>
    <row r="35" spans="1:7" x14ac:dyDescent="0.25">
      <c r="A35" s="29">
        <v>2020</v>
      </c>
      <c r="B35" s="29">
        <v>11</v>
      </c>
      <c r="C35" s="1" t="s">
        <v>18</v>
      </c>
      <c r="D35" s="1" t="s">
        <v>17</v>
      </c>
      <c r="E35">
        <v>80</v>
      </c>
      <c r="F35">
        <v>84</v>
      </c>
      <c r="G35" t="b">
        <v>0</v>
      </c>
    </row>
    <row r="36" spans="1:7" x14ac:dyDescent="0.25">
      <c r="A36" s="29">
        <v>2020</v>
      </c>
      <c r="B36" s="29">
        <v>11</v>
      </c>
      <c r="C36" s="1" t="s">
        <v>19</v>
      </c>
      <c r="D36" s="1" t="s">
        <v>17</v>
      </c>
      <c r="E36">
        <v>80</v>
      </c>
      <c r="F36">
        <v>80</v>
      </c>
      <c r="G36" t="b">
        <v>0</v>
      </c>
    </row>
    <row r="37" spans="1:7" x14ac:dyDescent="0.25">
      <c r="A37" s="29">
        <v>2020</v>
      </c>
      <c r="B37" s="29">
        <v>11</v>
      </c>
      <c r="C37" s="1" t="s">
        <v>20</v>
      </c>
      <c r="D37" s="1" t="s">
        <v>17</v>
      </c>
      <c r="E37">
        <v>80</v>
      </c>
      <c r="F37">
        <v>115</v>
      </c>
      <c r="G37" t="b">
        <v>0</v>
      </c>
    </row>
    <row r="38" spans="1:7" x14ac:dyDescent="0.25">
      <c r="A38" s="29">
        <v>2020</v>
      </c>
      <c r="B38" s="29">
        <v>11</v>
      </c>
      <c r="C38" s="1" t="s">
        <v>21</v>
      </c>
      <c r="D38" s="1" t="s">
        <v>10</v>
      </c>
      <c r="E38">
        <v>76</v>
      </c>
      <c r="F38">
        <v>111</v>
      </c>
      <c r="G38" t="b">
        <v>0</v>
      </c>
    </row>
    <row r="39" spans="1:7" x14ac:dyDescent="0.25">
      <c r="A39" s="29">
        <v>2020</v>
      </c>
      <c r="B39" s="29">
        <v>11</v>
      </c>
      <c r="C39" s="1" t="s">
        <v>32</v>
      </c>
      <c r="D39" s="1" t="s">
        <v>10</v>
      </c>
      <c r="E39">
        <v>64</v>
      </c>
      <c r="F39">
        <v>62</v>
      </c>
      <c r="G39" t="b">
        <v>0</v>
      </c>
    </row>
    <row r="40" spans="1:7" x14ac:dyDescent="0.25">
      <c r="A40" s="29">
        <v>2020</v>
      </c>
      <c r="B40" s="29">
        <v>11</v>
      </c>
      <c r="C40" s="1" t="s">
        <v>22</v>
      </c>
      <c r="D40" s="1" t="s">
        <v>10</v>
      </c>
      <c r="E40">
        <v>76</v>
      </c>
      <c r="F40">
        <v>107</v>
      </c>
      <c r="G40" t="b">
        <v>0</v>
      </c>
    </row>
    <row r="41" spans="1:7" x14ac:dyDescent="0.25">
      <c r="A41" s="29">
        <v>2020</v>
      </c>
      <c r="B41" s="29">
        <v>11</v>
      </c>
      <c r="C41" s="1" t="s">
        <v>23</v>
      </c>
      <c r="D41" s="1" t="s">
        <v>12</v>
      </c>
      <c r="E41">
        <v>76</v>
      </c>
      <c r="F41">
        <v>107</v>
      </c>
      <c r="G41" t="b">
        <v>0</v>
      </c>
    </row>
    <row r="42" spans="1:7" x14ac:dyDescent="0.25">
      <c r="A42" s="29">
        <v>2020</v>
      </c>
      <c r="B42" s="29">
        <v>11</v>
      </c>
      <c r="C42" s="1" t="s">
        <v>33</v>
      </c>
      <c r="D42" s="1" t="s">
        <v>17</v>
      </c>
      <c r="E42">
        <v>80</v>
      </c>
      <c r="F42">
        <v>87</v>
      </c>
      <c r="G42" t="b">
        <v>0</v>
      </c>
    </row>
    <row r="43" spans="1:7" x14ac:dyDescent="0.25">
      <c r="A43" s="29">
        <v>2020</v>
      </c>
      <c r="B43" s="29">
        <v>11</v>
      </c>
      <c r="C43" s="1" t="s">
        <v>25</v>
      </c>
      <c r="D43" s="1" t="s">
        <v>17</v>
      </c>
      <c r="E43">
        <v>80</v>
      </c>
      <c r="F43">
        <v>81</v>
      </c>
      <c r="G43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 codeName="Planilha15">
    <tabColor theme="7" tint="0.39997558519241921"/>
  </sheetPr>
  <dimension ref="A1:E43"/>
  <sheetViews>
    <sheetView showGridLines="0" workbookViewId="0">
      <pane ySplit="5" topLeftCell="A6" activePane="bottomLeft" state="frozen"/>
      <selection pane="bottomLeft" activeCell="D13" sqref="D1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415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288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 codeName="Planilha16">
    <tabColor theme="7" tint="0.39997558519241921"/>
  </sheetPr>
  <dimension ref="A1:E43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414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422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0.93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0.87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0.97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0.93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0.97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0.97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0.98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0.93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0.97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0.97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0.97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0.97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0.98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0.95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0.95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0.95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0.95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0.95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0.95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0.9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0.95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0.9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0.95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 codeName="Planilha17">
    <tabColor theme="7" tint="0.39997558519241921"/>
  </sheetPr>
  <dimension ref="A1:E43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413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287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 codeName="Planilha18">
    <tabColor theme="7" tint="0.39997558519241921"/>
  </sheetPr>
  <dimension ref="A1:E43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286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  <row r="25" spans="1:5" x14ac:dyDescent="0.25">
      <c r="A25">
        <v>2020</v>
      </c>
      <c r="B25">
        <v>11</v>
      </c>
      <c r="C25" s="1" t="s">
        <v>9</v>
      </c>
      <c r="D25" s="1" t="s">
        <v>10</v>
      </c>
      <c r="E25" s="17">
        <v>1</v>
      </c>
    </row>
    <row r="26" spans="1:5" x14ac:dyDescent="0.25">
      <c r="A26">
        <v>2020</v>
      </c>
      <c r="B26">
        <v>11</v>
      </c>
      <c r="C26" s="1" t="s">
        <v>11</v>
      </c>
      <c r="D26" s="1" t="s">
        <v>12</v>
      </c>
      <c r="E26" s="17">
        <v>1</v>
      </c>
    </row>
    <row r="27" spans="1:5" x14ac:dyDescent="0.25">
      <c r="A27">
        <v>2020</v>
      </c>
      <c r="B27">
        <v>11</v>
      </c>
      <c r="C27" s="1" t="s">
        <v>13</v>
      </c>
      <c r="D27" s="1" t="s">
        <v>12</v>
      </c>
      <c r="E27" s="17">
        <v>1</v>
      </c>
    </row>
    <row r="28" spans="1:5" x14ac:dyDescent="0.25">
      <c r="A28">
        <v>2020</v>
      </c>
      <c r="B28">
        <v>11</v>
      </c>
      <c r="C28" s="1" t="s">
        <v>28</v>
      </c>
      <c r="D28" s="1" t="s">
        <v>12</v>
      </c>
      <c r="E28" s="17">
        <v>1</v>
      </c>
    </row>
    <row r="29" spans="1:5" x14ac:dyDescent="0.25">
      <c r="A29">
        <v>2020</v>
      </c>
      <c r="B29">
        <v>11</v>
      </c>
      <c r="C29" s="1" t="s">
        <v>29</v>
      </c>
      <c r="D29" s="1" t="s">
        <v>12</v>
      </c>
      <c r="E29" s="17">
        <v>1</v>
      </c>
    </row>
    <row r="30" spans="1:5" x14ac:dyDescent="0.25">
      <c r="A30">
        <v>2020</v>
      </c>
      <c r="B30">
        <v>11</v>
      </c>
      <c r="C30" s="1" t="s">
        <v>30</v>
      </c>
      <c r="D30" s="1" t="s">
        <v>10</v>
      </c>
      <c r="E30" s="17">
        <v>1</v>
      </c>
    </row>
    <row r="31" spans="1:5" x14ac:dyDescent="0.25">
      <c r="A31">
        <v>2020</v>
      </c>
      <c r="B31">
        <v>11</v>
      </c>
      <c r="C31" s="1" t="s">
        <v>14</v>
      </c>
      <c r="D31" s="1" t="s">
        <v>10</v>
      </c>
      <c r="E31" s="17">
        <v>1</v>
      </c>
    </row>
    <row r="32" spans="1:5" x14ac:dyDescent="0.25">
      <c r="A32">
        <v>2020</v>
      </c>
      <c r="B32">
        <v>11</v>
      </c>
      <c r="C32" s="1" t="s">
        <v>15</v>
      </c>
      <c r="D32" s="1" t="s">
        <v>10</v>
      </c>
      <c r="E32" s="17">
        <v>1</v>
      </c>
    </row>
    <row r="33" spans="1:5" x14ac:dyDescent="0.25">
      <c r="A33">
        <v>2020</v>
      </c>
      <c r="B33">
        <v>11</v>
      </c>
      <c r="C33" s="1" t="s">
        <v>31</v>
      </c>
      <c r="D33" s="1" t="s">
        <v>12</v>
      </c>
      <c r="E33" s="17">
        <v>1</v>
      </c>
    </row>
    <row r="34" spans="1:5" x14ac:dyDescent="0.25">
      <c r="A34">
        <v>2020</v>
      </c>
      <c r="B34">
        <v>11</v>
      </c>
      <c r="C34" s="1" t="s">
        <v>16</v>
      </c>
      <c r="D34" s="1" t="s">
        <v>17</v>
      </c>
      <c r="E34" s="17">
        <v>1</v>
      </c>
    </row>
    <row r="35" spans="1:5" x14ac:dyDescent="0.25">
      <c r="A35">
        <v>2020</v>
      </c>
      <c r="B35">
        <v>11</v>
      </c>
      <c r="C35" s="1" t="s">
        <v>18</v>
      </c>
      <c r="D35" s="1" t="s">
        <v>17</v>
      </c>
      <c r="E35" s="17">
        <v>1</v>
      </c>
    </row>
    <row r="36" spans="1:5" x14ac:dyDescent="0.25">
      <c r="A36">
        <v>2020</v>
      </c>
      <c r="B36">
        <v>11</v>
      </c>
      <c r="C36" s="1" t="s">
        <v>19</v>
      </c>
      <c r="D36" s="1" t="s">
        <v>17</v>
      </c>
      <c r="E36" s="17">
        <v>1</v>
      </c>
    </row>
    <row r="37" spans="1:5" x14ac:dyDescent="0.25">
      <c r="A37">
        <v>2020</v>
      </c>
      <c r="B37">
        <v>11</v>
      </c>
      <c r="C37" s="1" t="s">
        <v>20</v>
      </c>
      <c r="D37" s="1" t="s">
        <v>17</v>
      </c>
      <c r="E37" s="17">
        <v>1</v>
      </c>
    </row>
    <row r="38" spans="1:5" x14ac:dyDescent="0.25">
      <c r="A38">
        <v>2020</v>
      </c>
      <c r="B38">
        <v>11</v>
      </c>
      <c r="C38" s="1" t="s">
        <v>21</v>
      </c>
      <c r="D38" s="1" t="s">
        <v>10</v>
      </c>
      <c r="E38" s="17">
        <v>1</v>
      </c>
    </row>
    <row r="39" spans="1:5" x14ac:dyDescent="0.25">
      <c r="A39">
        <v>2020</v>
      </c>
      <c r="B39">
        <v>11</v>
      </c>
      <c r="C39" s="1" t="s">
        <v>32</v>
      </c>
      <c r="D39" s="1" t="s">
        <v>10</v>
      </c>
      <c r="E39" s="17">
        <v>1</v>
      </c>
    </row>
    <row r="40" spans="1:5" x14ac:dyDescent="0.25">
      <c r="A40">
        <v>2020</v>
      </c>
      <c r="B40">
        <v>11</v>
      </c>
      <c r="C40" s="1" t="s">
        <v>22</v>
      </c>
      <c r="D40" s="1" t="s">
        <v>10</v>
      </c>
      <c r="E40" s="17">
        <v>1</v>
      </c>
    </row>
    <row r="41" spans="1:5" x14ac:dyDescent="0.25">
      <c r="A41">
        <v>2020</v>
      </c>
      <c r="B41">
        <v>11</v>
      </c>
      <c r="C41" s="1" t="s">
        <v>23</v>
      </c>
      <c r="D41" s="1" t="s">
        <v>12</v>
      </c>
      <c r="E41" s="17">
        <v>1</v>
      </c>
    </row>
    <row r="42" spans="1:5" x14ac:dyDescent="0.25">
      <c r="A42">
        <v>2020</v>
      </c>
      <c r="B42">
        <v>11</v>
      </c>
      <c r="C42" s="1" t="s">
        <v>33</v>
      </c>
      <c r="D42" s="1" t="s">
        <v>17</v>
      </c>
      <c r="E42" s="17">
        <v>1</v>
      </c>
    </row>
    <row r="43" spans="1:5" x14ac:dyDescent="0.25">
      <c r="A43">
        <v>2020</v>
      </c>
      <c r="B43">
        <v>11</v>
      </c>
      <c r="C43" s="1" t="s">
        <v>25</v>
      </c>
      <c r="D43" s="1" t="s">
        <v>17</v>
      </c>
      <c r="E43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 codeName="Planilha19">
    <tabColor theme="5" tint="-0.249977111117893"/>
  </sheetPr>
  <dimension ref="A1:D8"/>
  <sheetViews>
    <sheetView showGridLines="0" workbookViewId="0">
      <pane ySplit="5" topLeftCell="A6" activePane="bottomLeft" state="frozen"/>
      <selection pane="bottomLeft" activeCell="A8" sqref="A8:D10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431</v>
      </c>
    </row>
    <row r="5" spans="1:4" x14ac:dyDescent="0.25">
      <c r="A5" t="s">
        <v>5</v>
      </c>
      <c r="B5" t="s">
        <v>298</v>
      </c>
      <c r="C5" t="s">
        <v>301</v>
      </c>
      <c r="D5" t="s">
        <v>302</v>
      </c>
    </row>
    <row r="6" spans="1:4" x14ac:dyDescent="0.25">
      <c r="A6" s="1" t="s">
        <v>12</v>
      </c>
      <c r="B6" s="1" t="s">
        <v>308</v>
      </c>
      <c r="C6" t="b">
        <v>1</v>
      </c>
      <c r="D6" t="b">
        <v>1</v>
      </c>
    </row>
    <row r="7" spans="1:4" x14ac:dyDescent="0.25">
      <c r="A7" s="1" t="s">
        <v>17</v>
      </c>
      <c r="B7" s="1" t="s">
        <v>323</v>
      </c>
      <c r="C7" t="b">
        <v>1</v>
      </c>
      <c r="D7" t="b">
        <v>1</v>
      </c>
    </row>
    <row r="8" spans="1:4" x14ac:dyDescent="0.25">
      <c r="A8" s="1" t="s">
        <v>10</v>
      </c>
      <c r="B8" s="1" t="s">
        <v>305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 codeName="Planilha20">
    <tabColor theme="5" tint="-0.249977111117893"/>
  </sheetPr>
  <dimension ref="A1:I64"/>
  <sheetViews>
    <sheetView showGridLines="0" workbookViewId="0">
      <pane ySplit="5" topLeftCell="A6" activePane="bottomLeft" state="frozen"/>
      <selection pane="bottomLeft" activeCell="A36" sqref="A36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407</v>
      </c>
    </row>
    <row r="5" spans="1:9" x14ac:dyDescent="0.25">
      <c r="A5" t="s">
        <v>4</v>
      </c>
      <c r="B5" t="s">
        <v>297</v>
      </c>
      <c r="C5" t="s">
        <v>5</v>
      </c>
      <c r="D5" t="s">
        <v>298</v>
      </c>
      <c r="E5" t="s">
        <v>299</v>
      </c>
      <c r="F5" t="s">
        <v>300</v>
      </c>
      <c r="G5" t="s">
        <v>301</v>
      </c>
      <c r="H5" t="s">
        <v>302</v>
      </c>
      <c r="I5" t="s">
        <v>303</v>
      </c>
    </row>
    <row r="6" spans="1:9" x14ac:dyDescent="0.25">
      <c r="A6" s="1" t="s">
        <v>9</v>
      </c>
      <c r="B6" s="1" t="s">
        <v>304</v>
      </c>
      <c r="C6" s="1" t="s">
        <v>10</v>
      </c>
      <c r="D6" s="1" t="s">
        <v>305</v>
      </c>
      <c r="E6">
        <v>20</v>
      </c>
      <c r="F6" s="1" t="s">
        <v>306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307</v>
      </c>
      <c r="C7" s="1" t="s">
        <v>12</v>
      </c>
      <c r="D7" s="1" t="s">
        <v>308</v>
      </c>
      <c r="E7">
        <v>20</v>
      </c>
      <c r="F7" s="1" t="s">
        <v>306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309</v>
      </c>
      <c r="C8" s="1" t="s">
        <v>12</v>
      </c>
      <c r="D8" s="1" t="s">
        <v>308</v>
      </c>
      <c r="E8">
        <v>20</v>
      </c>
      <c r="F8" s="1" t="s">
        <v>306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310</v>
      </c>
      <c r="C9" s="1" t="s">
        <v>12</v>
      </c>
      <c r="D9" s="1" t="s">
        <v>308</v>
      </c>
      <c r="E9">
        <v>10</v>
      </c>
      <c r="F9" s="1" t="s">
        <v>311</v>
      </c>
      <c r="G9" t="b">
        <v>1</v>
      </c>
      <c r="H9" t="b">
        <v>1</v>
      </c>
      <c r="I9" t="b">
        <v>1</v>
      </c>
    </row>
    <row r="10" spans="1:9" x14ac:dyDescent="0.25">
      <c r="A10" s="1" t="s">
        <v>29</v>
      </c>
      <c r="B10" s="1" t="s">
        <v>312</v>
      </c>
      <c r="C10" s="1" t="s">
        <v>12</v>
      </c>
      <c r="D10" s="1" t="s">
        <v>308</v>
      </c>
      <c r="E10">
        <v>30</v>
      </c>
      <c r="F10" s="1" t="s">
        <v>313</v>
      </c>
      <c r="G10" t="b">
        <v>1</v>
      </c>
      <c r="H10" t="b">
        <v>1</v>
      </c>
      <c r="I10" t="b">
        <v>1</v>
      </c>
    </row>
    <row r="11" spans="1:9" x14ac:dyDescent="0.25">
      <c r="A11" s="1" t="s">
        <v>314</v>
      </c>
      <c r="B11" s="1" t="s">
        <v>315</v>
      </c>
      <c r="C11" s="1" t="s">
        <v>316</v>
      </c>
      <c r="D11" s="1" t="s">
        <v>317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318</v>
      </c>
      <c r="C12" s="1" t="s">
        <v>10</v>
      </c>
      <c r="D12" s="1" t="s">
        <v>305</v>
      </c>
      <c r="E12">
        <v>10</v>
      </c>
      <c r="F12" s="1" t="s">
        <v>311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319</v>
      </c>
      <c r="C13" s="1" t="s">
        <v>10</v>
      </c>
      <c r="D13" s="1" t="s">
        <v>305</v>
      </c>
      <c r="E13">
        <v>20</v>
      </c>
      <c r="F13" s="1" t="s">
        <v>306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320</v>
      </c>
      <c r="C14" s="1" t="s">
        <v>10</v>
      </c>
      <c r="D14" s="1" t="s">
        <v>305</v>
      </c>
      <c r="E14">
        <v>30</v>
      </c>
      <c r="F14" s="1" t="s">
        <v>313</v>
      </c>
      <c r="G14" t="b">
        <v>1</v>
      </c>
      <c r="H14" t="b">
        <v>1</v>
      </c>
      <c r="I14" t="b">
        <v>1</v>
      </c>
    </row>
    <row r="15" spans="1:9" x14ac:dyDescent="0.25">
      <c r="A15" s="1" t="s">
        <v>31</v>
      </c>
      <c r="B15" s="1" t="s">
        <v>321</v>
      </c>
      <c r="C15" s="1" t="s">
        <v>12</v>
      </c>
      <c r="D15" s="1" t="s">
        <v>308</v>
      </c>
      <c r="E15">
        <v>10</v>
      </c>
      <c r="F15" s="1" t="s">
        <v>311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322</v>
      </c>
      <c r="C16" s="1" t="s">
        <v>17</v>
      </c>
      <c r="D16" s="1" t="s">
        <v>323</v>
      </c>
      <c r="E16">
        <v>20</v>
      </c>
      <c r="F16" s="1" t="s">
        <v>306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324</v>
      </c>
      <c r="C17" s="1" t="s">
        <v>17</v>
      </c>
      <c r="D17" s="1" t="s">
        <v>323</v>
      </c>
      <c r="E17">
        <v>20</v>
      </c>
      <c r="F17" s="1" t="s">
        <v>306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325</v>
      </c>
      <c r="C18" s="1" t="s">
        <v>17</v>
      </c>
      <c r="D18" s="1" t="s">
        <v>323</v>
      </c>
      <c r="E18">
        <v>20</v>
      </c>
      <c r="F18" s="1" t="s">
        <v>306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326</v>
      </c>
      <c r="C19" s="1" t="s">
        <v>17</v>
      </c>
      <c r="D19" s="1" t="s">
        <v>323</v>
      </c>
      <c r="E19">
        <v>20</v>
      </c>
      <c r="F19" s="1" t="s">
        <v>306</v>
      </c>
      <c r="G19" t="b">
        <v>1</v>
      </c>
      <c r="H19" t="b">
        <v>1</v>
      </c>
      <c r="I19" t="b">
        <v>1</v>
      </c>
    </row>
    <row r="20" spans="1:9" x14ac:dyDescent="0.25">
      <c r="A20" s="1" t="s">
        <v>327</v>
      </c>
      <c r="B20" s="1" t="s">
        <v>328</v>
      </c>
      <c r="C20" s="1" t="s">
        <v>10</v>
      </c>
      <c r="D20" s="1" t="s">
        <v>305</v>
      </c>
      <c r="E20">
        <v>20</v>
      </c>
      <c r="F20" s="1" t="s">
        <v>306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329</v>
      </c>
      <c r="C21" s="1" t="s">
        <v>10</v>
      </c>
      <c r="D21" s="1" t="s">
        <v>305</v>
      </c>
      <c r="E21">
        <v>20</v>
      </c>
      <c r="F21" s="1" t="s">
        <v>306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330</v>
      </c>
      <c r="C22" s="1" t="s">
        <v>10</v>
      </c>
      <c r="D22" s="1" t="s">
        <v>305</v>
      </c>
      <c r="E22">
        <v>10</v>
      </c>
      <c r="F22" s="1" t="s">
        <v>311</v>
      </c>
      <c r="G22" t="b">
        <v>1</v>
      </c>
      <c r="H22" t="b">
        <v>1</v>
      </c>
      <c r="I22" t="b">
        <v>1</v>
      </c>
    </row>
    <row r="23" spans="1:9" x14ac:dyDescent="0.25">
      <c r="A23" s="1" t="s">
        <v>331</v>
      </c>
      <c r="B23" s="1" t="s">
        <v>332</v>
      </c>
      <c r="C23" s="1" t="s">
        <v>333</v>
      </c>
      <c r="D23" s="1" t="s">
        <v>334</v>
      </c>
      <c r="E23">
        <v>30</v>
      </c>
      <c r="F23" s="1" t="s">
        <v>313</v>
      </c>
      <c r="G23" t="b">
        <v>1</v>
      </c>
      <c r="H23" t="b">
        <v>0</v>
      </c>
      <c r="I23" t="b">
        <v>0</v>
      </c>
    </row>
    <row r="24" spans="1:9" x14ac:dyDescent="0.25">
      <c r="A24" s="1" t="s">
        <v>335</v>
      </c>
      <c r="B24" s="1" t="s">
        <v>336</v>
      </c>
      <c r="C24" s="1" t="s">
        <v>333</v>
      </c>
      <c r="D24" s="1" t="s">
        <v>334</v>
      </c>
      <c r="E24">
        <v>10</v>
      </c>
      <c r="F24" s="1" t="s">
        <v>311</v>
      </c>
      <c r="G24" t="b">
        <v>1</v>
      </c>
      <c r="H24" t="b">
        <v>0</v>
      </c>
      <c r="I24" t="b">
        <v>0</v>
      </c>
    </row>
    <row r="25" spans="1:9" x14ac:dyDescent="0.25">
      <c r="A25" s="1" t="s">
        <v>337</v>
      </c>
      <c r="B25" s="1" t="s">
        <v>338</v>
      </c>
      <c r="C25" s="1" t="s">
        <v>333</v>
      </c>
      <c r="D25" s="1" t="s">
        <v>334</v>
      </c>
      <c r="E25">
        <v>20</v>
      </c>
      <c r="F25" s="1" t="s">
        <v>306</v>
      </c>
      <c r="G25" t="b">
        <v>1</v>
      </c>
      <c r="H25" t="b">
        <v>0</v>
      </c>
      <c r="I25" t="b">
        <v>0</v>
      </c>
    </row>
    <row r="26" spans="1:9" x14ac:dyDescent="0.25">
      <c r="A26" s="1" t="s">
        <v>339</v>
      </c>
      <c r="B26" s="1" t="s">
        <v>340</v>
      </c>
      <c r="C26" s="1" t="s">
        <v>333</v>
      </c>
      <c r="D26" s="1" t="s">
        <v>334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341</v>
      </c>
      <c r="B27" s="1" t="s">
        <v>342</v>
      </c>
      <c r="C27" s="1" t="s">
        <v>12</v>
      </c>
      <c r="D27" s="1" t="s">
        <v>308</v>
      </c>
      <c r="E27">
        <v>20</v>
      </c>
      <c r="F27" s="1" t="s">
        <v>306</v>
      </c>
      <c r="G27" t="b">
        <v>0</v>
      </c>
      <c r="H27" t="b">
        <v>0</v>
      </c>
      <c r="I27" t="b">
        <v>0</v>
      </c>
    </row>
    <row r="28" spans="1:9" x14ac:dyDescent="0.25">
      <c r="A28" s="1" t="s">
        <v>343</v>
      </c>
      <c r="B28" s="1" t="s">
        <v>344</v>
      </c>
      <c r="C28" s="1" t="s">
        <v>345</v>
      </c>
      <c r="D28" s="1" t="s">
        <v>346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347</v>
      </c>
      <c r="B29" s="1" t="s">
        <v>348</v>
      </c>
      <c r="C29" s="1" t="s">
        <v>345</v>
      </c>
      <c r="D29" s="1" t="s">
        <v>346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349</v>
      </c>
      <c r="B30" s="1" t="s">
        <v>350</v>
      </c>
      <c r="C30" s="1" t="s">
        <v>345</v>
      </c>
      <c r="D30" s="1" t="s">
        <v>346</v>
      </c>
      <c r="E30">
        <v>30</v>
      </c>
      <c r="F30" s="1" t="s">
        <v>313</v>
      </c>
      <c r="G30" t="b">
        <v>0</v>
      </c>
      <c r="H30" t="b">
        <v>0</v>
      </c>
      <c r="I30" t="b">
        <v>0</v>
      </c>
    </row>
    <row r="31" spans="1:9" x14ac:dyDescent="0.25">
      <c r="A31" s="1" t="s">
        <v>351</v>
      </c>
      <c r="B31" s="1" t="s">
        <v>352</v>
      </c>
      <c r="C31" s="1" t="s">
        <v>345</v>
      </c>
      <c r="D31" s="1" t="s">
        <v>346</v>
      </c>
      <c r="E31">
        <v>20</v>
      </c>
      <c r="F31" s="1" t="s">
        <v>306</v>
      </c>
      <c r="G31" t="b">
        <v>0</v>
      </c>
      <c r="H31" t="b">
        <v>0</v>
      </c>
      <c r="I31" t="b">
        <v>0</v>
      </c>
    </row>
    <row r="32" spans="1:9" x14ac:dyDescent="0.25">
      <c r="A32" s="1" t="s">
        <v>353</v>
      </c>
      <c r="B32" s="1" t="s">
        <v>354</v>
      </c>
      <c r="C32" s="1" t="s">
        <v>345</v>
      </c>
      <c r="D32" s="1" t="s">
        <v>346</v>
      </c>
      <c r="E32">
        <v>30</v>
      </c>
      <c r="F32" s="1" t="s">
        <v>313</v>
      </c>
      <c r="G32" t="b">
        <v>0</v>
      </c>
      <c r="H32" t="b">
        <v>0</v>
      </c>
      <c r="I32" t="b">
        <v>0</v>
      </c>
    </row>
    <row r="33" spans="1:9" x14ac:dyDescent="0.25">
      <c r="A33" s="1" t="s">
        <v>99</v>
      </c>
      <c r="B33" s="1" t="s">
        <v>355</v>
      </c>
      <c r="C33" s="1" t="s">
        <v>17</v>
      </c>
      <c r="D33" s="1" t="s">
        <v>323</v>
      </c>
      <c r="E33">
        <v>30</v>
      </c>
      <c r="F33" s="1" t="s">
        <v>313</v>
      </c>
      <c r="G33" t="b">
        <v>1</v>
      </c>
      <c r="H33" t="b">
        <v>0</v>
      </c>
      <c r="I33" t="b">
        <v>0</v>
      </c>
    </row>
    <row r="34" spans="1:9" x14ac:dyDescent="0.25">
      <c r="A34" s="1" t="s">
        <v>117</v>
      </c>
      <c r="B34" s="1" t="s">
        <v>356</v>
      </c>
      <c r="C34" s="1" t="s">
        <v>12</v>
      </c>
      <c r="D34" s="1" t="s">
        <v>308</v>
      </c>
      <c r="E34">
        <v>30</v>
      </c>
      <c r="F34" s="1" t="s">
        <v>313</v>
      </c>
      <c r="G34" t="b">
        <v>1</v>
      </c>
      <c r="H34" t="b">
        <v>0</v>
      </c>
      <c r="I34" t="b">
        <v>0</v>
      </c>
    </row>
    <row r="35" spans="1:9" x14ac:dyDescent="0.25">
      <c r="A35" s="1" t="s">
        <v>121</v>
      </c>
      <c r="B35" s="1" t="s">
        <v>357</v>
      </c>
      <c r="C35" s="1" t="s">
        <v>10</v>
      </c>
      <c r="D35" s="1" t="s">
        <v>305</v>
      </c>
      <c r="E35">
        <v>30</v>
      </c>
      <c r="F35" s="1" t="s">
        <v>313</v>
      </c>
      <c r="G35" t="b">
        <v>1</v>
      </c>
      <c r="H35" t="b">
        <v>0</v>
      </c>
      <c r="I35" t="b">
        <v>0</v>
      </c>
    </row>
    <row r="36" spans="1:9" x14ac:dyDescent="0.25">
      <c r="A36" s="1" t="s">
        <v>93</v>
      </c>
      <c r="B36" s="1" t="s">
        <v>358</v>
      </c>
      <c r="C36" s="1" t="s">
        <v>17</v>
      </c>
      <c r="D36" s="1" t="s">
        <v>323</v>
      </c>
      <c r="E36">
        <v>10</v>
      </c>
      <c r="F36" s="1" t="s">
        <v>311</v>
      </c>
      <c r="G36" t="b">
        <v>1</v>
      </c>
      <c r="H36" t="b">
        <v>0</v>
      </c>
      <c r="I36" t="b">
        <v>0</v>
      </c>
    </row>
    <row r="37" spans="1:9" x14ac:dyDescent="0.25">
      <c r="A37" s="1" t="s">
        <v>161</v>
      </c>
      <c r="B37" s="1" t="s">
        <v>359</v>
      </c>
      <c r="C37" s="1" t="s">
        <v>12</v>
      </c>
      <c r="D37" s="1" t="s">
        <v>308</v>
      </c>
      <c r="E37">
        <v>10</v>
      </c>
      <c r="F37" s="1" t="s">
        <v>311</v>
      </c>
      <c r="G37" t="b">
        <v>1</v>
      </c>
      <c r="H37" t="b">
        <v>0</v>
      </c>
      <c r="I37" t="b">
        <v>0</v>
      </c>
    </row>
    <row r="38" spans="1:9" x14ac:dyDescent="0.25">
      <c r="A38" s="1" t="s">
        <v>143</v>
      </c>
      <c r="B38" s="1" t="s">
        <v>360</v>
      </c>
      <c r="C38" s="1" t="s">
        <v>10</v>
      </c>
      <c r="D38" s="1" t="s">
        <v>305</v>
      </c>
      <c r="E38">
        <v>10</v>
      </c>
      <c r="F38" s="1" t="s">
        <v>311</v>
      </c>
      <c r="G38" t="b">
        <v>1</v>
      </c>
      <c r="H38" t="b">
        <v>0</v>
      </c>
      <c r="I38" t="b">
        <v>0</v>
      </c>
    </row>
    <row r="39" spans="1:9" x14ac:dyDescent="0.25">
      <c r="A39" s="1" t="s">
        <v>198</v>
      </c>
      <c r="B39" s="1" t="s">
        <v>361</v>
      </c>
      <c r="C39" s="1" t="s">
        <v>17</v>
      </c>
      <c r="D39" s="1" t="s">
        <v>323</v>
      </c>
      <c r="E39">
        <v>20</v>
      </c>
      <c r="F39" s="1" t="s">
        <v>306</v>
      </c>
      <c r="G39" t="b">
        <v>1</v>
      </c>
      <c r="H39" t="b">
        <v>0</v>
      </c>
      <c r="I39" t="b">
        <v>0</v>
      </c>
    </row>
    <row r="40" spans="1:9" x14ac:dyDescent="0.25">
      <c r="A40" s="1" t="s">
        <v>362</v>
      </c>
      <c r="B40" s="1" t="s">
        <v>363</v>
      </c>
      <c r="C40" s="1" t="s">
        <v>12</v>
      </c>
      <c r="D40" s="1" t="s">
        <v>308</v>
      </c>
      <c r="E40">
        <v>20</v>
      </c>
      <c r="F40" s="1" t="s">
        <v>306</v>
      </c>
      <c r="G40" t="b">
        <v>1</v>
      </c>
      <c r="H40" t="b">
        <v>0</v>
      </c>
      <c r="I40" t="b">
        <v>0</v>
      </c>
    </row>
    <row r="41" spans="1:9" x14ac:dyDescent="0.25">
      <c r="A41" s="1" t="s">
        <v>144</v>
      </c>
      <c r="B41" s="1" t="s">
        <v>364</v>
      </c>
      <c r="C41" s="1" t="s">
        <v>10</v>
      </c>
      <c r="D41" s="1" t="s">
        <v>305</v>
      </c>
      <c r="E41">
        <v>20</v>
      </c>
      <c r="F41" s="1" t="s">
        <v>306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365</v>
      </c>
      <c r="C42" s="1" t="s">
        <v>10</v>
      </c>
      <c r="D42" s="1" t="s">
        <v>305</v>
      </c>
      <c r="E42">
        <v>20</v>
      </c>
      <c r="F42" s="1" t="s">
        <v>306</v>
      </c>
      <c r="G42" t="b">
        <v>1</v>
      </c>
      <c r="H42" t="b">
        <v>1</v>
      </c>
      <c r="I42" t="b">
        <v>1</v>
      </c>
    </row>
    <row r="43" spans="1:9" x14ac:dyDescent="0.25">
      <c r="A43" s="1" t="s">
        <v>366</v>
      </c>
      <c r="B43" s="1" t="s">
        <v>367</v>
      </c>
      <c r="C43" s="1" t="s">
        <v>368</v>
      </c>
      <c r="D43" s="1" t="s">
        <v>368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1" t="s">
        <v>23</v>
      </c>
      <c r="B44" s="1" t="s">
        <v>369</v>
      </c>
      <c r="C44" s="1" t="s">
        <v>12</v>
      </c>
      <c r="D44" s="1" t="s">
        <v>308</v>
      </c>
      <c r="E44">
        <v>20</v>
      </c>
      <c r="F44" s="1" t="s">
        <v>306</v>
      </c>
      <c r="G44" t="b">
        <v>1</v>
      </c>
      <c r="H44" t="b">
        <v>1</v>
      </c>
      <c r="I44" t="b">
        <v>1</v>
      </c>
    </row>
    <row r="45" spans="1:9" x14ac:dyDescent="0.25">
      <c r="A45" s="1" t="s">
        <v>370</v>
      </c>
      <c r="B45" s="1" t="s">
        <v>371</v>
      </c>
      <c r="C45" s="1" t="s">
        <v>17</v>
      </c>
      <c r="D45" s="1" t="s">
        <v>323</v>
      </c>
      <c r="E45">
        <v>30</v>
      </c>
      <c r="F45" s="1" t="s">
        <v>313</v>
      </c>
      <c r="G45" t="b">
        <v>0</v>
      </c>
      <c r="H45" t="b">
        <v>0</v>
      </c>
      <c r="I45" t="b">
        <v>0</v>
      </c>
    </row>
    <row r="46" spans="1:9" x14ac:dyDescent="0.25">
      <c r="A46" s="1" t="s">
        <v>372</v>
      </c>
      <c r="B46" s="1" t="s">
        <v>373</v>
      </c>
      <c r="C46" s="1" t="s">
        <v>10</v>
      </c>
      <c r="D46" s="1" t="s">
        <v>305</v>
      </c>
      <c r="E46">
        <v>30</v>
      </c>
      <c r="F46" s="1" t="s">
        <v>313</v>
      </c>
      <c r="G46" t="b">
        <v>1</v>
      </c>
      <c r="H46" t="b">
        <v>0</v>
      </c>
      <c r="I46" t="b">
        <v>0</v>
      </c>
    </row>
    <row r="47" spans="1:9" x14ac:dyDescent="0.25">
      <c r="A47" s="1" t="s">
        <v>374</v>
      </c>
      <c r="B47" s="1" t="s">
        <v>375</v>
      </c>
      <c r="C47" s="1" t="s">
        <v>10</v>
      </c>
      <c r="D47" s="1" t="s">
        <v>305</v>
      </c>
      <c r="E47">
        <v>30</v>
      </c>
      <c r="F47" s="1" t="s">
        <v>313</v>
      </c>
      <c r="G47" t="b">
        <v>1</v>
      </c>
      <c r="H47" t="b">
        <v>0</v>
      </c>
      <c r="I47" t="b">
        <v>0</v>
      </c>
    </row>
    <row r="48" spans="1:9" x14ac:dyDescent="0.25">
      <c r="A48" s="1" t="s">
        <v>376</v>
      </c>
      <c r="B48" s="1" t="s">
        <v>377</v>
      </c>
      <c r="C48" s="1" t="s">
        <v>12</v>
      </c>
      <c r="D48" s="1" t="s">
        <v>308</v>
      </c>
      <c r="E48">
        <v>30</v>
      </c>
      <c r="F48" s="1" t="s">
        <v>313</v>
      </c>
      <c r="G48" t="b">
        <v>1</v>
      </c>
      <c r="H48" t="b">
        <v>0</v>
      </c>
      <c r="I48" t="b">
        <v>0</v>
      </c>
    </row>
    <row r="49" spans="1:9" x14ac:dyDescent="0.25">
      <c r="A49" s="1" t="s">
        <v>378</v>
      </c>
      <c r="B49" s="1" t="s">
        <v>379</v>
      </c>
      <c r="C49" s="1" t="s">
        <v>12</v>
      </c>
      <c r="D49" s="1" t="s">
        <v>308</v>
      </c>
      <c r="E49">
        <v>30</v>
      </c>
      <c r="F49" s="1" t="s">
        <v>313</v>
      </c>
      <c r="G49" t="b">
        <v>1</v>
      </c>
      <c r="H49" t="b">
        <v>0</v>
      </c>
      <c r="I49" t="b">
        <v>0</v>
      </c>
    </row>
    <row r="50" spans="1:9" x14ac:dyDescent="0.25">
      <c r="A50" s="1" t="s">
        <v>380</v>
      </c>
      <c r="B50" s="1" t="s">
        <v>381</v>
      </c>
      <c r="C50" s="1" t="s">
        <v>12</v>
      </c>
      <c r="D50" s="1" t="s">
        <v>308</v>
      </c>
      <c r="E50">
        <v>30</v>
      </c>
      <c r="F50" s="1" t="s">
        <v>313</v>
      </c>
      <c r="G50" t="b">
        <v>1</v>
      </c>
      <c r="H50" t="b">
        <v>0</v>
      </c>
      <c r="I50" t="b">
        <v>0</v>
      </c>
    </row>
    <row r="51" spans="1:9" x14ac:dyDescent="0.25">
      <c r="A51" s="1" t="s">
        <v>382</v>
      </c>
      <c r="B51" s="1" t="s">
        <v>383</v>
      </c>
      <c r="C51" s="1" t="s">
        <v>10</v>
      </c>
      <c r="D51" s="1" t="s">
        <v>305</v>
      </c>
      <c r="E51">
        <v>30</v>
      </c>
      <c r="F51" s="1" t="s">
        <v>313</v>
      </c>
      <c r="G51" t="b">
        <v>1</v>
      </c>
      <c r="H51" t="b">
        <v>0</v>
      </c>
      <c r="I51" t="b">
        <v>0</v>
      </c>
    </row>
    <row r="52" spans="1:9" x14ac:dyDescent="0.25">
      <c r="A52" s="1" t="s">
        <v>384</v>
      </c>
      <c r="B52" s="1" t="s">
        <v>385</v>
      </c>
      <c r="C52" s="1" t="s">
        <v>12</v>
      </c>
      <c r="D52" s="1" t="s">
        <v>308</v>
      </c>
      <c r="E52">
        <v>30</v>
      </c>
      <c r="F52" s="1" t="s">
        <v>313</v>
      </c>
      <c r="G52" t="b">
        <v>0</v>
      </c>
      <c r="H52" t="b">
        <v>0</v>
      </c>
      <c r="I52" t="b">
        <v>0</v>
      </c>
    </row>
    <row r="53" spans="1:9" x14ac:dyDescent="0.25">
      <c r="A53" s="1" t="s">
        <v>386</v>
      </c>
      <c r="B53" s="1" t="s">
        <v>387</v>
      </c>
      <c r="C53" s="1" t="s">
        <v>10</v>
      </c>
      <c r="D53" s="1" t="s">
        <v>305</v>
      </c>
      <c r="E53">
        <v>10</v>
      </c>
      <c r="F53" s="1" t="s">
        <v>311</v>
      </c>
      <c r="G53" t="b">
        <v>1</v>
      </c>
      <c r="H53" t="b">
        <v>0</v>
      </c>
      <c r="I53" t="b">
        <v>0</v>
      </c>
    </row>
    <row r="54" spans="1:9" x14ac:dyDescent="0.25">
      <c r="A54" s="1" t="s">
        <v>388</v>
      </c>
      <c r="B54" s="1" t="s">
        <v>389</v>
      </c>
      <c r="C54" s="1" t="s">
        <v>17</v>
      </c>
      <c r="D54" s="1" t="s">
        <v>323</v>
      </c>
      <c r="E54">
        <v>10</v>
      </c>
      <c r="F54" s="1" t="s">
        <v>311</v>
      </c>
      <c r="G54" t="b">
        <v>1</v>
      </c>
      <c r="H54" t="b">
        <v>0</v>
      </c>
      <c r="I54" t="b">
        <v>0</v>
      </c>
    </row>
    <row r="55" spans="1:9" x14ac:dyDescent="0.25">
      <c r="A55" s="1" t="s">
        <v>390</v>
      </c>
      <c r="B55" s="1" t="s">
        <v>391</v>
      </c>
      <c r="C55" s="1" t="s">
        <v>10</v>
      </c>
      <c r="D55" s="1" t="s">
        <v>305</v>
      </c>
      <c r="E55">
        <v>10</v>
      </c>
      <c r="F55" s="1" t="s">
        <v>311</v>
      </c>
      <c r="G55" t="b">
        <v>1</v>
      </c>
      <c r="H55" t="b">
        <v>0</v>
      </c>
      <c r="I55" t="b">
        <v>0</v>
      </c>
    </row>
    <row r="56" spans="1:9" x14ac:dyDescent="0.25">
      <c r="A56" s="1" t="s">
        <v>392</v>
      </c>
      <c r="B56" s="1" t="s">
        <v>393</v>
      </c>
      <c r="C56" s="1" t="s">
        <v>12</v>
      </c>
      <c r="D56" s="1" t="s">
        <v>308</v>
      </c>
      <c r="E56">
        <v>10</v>
      </c>
      <c r="F56" s="1" t="s">
        <v>311</v>
      </c>
      <c r="G56" t="b">
        <v>1</v>
      </c>
      <c r="H56" t="b">
        <v>0</v>
      </c>
      <c r="I56" t="b">
        <v>0</v>
      </c>
    </row>
    <row r="57" spans="1:9" x14ac:dyDescent="0.25">
      <c r="A57" s="1" t="s">
        <v>394</v>
      </c>
      <c r="B57" s="1" t="s">
        <v>395</v>
      </c>
      <c r="C57" s="1" t="s">
        <v>10</v>
      </c>
      <c r="D57" s="1" t="s">
        <v>305</v>
      </c>
      <c r="E57">
        <v>10</v>
      </c>
      <c r="F57" s="1" t="s">
        <v>311</v>
      </c>
      <c r="G57" t="b">
        <v>1</v>
      </c>
      <c r="H57" t="b">
        <v>0</v>
      </c>
      <c r="I57" t="b">
        <v>0</v>
      </c>
    </row>
    <row r="58" spans="1:9" x14ac:dyDescent="0.25">
      <c r="A58" s="1" t="s">
        <v>396</v>
      </c>
      <c r="B58" s="1" t="s">
        <v>397</v>
      </c>
      <c r="C58" s="1" t="s">
        <v>10</v>
      </c>
      <c r="D58" s="1" t="s">
        <v>305</v>
      </c>
      <c r="E58">
        <v>20</v>
      </c>
      <c r="F58" s="1" t="s">
        <v>306</v>
      </c>
      <c r="G58" t="b">
        <v>1</v>
      </c>
      <c r="H58" t="b">
        <v>0</v>
      </c>
      <c r="I58" t="b">
        <v>0</v>
      </c>
    </row>
    <row r="59" spans="1:9" x14ac:dyDescent="0.25">
      <c r="A59" s="1" t="s">
        <v>398</v>
      </c>
      <c r="B59" s="1" t="s">
        <v>399</v>
      </c>
      <c r="C59" s="1" t="s">
        <v>17</v>
      </c>
      <c r="D59" s="1" t="s">
        <v>323</v>
      </c>
      <c r="E59">
        <v>20</v>
      </c>
      <c r="F59" s="1" t="s">
        <v>306</v>
      </c>
      <c r="G59" t="b">
        <v>1</v>
      </c>
      <c r="H59" t="b">
        <v>0</v>
      </c>
      <c r="I59" t="b">
        <v>0</v>
      </c>
    </row>
    <row r="60" spans="1:9" x14ac:dyDescent="0.25">
      <c r="A60" s="1" t="s">
        <v>400</v>
      </c>
      <c r="B60" s="1" t="s">
        <v>401</v>
      </c>
      <c r="C60" s="1" t="s">
        <v>10</v>
      </c>
      <c r="D60" s="1" t="s">
        <v>305</v>
      </c>
      <c r="E60">
        <v>20</v>
      </c>
      <c r="F60" s="1" t="s">
        <v>306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402</v>
      </c>
      <c r="C61" s="1" t="s">
        <v>12</v>
      </c>
      <c r="D61" s="1" t="s">
        <v>308</v>
      </c>
      <c r="E61">
        <v>20</v>
      </c>
      <c r="F61" s="1" t="s">
        <v>306</v>
      </c>
      <c r="G61" t="b">
        <v>1</v>
      </c>
      <c r="H61" t="b">
        <v>0</v>
      </c>
      <c r="I61" t="b">
        <v>0</v>
      </c>
    </row>
    <row r="62" spans="1:9" x14ac:dyDescent="0.25">
      <c r="A62" s="1" t="s">
        <v>403</v>
      </c>
      <c r="B62" s="1" t="s">
        <v>404</v>
      </c>
      <c r="C62" s="1" t="s">
        <v>10</v>
      </c>
      <c r="D62" s="1" t="s">
        <v>305</v>
      </c>
      <c r="E62">
        <v>20</v>
      </c>
      <c r="F62" s="1" t="s">
        <v>306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405</v>
      </c>
      <c r="C63" s="1" t="s">
        <v>17</v>
      </c>
      <c r="D63" s="1" t="s">
        <v>323</v>
      </c>
      <c r="E63">
        <v>10</v>
      </c>
      <c r="F63" s="1" t="s">
        <v>311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406</v>
      </c>
      <c r="C64" s="1" t="s">
        <v>17</v>
      </c>
      <c r="D64" s="1" t="s">
        <v>323</v>
      </c>
      <c r="E64">
        <v>30</v>
      </c>
      <c r="F64" s="1" t="s">
        <v>313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 codeName="Planilha21">
    <tabColor theme="5" tint="-0.249977111117893"/>
  </sheetPr>
  <dimension ref="A1:P712"/>
  <sheetViews>
    <sheetView showGridLines="0" topLeftCell="I1" workbookViewId="0">
      <pane ySplit="5" topLeftCell="A6" activePane="bottomLeft" state="frozen"/>
      <selection pane="bottomLeft" activeCell="P212" sqref="P2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hidden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293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hidden="1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hidden="1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hidden="1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hidden="1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hidden="1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hidden="1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hidden="1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hidden="1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hidden="1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hidden="1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hidden="1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hidden="1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hidden="1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hidden="1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hidden="1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hidden="1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hidden="1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hidden="1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hidden="1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hidden="1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hidden="1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hidden="1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hidden="1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hidden="1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hidden="1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hidden="1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hidden="1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hidden="1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hidden="1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hidden="1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hidden="1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hidden="1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hidden="1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hidden="1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hidden="1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hidden="1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hidden="1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hidden="1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hidden="1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hidden="1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hidden="1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hidden="1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hidden="1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hidden="1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hidden="1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hidden="1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hidden="1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hidden="1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hidden="1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hidden="1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hidden="1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hidden="1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hidden="1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hidden="1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hidden="1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hidden="1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hidden="1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hidden="1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hidden="1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hidden="1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hidden="1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hidden="1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hidden="1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hidden="1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hidden="1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hidden="1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hidden="1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hidden="1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hidden="1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hidden="1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hidden="1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hidden="1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hidden="1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hidden="1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hidden="1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hidden="1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hidden="1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hidden="1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hidden="1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hidden="1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hidden="1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hidden="1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hidden="1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hidden="1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hidden="1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hidden="1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hidden="1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hidden="1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hidden="1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hidden="1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hidden="1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hidden="1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hidden="1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hidden="1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hidden="1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hidden="1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hidden="1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hidden="1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hidden="1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hidden="1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hidden="1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hidden="1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hidden="1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hidden="1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hidden="1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hidden="1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hidden="1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hidden="1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hidden="1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hidden="1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hidden="1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hidden="1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hidden="1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hidden="1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hidden="1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hidden="1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hidden="1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hidden="1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hidden="1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hidden="1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hidden="1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hidden="1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hidden="1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hidden="1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hidden="1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hidden="1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hidden="1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hidden="1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hidden="1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hidden="1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hidden="1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hidden="1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hidden="1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hidden="1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hidden="1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hidden="1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hidden="1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hidden="1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hidden="1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hidden="1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hidden="1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hidden="1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hidden="1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hidden="1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hidden="1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hidden="1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hidden="1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hidden="1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hidden="1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hidden="1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hidden="1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hidden="1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hidden="1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hidden="1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hidden="1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hidden="1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hidden="1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hidden="1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hidden="1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hidden="1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hidden="1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hidden="1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hidden="1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hidden="1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hidden="1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hidden="1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hidden="1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hidden="1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hidden="1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hidden="1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hidden="1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hidden="1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hidden="1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hidden="1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hidden="1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hidden="1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hidden="1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hidden="1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hidden="1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hidden="1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hidden="1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hidden="1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hidden="1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hidden="1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hidden="1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hidden="1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hidden="1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hidden="1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hidden="1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hidden="1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hidden="1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hidden="1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hidden="1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hidden="1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hidden="1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hidden="1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hidden="1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hidden="1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hidden="1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hidden="1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hidden="1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hidden="1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hidden="1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hidden="1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hidden="1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hidden="1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940.20579999999995</v>
      </c>
      <c r="E212" s="63">
        <v>0</v>
      </c>
      <c r="F212" s="63">
        <v>0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hidden="1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hidden="1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hidden="1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hidden="1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hidden="1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hidden="1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hidden="1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hidden="1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hidden="1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hidden="1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hidden="1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hidden="1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hidden="1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hidden="1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hidden="1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hidden="1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hidden="1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hidden="1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hidden="1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hidden="1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hidden="1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hidden="1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hidden="1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hidden="1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hidden="1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hidden="1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hidden="1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hidden="1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hidden="1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hidden="1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hidden="1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hidden="1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hidden="1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hidden="1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hidden="1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hidden="1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hidden="1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hidden="1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hidden="1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hidden="1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hidden="1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hidden="1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hidden="1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hidden="1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hidden="1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hidden="1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hidden="1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hidden="1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hidden="1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hidden="1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hidden="1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hidden="1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hidden="1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hidden="1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hidden="1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hidden="1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hidden="1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hidden="1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hidden="1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hidden="1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hidden="1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hidden="1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hidden="1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hidden="1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hidden="1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hidden="1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hidden="1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hidden="1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hidden="1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hidden="1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hidden="1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hidden="1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hidden="1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hidden="1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hidden="1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hidden="1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hidden="1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hidden="1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hidden="1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hidden="1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hidden="1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hidden="1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hidden="1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hidden="1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hidden="1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hidden="1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hidden="1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hidden="1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hidden="1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hidden="1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hidden="1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hidden="1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hidden="1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hidden="1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hidden="1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hidden="1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hidden="1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hidden="1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hidden="1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hidden="1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hidden="1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hidden="1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hidden="1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hidden="1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hidden="1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hidden="1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hidden="1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hidden="1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hidden="1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hidden="1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hidden="1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hidden="1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hidden="1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hidden="1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hidden="1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hidden="1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hidden="1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hidden="1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hidden="1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hidden="1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hidden="1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hidden="1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hidden="1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hidden="1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hidden="1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hidden="1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hidden="1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hidden="1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hidden="1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hidden="1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hidden="1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hidden="1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hidden="1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hidden="1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hidden="1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hidden="1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hidden="1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hidden="1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hidden="1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hidden="1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hidden="1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hidden="1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hidden="1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hidden="1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hidden="1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hidden="1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hidden="1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hidden="1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hidden="1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hidden="1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hidden="1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hidden="1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hidden="1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hidden="1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hidden="1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hidden="1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hidden="1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hidden="1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hidden="1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hidden="1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hidden="1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hidden="1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hidden="1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hidden="1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hidden="1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hidden="1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hidden="1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hidden="1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hidden="1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hidden="1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hidden="1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hidden="1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hidden="1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hidden="1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hidden="1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hidden="1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hidden="1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hidden="1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hidden="1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hidden="1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hidden="1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hidden="1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hidden="1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hidden="1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hidden="1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hidden="1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hidden="1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hidden="1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hidden="1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hidden="1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hidden="1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hidden="1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hidden="1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hidden="1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hidden="1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hidden="1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hidden="1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hidden="1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hidden="1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hidden="1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hidden="1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hidden="1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hidden="1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hidden="1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hidden="1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hidden="1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hidden="1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hidden="1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hidden="1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hidden="1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hidden="1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hidden="1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hidden="1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hidden="1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hidden="1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hidden="1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hidden="1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hidden="1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hidden="1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hidden="1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hidden="1" x14ac:dyDescent="0.25">
      <c r="A433" s="17">
        <v>1.2210000000000001</v>
      </c>
      <c r="B433" s="27">
        <v>7116.6181999999999</v>
      </c>
      <c r="C433" s="30">
        <v>8.0000000000000004E-4</v>
      </c>
      <c r="D433" s="27">
        <v>2618.1033000000002</v>
      </c>
      <c r="E433" s="27">
        <v>0</v>
      </c>
      <c r="F433" s="27">
        <v>0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hidden="1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hidden="1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hidden="1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hidden="1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hidden="1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hidden="1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hidden="1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hidden="1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hidden="1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hidden="1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hidden="1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hidden="1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hidden="1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hidden="1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hidden="1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hidden="1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hidden="1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hidden="1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hidden="1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hidden="1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hidden="1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hidden="1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hidden="1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hidden="1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hidden="1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hidden="1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hidden="1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hidden="1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hidden="1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hidden="1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hidden="1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hidden="1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hidden="1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hidden="1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hidden="1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hidden="1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hidden="1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hidden="1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hidden="1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hidden="1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hidden="1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hidden="1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hidden="1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hidden="1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hidden="1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hidden="1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hidden="1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hidden="1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hidden="1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hidden="1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hidden="1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hidden="1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hidden="1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hidden="1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hidden="1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hidden="1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hidden="1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hidden="1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hidden="1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hidden="1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hidden="1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hidden="1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hidden="1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hidden="1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hidden="1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hidden="1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hidden="1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hidden="1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hidden="1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hidden="1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hidden="1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hidden="1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hidden="1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hidden="1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hidden="1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hidden="1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hidden="1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hidden="1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hidden="1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hidden="1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hidden="1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hidden="1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hidden="1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hidden="1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hidden="1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hidden="1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hidden="1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hidden="1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hidden="1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hidden="1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hidden="1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hidden="1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hidden="1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hidden="1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hidden="1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hidden="1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hidden="1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hidden="1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hidden="1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hidden="1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hidden="1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hidden="1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hidden="1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hidden="1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hidden="1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hidden="1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hidden="1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hidden="1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hidden="1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hidden="1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hidden="1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hidden="1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hidden="1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hidden="1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hidden="1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hidden="1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hidden="1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hidden="1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hidden="1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hidden="1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hidden="1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hidden="1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hidden="1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hidden="1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hidden="1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hidden="1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hidden="1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hidden="1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hidden="1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hidden="1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hidden="1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hidden="1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hidden="1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hidden="1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hidden="1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hidden="1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hidden="1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hidden="1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hidden="1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hidden="1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hidden="1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hidden="1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hidden="1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hidden="1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hidden="1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hidden="1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hidden="1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hidden="1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hidden="1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hidden="1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hidden="1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hidden="1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hidden="1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hidden="1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hidden="1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hidden="1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hidden="1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hidden="1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hidden="1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hidden="1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hidden="1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hidden="1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hidden="1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hidden="1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hidden="1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hidden="1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hidden="1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hidden="1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hidden="1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hidden="1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hidden="1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hidden="1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hidden="1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hidden="1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hidden="1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hidden="1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hidden="1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hidden="1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hidden="1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hidden="1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hidden="1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hidden="1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hidden="1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hidden="1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hidden="1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hidden="1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hidden="1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hidden="1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hidden="1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hidden="1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hidden="1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hidden="1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hidden="1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hidden="1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hidden="1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hidden="1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hidden="1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hidden="1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hidden="1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hidden="1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hidden="1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hidden="1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hidden="1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hidden="1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hidden="1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hidden="1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hidden="1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hidden="1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hidden="1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hidden="1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hidden="1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hidden="1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hidden="1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hidden="1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hidden="1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hidden="1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hidden="1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hidden="1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hidden="1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hidden="1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hidden="1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hidden="1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hidden="1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hidden="1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hidden="1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hidden="1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hidden="1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hidden="1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hidden="1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hidden="1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hidden="1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hidden="1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hidden="1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hidden="1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hidden="1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hidden="1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hidden="1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hidden="1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hidden="1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hidden="1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hidden="1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hidden="1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hidden="1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hidden="1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hidden="1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hidden="1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hidden="1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hidden="1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hidden="1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hidden="1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hidden="1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hidden="1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hidden="1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hidden="1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hidden="1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hidden="1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hidden="1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hidden="1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hidden="1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hidden="1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hidden="1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hidden="1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hidden="1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hidden="1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hidden="1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hidden="1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hidden="1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hidden="1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hidden="1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hidden="1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hidden="1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hidden="1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hidden="1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hidden="1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hidden="1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hidden="1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hidden="1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hidden="1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hidden="1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 codeName="Planilha22">
    <tabColor theme="5" tint="-0.249977111117893"/>
  </sheetPr>
  <dimension ref="A1:P712"/>
  <sheetViews>
    <sheetView showGridLines="0" workbookViewId="0">
      <pane ySplit="5" topLeftCell="A206" activePane="bottomLeft" state="frozen"/>
      <selection pane="bottomLeft" activeCell="A212" sqref="A212:P2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294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5">
        <v>0.3347</v>
      </c>
      <c r="D212" s="63">
        <v>0</v>
      </c>
      <c r="E212" s="63">
        <v>470.10289999999998</v>
      </c>
      <c r="F212" s="63">
        <v>470.10289999999998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 codeName="Planilha23">
    <tabColor theme="5" tint="-0.249977111117893"/>
  </sheetPr>
  <dimension ref="A1:P712"/>
  <sheetViews>
    <sheetView showGridLines="0" zoomScaleNormal="100" workbookViewId="0">
      <pane ySplit="5" topLeftCell="A206" activePane="bottomLeft" state="frozen"/>
      <selection pane="bottomLeft" activeCell="A212" sqref="A212:P212"/>
    </sheetView>
  </sheetViews>
  <sheetFormatPr defaultRowHeight="15" x14ac:dyDescent="0.25"/>
  <cols>
    <col min="1" max="1" width="14.140625" bestFit="1" customWidth="1"/>
    <col min="2" max="2" width="14.85546875" bestFit="1" customWidth="1"/>
    <col min="3" max="3" width="11.140625" bestFit="1" customWidth="1"/>
    <col min="4" max="4" width="19.140625" bestFit="1" customWidth="1"/>
    <col min="5" max="5" width="18.85546875" bestFit="1" customWidth="1"/>
    <col min="6" max="6" width="17.42578125" bestFit="1" customWidth="1"/>
    <col min="7" max="7" width="19.42578125" bestFit="1" customWidth="1"/>
    <col min="8" max="8" width="19.140625" bestFit="1" customWidth="1"/>
    <col min="9" max="9" width="26.42578125" bestFit="1" customWidth="1"/>
    <col min="10" max="10" width="29.140625" bestFit="1" customWidth="1"/>
    <col min="11" max="11" width="25.7109375" bestFit="1" customWidth="1"/>
    <col min="12" max="12" width="11.285156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28515625" bestFit="1" customWidth="1"/>
  </cols>
  <sheetData>
    <row r="1" spans="1:16" ht="15.75" x14ac:dyDescent="0.25">
      <c r="A1" s="2" t="s">
        <v>295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2">
        <v>1</v>
      </c>
      <c r="B212" s="63">
        <v>3760.8233</v>
      </c>
      <c r="C212" s="64">
        <v>0.3347</v>
      </c>
      <c r="D212" s="63">
        <v>188.0412</v>
      </c>
      <c r="E212" s="63">
        <v>376.08229999999998</v>
      </c>
      <c r="F212" s="63">
        <v>376.08229999999998</v>
      </c>
      <c r="G212" s="63">
        <v>0</v>
      </c>
      <c r="H212" s="63">
        <v>0</v>
      </c>
      <c r="I212" s="63">
        <v>376.08229999999998</v>
      </c>
      <c r="J212" s="63">
        <v>188.0412</v>
      </c>
      <c r="K212" s="63">
        <v>376.08229999999998</v>
      </c>
      <c r="L212" s="63">
        <v>376.08229999999998</v>
      </c>
      <c r="M212" s="63">
        <v>188.0412</v>
      </c>
      <c r="N212" s="63">
        <v>752.16470000000004</v>
      </c>
      <c r="O212" s="63">
        <v>188.0412</v>
      </c>
      <c r="P212" s="63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 codeName="Planilha24">
    <tabColor theme="5" tint="-0.249977111117893"/>
  </sheetPr>
  <dimension ref="A1:P712"/>
  <sheetViews>
    <sheetView showGridLines="0" zoomScaleNormal="100" workbookViewId="0">
      <pane ySplit="5" topLeftCell="A6" activePane="bottomLeft" state="frozen"/>
      <selection pane="bottomLeft" activeCell="M5" sqref="M5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1.1406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296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62">
        <v>1</v>
      </c>
      <c r="B212" s="63">
        <v>5641.2349999999997</v>
      </c>
      <c r="C212" s="63">
        <v>0.3347</v>
      </c>
      <c r="D212" s="63">
        <v>282.06169999999997</v>
      </c>
      <c r="E212" s="63">
        <v>564.12350000000004</v>
      </c>
      <c r="F212" s="63">
        <v>564.12350000000004</v>
      </c>
      <c r="G212" s="63">
        <v>0</v>
      </c>
      <c r="H212" s="63">
        <v>0</v>
      </c>
      <c r="I212" s="63">
        <v>564.12350000000004</v>
      </c>
      <c r="J212" s="63">
        <v>282.06169999999997</v>
      </c>
      <c r="K212" s="63">
        <v>564.12350000000004</v>
      </c>
      <c r="L212" s="63">
        <v>564.12350000000004</v>
      </c>
      <c r="M212" s="63">
        <v>282.06169999999997</v>
      </c>
      <c r="N212" s="63">
        <v>1128.2470000000001</v>
      </c>
      <c r="O212" s="63">
        <v>282.06169999999997</v>
      </c>
      <c r="P212" s="63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6438.3379000000004</v>
      </c>
      <c r="C273" s="27">
        <v>0.21</v>
      </c>
      <c r="D273" s="27">
        <v>361.77199999999999</v>
      </c>
      <c r="E273" s="27">
        <v>723.54409999999996</v>
      </c>
      <c r="F273" s="27">
        <v>723.54409999999996</v>
      </c>
      <c r="G273" s="27">
        <v>0</v>
      </c>
      <c r="H273" s="27">
        <v>0</v>
      </c>
      <c r="I273" s="27">
        <v>723.54409999999996</v>
      </c>
      <c r="J273" s="27">
        <v>361.77199999999999</v>
      </c>
      <c r="K273" s="27">
        <v>723.54409999999996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6441.7475999999997</v>
      </c>
      <c r="C274" s="27">
        <v>8.9999999999999998E-4</v>
      </c>
      <c r="D274" s="27">
        <v>362.113</v>
      </c>
      <c r="E274" s="27">
        <v>724.226</v>
      </c>
      <c r="F274" s="27">
        <v>724.226</v>
      </c>
      <c r="G274" s="27">
        <v>0</v>
      </c>
      <c r="H274" s="27">
        <v>0</v>
      </c>
      <c r="I274" s="27">
        <v>724.226</v>
      </c>
      <c r="J274" s="27">
        <v>362.113</v>
      </c>
      <c r="K274" s="27">
        <v>724.226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6445.1572999999999</v>
      </c>
      <c r="C275" s="27">
        <v>8.9999999999999998E-4</v>
      </c>
      <c r="D275" s="27">
        <v>362.45400000000001</v>
      </c>
      <c r="E275" s="27">
        <v>724.90800000000002</v>
      </c>
      <c r="F275" s="27">
        <v>724.90800000000002</v>
      </c>
      <c r="G275" s="27">
        <v>0</v>
      </c>
      <c r="H275" s="27">
        <v>0</v>
      </c>
      <c r="I275" s="27">
        <v>724.90800000000002</v>
      </c>
      <c r="J275" s="27">
        <v>362.45400000000001</v>
      </c>
      <c r="K275" s="27">
        <v>724.90800000000002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6448.5671000000002</v>
      </c>
      <c r="C276" s="27">
        <v>8.9999999999999998E-4</v>
      </c>
      <c r="D276" s="27">
        <v>362.79500000000002</v>
      </c>
      <c r="E276" s="27">
        <v>725.58989999999994</v>
      </c>
      <c r="F276" s="27">
        <v>725.58989999999994</v>
      </c>
      <c r="G276" s="27">
        <v>0</v>
      </c>
      <c r="H276" s="27">
        <v>0</v>
      </c>
      <c r="I276" s="27">
        <v>725.58989999999994</v>
      </c>
      <c r="J276" s="27">
        <v>362.79500000000002</v>
      </c>
      <c r="K276" s="27">
        <v>725.58989999999994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6451.9768000000004</v>
      </c>
      <c r="C277" s="27">
        <v>8.9999999999999998E-4</v>
      </c>
      <c r="D277" s="27">
        <v>363.13589999999999</v>
      </c>
      <c r="E277" s="27">
        <v>726.27189999999996</v>
      </c>
      <c r="F277" s="27">
        <v>726.27189999999996</v>
      </c>
      <c r="G277" s="27">
        <v>0</v>
      </c>
      <c r="H277" s="27">
        <v>0</v>
      </c>
      <c r="I277" s="27">
        <v>726.27189999999996</v>
      </c>
      <c r="J277" s="27">
        <v>363.13589999999999</v>
      </c>
      <c r="K277" s="27">
        <v>726.27189999999996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6455.3864999999996</v>
      </c>
      <c r="C278" s="27">
        <v>8.9999999999999998E-4</v>
      </c>
      <c r="D278" s="27">
        <v>363.4769</v>
      </c>
      <c r="E278" s="27">
        <v>726.9538</v>
      </c>
      <c r="F278" s="27">
        <v>726.9538</v>
      </c>
      <c r="G278" s="27">
        <v>0</v>
      </c>
      <c r="H278" s="27">
        <v>0</v>
      </c>
      <c r="I278" s="27">
        <v>726.9538</v>
      </c>
      <c r="J278" s="27">
        <v>363.4769</v>
      </c>
      <c r="K278" s="27">
        <v>726.9538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6458.7961999999998</v>
      </c>
      <c r="C279" s="27">
        <v>8.9999999999999998E-4</v>
      </c>
      <c r="D279" s="27">
        <v>363.81790000000001</v>
      </c>
      <c r="E279" s="27">
        <v>727.63570000000004</v>
      </c>
      <c r="F279" s="27">
        <v>727.63570000000004</v>
      </c>
      <c r="G279" s="27">
        <v>0</v>
      </c>
      <c r="H279" s="27">
        <v>0</v>
      </c>
      <c r="I279" s="27">
        <v>727.63570000000004</v>
      </c>
      <c r="J279" s="27">
        <v>363.81790000000001</v>
      </c>
      <c r="K279" s="27">
        <v>727.63570000000004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6462.2060000000001</v>
      </c>
      <c r="C280" s="27">
        <v>8.9999999999999998E-4</v>
      </c>
      <c r="D280" s="27">
        <v>364.15879999999999</v>
      </c>
      <c r="E280" s="27">
        <v>728.31769999999995</v>
      </c>
      <c r="F280" s="27">
        <v>728.31769999999995</v>
      </c>
      <c r="G280" s="27">
        <v>0</v>
      </c>
      <c r="H280" s="27">
        <v>0</v>
      </c>
      <c r="I280" s="27">
        <v>728.31769999999995</v>
      </c>
      <c r="J280" s="27">
        <v>364.15879999999999</v>
      </c>
      <c r="K280" s="27">
        <v>728.31769999999995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6465.6157000000003</v>
      </c>
      <c r="C281" s="27">
        <v>8.9999999999999998E-4</v>
      </c>
      <c r="D281" s="27">
        <v>364.49979999999999</v>
      </c>
      <c r="E281" s="27">
        <v>728.99959999999999</v>
      </c>
      <c r="F281" s="27">
        <v>728.99959999999999</v>
      </c>
      <c r="G281" s="27">
        <v>0</v>
      </c>
      <c r="H281" s="27">
        <v>0</v>
      </c>
      <c r="I281" s="27">
        <v>728.99959999999999</v>
      </c>
      <c r="J281" s="27">
        <v>364.49979999999999</v>
      </c>
      <c r="K281" s="27">
        <v>728.99959999999999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6469.0254000000004</v>
      </c>
      <c r="C282" s="27">
        <v>8.9999999999999998E-4</v>
      </c>
      <c r="D282" s="27">
        <v>364.8408</v>
      </c>
      <c r="E282" s="27">
        <v>729.6816</v>
      </c>
      <c r="F282" s="27">
        <v>729.6816</v>
      </c>
      <c r="G282" s="27">
        <v>0</v>
      </c>
      <c r="H282" s="27">
        <v>0</v>
      </c>
      <c r="I282" s="27">
        <v>729.6816</v>
      </c>
      <c r="J282" s="27">
        <v>364.8408</v>
      </c>
      <c r="K282" s="27">
        <v>729.6816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6472.4351999999999</v>
      </c>
      <c r="C283" s="27">
        <v>8.9999999999999998E-4</v>
      </c>
      <c r="D283" s="27">
        <v>365.18180000000001</v>
      </c>
      <c r="E283" s="27">
        <v>730.36350000000004</v>
      </c>
      <c r="F283" s="27">
        <v>730.36350000000004</v>
      </c>
      <c r="G283" s="27">
        <v>0</v>
      </c>
      <c r="H283" s="27">
        <v>0</v>
      </c>
      <c r="I283" s="27">
        <v>730.36350000000004</v>
      </c>
      <c r="J283" s="27">
        <v>365.18180000000001</v>
      </c>
      <c r="K283" s="27">
        <v>730.36350000000004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6475.8449000000001</v>
      </c>
      <c r="C284" s="27">
        <v>8.9999999999999998E-4</v>
      </c>
      <c r="D284" s="27">
        <v>365.52269999999999</v>
      </c>
      <c r="E284" s="27">
        <v>731.04549999999995</v>
      </c>
      <c r="F284" s="27">
        <v>731.04549999999995</v>
      </c>
      <c r="G284" s="27">
        <v>0</v>
      </c>
      <c r="H284" s="27">
        <v>0</v>
      </c>
      <c r="I284" s="27">
        <v>731.04549999999995</v>
      </c>
      <c r="J284" s="27">
        <v>365.52269999999999</v>
      </c>
      <c r="K284" s="27">
        <v>731.04549999999995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6479.2546000000002</v>
      </c>
      <c r="C285" s="27">
        <v>8.9999999999999998E-4</v>
      </c>
      <c r="D285" s="27">
        <v>365.86369999999999</v>
      </c>
      <c r="E285" s="27">
        <v>731.72739999999999</v>
      </c>
      <c r="F285" s="27">
        <v>731.72739999999999</v>
      </c>
      <c r="G285" s="27">
        <v>0</v>
      </c>
      <c r="H285" s="27">
        <v>0</v>
      </c>
      <c r="I285" s="27">
        <v>731.72739999999999</v>
      </c>
      <c r="J285" s="27">
        <v>365.86369999999999</v>
      </c>
      <c r="K285" s="27">
        <v>731.72739999999999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6482.6643000000004</v>
      </c>
      <c r="C286" s="27">
        <v>8.9999999999999998E-4</v>
      </c>
      <c r="D286" s="27">
        <v>366.2047</v>
      </c>
      <c r="E286" s="27">
        <v>732.40940000000001</v>
      </c>
      <c r="F286" s="27">
        <v>732.40940000000001</v>
      </c>
      <c r="G286" s="27">
        <v>0</v>
      </c>
      <c r="H286" s="27">
        <v>0</v>
      </c>
      <c r="I286" s="27">
        <v>732.40940000000001</v>
      </c>
      <c r="J286" s="27">
        <v>366.2047</v>
      </c>
      <c r="K286" s="27">
        <v>732.40940000000001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6486.0740999999998</v>
      </c>
      <c r="C287" s="27">
        <v>8.9999999999999998E-4</v>
      </c>
      <c r="D287" s="27">
        <v>366.54570000000001</v>
      </c>
      <c r="E287" s="27">
        <v>733.09130000000005</v>
      </c>
      <c r="F287" s="27">
        <v>733.09130000000005</v>
      </c>
      <c r="G287" s="27">
        <v>0</v>
      </c>
      <c r="H287" s="27">
        <v>0</v>
      </c>
      <c r="I287" s="27">
        <v>733.09130000000005</v>
      </c>
      <c r="J287" s="27">
        <v>366.54570000000001</v>
      </c>
      <c r="K287" s="27">
        <v>733.09130000000005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6489.4838</v>
      </c>
      <c r="C288" s="27">
        <v>8.9999999999999998E-4</v>
      </c>
      <c r="D288" s="27">
        <v>366.88659999999999</v>
      </c>
      <c r="E288" s="27">
        <v>733.77329999999995</v>
      </c>
      <c r="F288" s="27">
        <v>733.77329999999995</v>
      </c>
      <c r="G288" s="27">
        <v>0</v>
      </c>
      <c r="H288" s="27">
        <v>0</v>
      </c>
      <c r="I288" s="27">
        <v>733.77329999999995</v>
      </c>
      <c r="J288" s="27">
        <v>366.88659999999999</v>
      </c>
      <c r="K288" s="27">
        <v>733.77329999999995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6492.8935000000001</v>
      </c>
      <c r="C289" s="27">
        <v>8.9999999999999998E-4</v>
      </c>
      <c r="D289" s="27">
        <v>367.2276</v>
      </c>
      <c r="E289" s="27">
        <v>734.45519999999999</v>
      </c>
      <c r="F289" s="27">
        <v>734.45519999999999</v>
      </c>
      <c r="G289" s="27">
        <v>0</v>
      </c>
      <c r="H289" s="27">
        <v>0</v>
      </c>
      <c r="I289" s="27">
        <v>734.45519999999999</v>
      </c>
      <c r="J289" s="27">
        <v>367.2276</v>
      </c>
      <c r="K289" s="27">
        <v>734.45519999999999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6496.3032000000003</v>
      </c>
      <c r="C290" s="27">
        <v>8.9999999999999998E-4</v>
      </c>
      <c r="D290" s="27">
        <v>367.5686</v>
      </c>
      <c r="E290" s="27">
        <v>735.13710000000003</v>
      </c>
      <c r="F290" s="27">
        <v>735.13710000000003</v>
      </c>
      <c r="G290" s="27">
        <v>0</v>
      </c>
      <c r="H290" s="27">
        <v>0</v>
      </c>
      <c r="I290" s="27">
        <v>735.13710000000003</v>
      </c>
      <c r="J290" s="27">
        <v>367.5686</v>
      </c>
      <c r="K290" s="27">
        <v>735.13710000000003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6499.7129999999997</v>
      </c>
      <c r="C291" s="27">
        <v>8.9999999999999998E-4</v>
      </c>
      <c r="D291" s="27">
        <v>367.90949999999998</v>
      </c>
      <c r="E291" s="27">
        <v>735.81910000000005</v>
      </c>
      <c r="F291" s="27">
        <v>735.81910000000005</v>
      </c>
      <c r="G291" s="27">
        <v>0</v>
      </c>
      <c r="H291" s="27">
        <v>0</v>
      </c>
      <c r="I291" s="27">
        <v>735.81910000000005</v>
      </c>
      <c r="J291" s="27">
        <v>367.90949999999998</v>
      </c>
      <c r="K291" s="27">
        <v>735.81910000000005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6503.1226999999999</v>
      </c>
      <c r="C292" s="27">
        <v>8.9999999999999998E-4</v>
      </c>
      <c r="D292" s="27">
        <v>368.25049999999999</v>
      </c>
      <c r="E292" s="27">
        <v>736.50099999999998</v>
      </c>
      <c r="F292" s="27">
        <v>736.50099999999998</v>
      </c>
      <c r="G292" s="27">
        <v>0</v>
      </c>
      <c r="H292" s="27">
        <v>0</v>
      </c>
      <c r="I292" s="27">
        <v>736.50099999999998</v>
      </c>
      <c r="J292" s="27">
        <v>368.25049999999999</v>
      </c>
      <c r="K292" s="27">
        <v>736.50099999999998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6506.5324000000001</v>
      </c>
      <c r="C293" s="27">
        <v>8.9999999999999998E-4</v>
      </c>
      <c r="D293" s="27">
        <v>368.5915</v>
      </c>
      <c r="E293" s="27">
        <v>737.18299999999999</v>
      </c>
      <c r="F293" s="27">
        <v>737.18299999999999</v>
      </c>
      <c r="G293" s="27">
        <v>0</v>
      </c>
      <c r="H293" s="27">
        <v>0</v>
      </c>
      <c r="I293" s="27">
        <v>737.18299999999999</v>
      </c>
      <c r="J293" s="27">
        <v>368.5915</v>
      </c>
      <c r="K293" s="27">
        <v>737.18299999999999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6509.9421000000002</v>
      </c>
      <c r="C294" s="27">
        <v>8.9999999999999998E-4</v>
      </c>
      <c r="D294" s="27">
        <v>368.9325</v>
      </c>
      <c r="E294" s="27">
        <v>737.86490000000003</v>
      </c>
      <c r="F294" s="27">
        <v>737.86490000000003</v>
      </c>
      <c r="G294" s="27">
        <v>0</v>
      </c>
      <c r="H294" s="27">
        <v>0</v>
      </c>
      <c r="I294" s="27">
        <v>737.86490000000003</v>
      </c>
      <c r="J294" s="27">
        <v>368.9325</v>
      </c>
      <c r="K294" s="27">
        <v>737.86490000000003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6513.3518999999997</v>
      </c>
      <c r="C295" s="27">
        <v>8.9999999999999998E-4</v>
      </c>
      <c r="D295" s="27">
        <v>369.27339999999998</v>
      </c>
      <c r="E295" s="27">
        <v>738.54690000000005</v>
      </c>
      <c r="F295" s="27">
        <v>738.54690000000005</v>
      </c>
      <c r="G295" s="27">
        <v>0</v>
      </c>
      <c r="H295" s="27">
        <v>0</v>
      </c>
      <c r="I295" s="27">
        <v>738.54690000000005</v>
      </c>
      <c r="J295" s="27">
        <v>369.27339999999998</v>
      </c>
      <c r="K295" s="27">
        <v>738.54690000000005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6516.7615999999998</v>
      </c>
      <c r="C296" s="27">
        <v>8.9999999999999998E-4</v>
      </c>
      <c r="D296" s="27">
        <v>369.61439999999999</v>
      </c>
      <c r="E296" s="27">
        <v>739.22879999999998</v>
      </c>
      <c r="F296" s="27">
        <v>739.22879999999998</v>
      </c>
      <c r="G296" s="27">
        <v>0</v>
      </c>
      <c r="H296" s="27">
        <v>0</v>
      </c>
      <c r="I296" s="27">
        <v>739.22879999999998</v>
      </c>
      <c r="J296" s="27">
        <v>369.61439999999999</v>
      </c>
      <c r="K296" s="27">
        <v>739.22879999999998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6520.1713</v>
      </c>
      <c r="C297" s="27">
        <v>8.9999999999999998E-4</v>
      </c>
      <c r="D297" s="27">
        <v>369.9554</v>
      </c>
      <c r="E297" s="27">
        <v>739.91079999999999</v>
      </c>
      <c r="F297" s="27">
        <v>739.91079999999999</v>
      </c>
      <c r="G297" s="27">
        <v>0</v>
      </c>
      <c r="H297" s="27">
        <v>0</v>
      </c>
      <c r="I297" s="27">
        <v>739.91079999999999</v>
      </c>
      <c r="J297" s="27">
        <v>369.9554</v>
      </c>
      <c r="K297" s="27">
        <v>739.91079999999999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6523.5811000000003</v>
      </c>
      <c r="C298" s="27">
        <v>8.9999999999999998E-4</v>
      </c>
      <c r="D298" s="27">
        <v>370.29640000000001</v>
      </c>
      <c r="E298" s="27">
        <v>740.59270000000004</v>
      </c>
      <c r="F298" s="27">
        <v>740.59270000000004</v>
      </c>
      <c r="G298" s="27">
        <v>0</v>
      </c>
      <c r="H298" s="27">
        <v>0</v>
      </c>
      <c r="I298" s="27">
        <v>740.59270000000004</v>
      </c>
      <c r="J298" s="27">
        <v>370.29640000000001</v>
      </c>
      <c r="K298" s="27">
        <v>740.59270000000004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6526.9907999999996</v>
      </c>
      <c r="C299" s="27">
        <v>8.9999999999999998E-4</v>
      </c>
      <c r="D299" s="27">
        <v>370.63729999999998</v>
      </c>
      <c r="E299" s="27">
        <v>741.27470000000005</v>
      </c>
      <c r="F299" s="27">
        <v>741.27470000000005</v>
      </c>
      <c r="G299" s="27">
        <v>0</v>
      </c>
      <c r="H299" s="27">
        <v>0</v>
      </c>
      <c r="I299" s="27">
        <v>741.27470000000005</v>
      </c>
      <c r="J299" s="27">
        <v>370.63729999999998</v>
      </c>
      <c r="K299" s="27">
        <v>741.27470000000005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6530.4004999999997</v>
      </c>
      <c r="C300" s="27">
        <v>8.9999999999999998E-4</v>
      </c>
      <c r="D300" s="27">
        <v>370.97829999999999</v>
      </c>
      <c r="E300" s="27">
        <v>741.95659999999998</v>
      </c>
      <c r="F300" s="27">
        <v>741.95659999999998</v>
      </c>
      <c r="G300" s="27">
        <v>0</v>
      </c>
      <c r="H300" s="27">
        <v>0</v>
      </c>
      <c r="I300" s="27">
        <v>741.95659999999998</v>
      </c>
      <c r="J300" s="27">
        <v>370.97829999999999</v>
      </c>
      <c r="K300" s="27">
        <v>741.95659999999998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6533.8101999999999</v>
      </c>
      <c r="C301" s="27">
        <v>8.9999999999999998E-4</v>
      </c>
      <c r="D301" s="27">
        <v>371.3193</v>
      </c>
      <c r="E301" s="27">
        <v>742.63850000000002</v>
      </c>
      <c r="F301" s="27">
        <v>742.63850000000002</v>
      </c>
      <c r="G301" s="27">
        <v>0</v>
      </c>
      <c r="H301" s="27">
        <v>0</v>
      </c>
      <c r="I301" s="27">
        <v>742.63850000000002</v>
      </c>
      <c r="J301" s="27">
        <v>371.3193</v>
      </c>
      <c r="K301" s="27">
        <v>742.63850000000002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6537.22</v>
      </c>
      <c r="C302" s="27">
        <v>8.9999999999999998E-4</v>
      </c>
      <c r="D302" s="27">
        <v>371.66019999999997</v>
      </c>
      <c r="E302" s="27">
        <v>743.32050000000004</v>
      </c>
      <c r="F302" s="27">
        <v>743.32050000000004</v>
      </c>
      <c r="G302" s="27">
        <v>0</v>
      </c>
      <c r="H302" s="27">
        <v>0</v>
      </c>
      <c r="I302" s="27">
        <v>743.32050000000004</v>
      </c>
      <c r="J302" s="27">
        <v>371.66019999999997</v>
      </c>
      <c r="K302" s="27">
        <v>743.32050000000004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6540.6297000000004</v>
      </c>
      <c r="C303" s="27">
        <v>8.9999999999999998E-4</v>
      </c>
      <c r="D303" s="27">
        <v>372.00119999999998</v>
      </c>
      <c r="E303" s="27">
        <v>744.00239999999997</v>
      </c>
      <c r="F303" s="27">
        <v>744.00239999999997</v>
      </c>
      <c r="G303" s="27">
        <v>0</v>
      </c>
      <c r="H303" s="27">
        <v>0</v>
      </c>
      <c r="I303" s="27">
        <v>744.00239999999997</v>
      </c>
      <c r="J303" s="27">
        <v>372.00119999999998</v>
      </c>
      <c r="K303" s="27">
        <v>744.00239999999997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6544.0393999999997</v>
      </c>
      <c r="C304" s="27">
        <v>8.9999999999999998E-4</v>
      </c>
      <c r="D304" s="27">
        <v>372.34219999999999</v>
      </c>
      <c r="E304" s="27">
        <v>744.68439999999998</v>
      </c>
      <c r="F304" s="27">
        <v>744.68439999999998</v>
      </c>
      <c r="G304" s="27">
        <v>0</v>
      </c>
      <c r="H304" s="27">
        <v>0</v>
      </c>
      <c r="I304" s="27">
        <v>744.68439999999998</v>
      </c>
      <c r="J304" s="27">
        <v>372.34219999999999</v>
      </c>
      <c r="K304" s="27">
        <v>744.68439999999998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6547.4490999999998</v>
      </c>
      <c r="C305" s="27">
        <v>8.9999999999999998E-4</v>
      </c>
      <c r="D305" s="27">
        <v>372.6832</v>
      </c>
      <c r="E305" s="27">
        <v>745.36630000000002</v>
      </c>
      <c r="F305" s="27">
        <v>745.36630000000002</v>
      </c>
      <c r="G305" s="27">
        <v>0</v>
      </c>
      <c r="H305" s="27">
        <v>0</v>
      </c>
      <c r="I305" s="27">
        <v>745.36630000000002</v>
      </c>
      <c r="J305" s="27">
        <v>372.6832</v>
      </c>
      <c r="K305" s="27">
        <v>745.36630000000002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6550.8589000000002</v>
      </c>
      <c r="C306" s="27">
        <v>8.9999999999999998E-4</v>
      </c>
      <c r="D306" s="27">
        <v>373.02409999999998</v>
      </c>
      <c r="E306" s="27">
        <v>746.04830000000004</v>
      </c>
      <c r="F306" s="27">
        <v>746.04830000000004</v>
      </c>
      <c r="G306" s="27">
        <v>0</v>
      </c>
      <c r="H306" s="27">
        <v>0</v>
      </c>
      <c r="I306" s="27">
        <v>746.04830000000004</v>
      </c>
      <c r="J306" s="27">
        <v>373.02409999999998</v>
      </c>
      <c r="K306" s="27">
        <v>746.04830000000004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6554.2686000000003</v>
      </c>
      <c r="C307" s="27">
        <v>8.9999999999999998E-4</v>
      </c>
      <c r="D307" s="27">
        <v>373.36509999999998</v>
      </c>
      <c r="E307" s="27">
        <v>746.73019999999997</v>
      </c>
      <c r="F307" s="27">
        <v>746.73019999999997</v>
      </c>
      <c r="G307" s="27">
        <v>0</v>
      </c>
      <c r="H307" s="27">
        <v>0</v>
      </c>
      <c r="I307" s="27">
        <v>746.73019999999997</v>
      </c>
      <c r="J307" s="27">
        <v>373.36509999999998</v>
      </c>
      <c r="K307" s="27">
        <v>746.73019999999997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6557.6782999999996</v>
      </c>
      <c r="C308" s="27">
        <v>8.9999999999999998E-4</v>
      </c>
      <c r="D308" s="27">
        <v>373.70609999999999</v>
      </c>
      <c r="E308" s="27">
        <v>747.41219999999998</v>
      </c>
      <c r="F308" s="27">
        <v>747.41219999999998</v>
      </c>
      <c r="G308" s="27">
        <v>0</v>
      </c>
      <c r="H308" s="27">
        <v>0</v>
      </c>
      <c r="I308" s="27">
        <v>747.41219999999998</v>
      </c>
      <c r="J308" s="27">
        <v>373.70609999999999</v>
      </c>
      <c r="K308" s="27">
        <v>747.41219999999998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6561.0880999999999</v>
      </c>
      <c r="C309" s="27">
        <v>8.9999999999999998E-4</v>
      </c>
      <c r="D309" s="27">
        <v>374.0471</v>
      </c>
      <c r="E309" s="27">
        <v>748.09410000000003</v>
      </c>
      <c r="F309" s="27">
        <v>748.09410000000003</v>
      </c>
      <c r="G309" s="27">
        <v>0</v>
      </c>
      <c r="H309" s="27">
        <v>0</v>
      </c>
      <c r="I309" s="27">
        <v>748.09410000000003</v>
      </c>
      <c r="J309" s="27">
        <v>374.0471</v>
      </c>
      <c r="K309" s="27">
        <v>748.09410000000003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6564.4978000000001</v>
      </c>
      <c r="C310" s="27">
        <v>8.9999999999999998E-4</v>
      </c>
      <c r="D310" s="27">
        <v>374.38799999999998</v>
      </c>
      <c r="E310" s="27">
        <v>748.77610000000004</v>
      </c>
      <c r="F310" s="27">
        <v>748.77610000000004</v>
      </c>
      <c r="G310" s="27">
        <v>0</v>
      </c>
      <c r="H310" s="27">
        <v>0</v>
      </c>
      <c r="I310" s="27">
        <v>748.77610000000004</v>
      </c>
      <c r="J310" s="27">
        <v>374.38799999999998</v>
      </c>
      <c r="K310" s="27">
        <v>748.77610000000004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6567.9075000000003</v>
      </c>
      <c r="C311" s="27">
        <v>8.9999999999999998E-4</v>
      </c>
      <c r="D311" s="27">
        <v>374.72899999999998</v>
      </c>
      <c r="E311" s="27">
        <v>749.45799999999997</v>
      </c>
      <c r="F311" s="27">
        <v>749.45799999999997</v>
      </c>
      <c r="G311" s="27">
        <v>0</v>
      </c>
      <c r="H311" s="27">
        <v>0</v>
      </c>
      <c r="I311" s="27">
        <v>749.45799999999997</v>
      </c>
      <c r="J311" s="27">
        <v>374.72899999999998</v>
      </c>
      <c r="K311" s="27">
        <v>749.45799999999997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7354.8383999999996</v>
      </c>
      <c r="C312" s="27">
        <v>0.21</v>
      </c>
      <c r="D312" s="27">
        <v>453.4221</v>
      </c>
      <c r="E312" s="27">
        <v>906.8442</v>
      </c>
      <c r="F312" s="27">
        <v>906.8442</v>
      </c>
      <c r="G312" s="27">
        <v>0</v>
      </c>
      <c r="H312" s="27">
        <v>0</v>
      </c>
      <c r="I312" s="27">
        <v>906.8442</v>
      </c>
      <c r="J312" s="27">
        <v>453.4221</v>
      </c>
      <c r="K312" s="27">
        <v>906.8442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7358.9603999999999</v>
      </c>
      <c r="C313" s="27">
        <v>8.9999999999999998E-4</v>
      </c>
      <c r="D313" s="27">
        <v>453.83429999999998</v>
      </c>
      <c r="E313" s="27">
        <v>907.66859999999997</v>
      </c>
      <c r="F313" s="27">
        <v>907.66859999999997</v>
      </c>
      <c r="G313" s="27">
        <v>0</v>
      </c>
      <c r="H313" s="27">
        <v>0</v>
      </c>
      <c r="I313" s="27">
        <v>907.66859999999997</v>
      </c>
      <c r="J313" s="27">
        <v>453.83429999999998</v>
      </c>
      <c r="K313" s="27">
        <v>907.66859999999997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7363.0824000000002</v>
      </c>
      <c r="C314" s="27">
        <v>8.9999999999999998E-4</v>
      </c>
      <c r="D314" s="27">
        <v>454.24650000000003</v>
      </c>
      <c r="E314" s="27">
        <v>908.49300000000005</v>
      </c>
      <c r="F314" s="27">
        <v>908.49300000000005</v>
      </c>
      <c r="G314" s="27">
        <v>0</v>
      </c>
      <c r="H314" s="27">
        <v>0</v>
      </c>
      <c r="I314" s="27">
        <v>908.49300000000005</v>
      </c>
      <c r="J314" s="27">
        <v>454.24650000000003</v>
      </c>
      <c r="K314" s="27">
        <v>908.49300000000005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7367.2044999999998</v>
      </c>
      <c r="C315" s="27">
        <v>8.9999999999999998E-4</v>
      </c>
      <c r="D315" s="27">
        <v>454.65870000000001</v>
      </c>
      <c r="E315" s="27">
        <v>909.31740000000002</v>
      </c>
      <c r="F315" s="27">
        <v>909.31740000000002</v>
      </c>
      <c r="G315" s="27">
        <v>0</v>
      </c>
      <c r="H315" s="27">
        <v>0</v>
      </c>
      <c r="I315" s="27">
        <v>909.31740000000002</v>
      </c>
      <c r="J315" s="27">
        <v>454.65870000000001</v>
      </c>
      <c r="K315" s="27">
        <v>909.31740000000002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7371.3265000000001</v>
      </c>
      <c r="C316" s="27">
        <v>8.9999999999999998E-4</v>
      </c>
      <c r="D316" s="27">
        <v>455.07089999999999</v>
      </c>
      <c r="E316" s="27">
        <v>910.14179999999999</v>
      </c>
      <c r="F316" s="27">
        <v>910.14179999999999</v>
      </c>
      <c r="G316" s="27">
        <v>0</v>
      </c>
      <c r="H316" s="27">
        <v>0</v>
      </c>
      <c r="I316" s="27">
        <v>910.14179999999999</v>
      </c>
      <c r="J316" s="27">
        <v>455.07089999999999</v>
      </c>
      <c r="K316" s="27">
        <v>910.14179999999999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7375.4485000000004</v>
      </c>
      <c r="C317" s="27">
        <v>8.9999999999999998E-4</v>
      </c>
      <c r="D317" s="27">
        <v>455.48309999999998</v>
      </c>
      <c r="E317" s="27">
        <v>910.96619999999996</v>
      </c>
      <c r="F317" s="27">
        <v>910.96619999999996</v>
      </c>
      <c r="G317" s="27">
        <v>0</v>
      </c>
      <c r="H317" s="27">
        <v>0</v>
      </c>
      <c r="I317" s="27">
        <v>910.96619999999996</v>
      </c>
      <c r="J317" s="27">
        <v>455.48309999999998</v>
      </c>
      <c r="K317" s="27">
        <v>910.96619999999996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7379.5704999999998</v>
      </c>
      <c r="C318" s="27">
        <v>8.9999999999999998E-4</v>
      </c>
      <c r="D318" s="27">
        <v>455.89530000000002</v>
      </c>
      <c r="E318" s="27">
        <v>911.79060000000004</v>
      </c>
      <c r="F318" s="27">
        <v>911.79060000000004</v>
      </c>
      <c r="G318" s="27">
        <v>0</v>
      </c>
      <c r="H318" s="27">
        <v>0</v>
      </c>
      <c r="I318" s="27">
        <v>911.79060000000004</v>
      </c>
      <c r="J318" s="27">
        <v>455.89530000000002</v>
      </c>
      <c r="K318" s="27">
        <v>911.79060000000004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7383.6925000000001</v>
      </c>
      <c r="C319" s="27">
        <v>8.9999999999999998E-4</v>
      </c>
      <c r="D319" s="27">
        <v>456.3075</v>
      </c>
      <c r="E319" s="27">
        <v>912.61500000000001</v>
      </c>
      <c r="F319" s="27">
        <v>912.61500000000001</v>
      </c>
      <c r="G319" s="27">
        <v>0</v>
      </c>
      <c r="H319" s="27">
        <v>0</v>
      </c>
      <c r="I319" s="27">
        <v>912.61500000000001</v>
      </c>
      <c r="J319" s="27">
        <v>456.3075</v>
      </c>
      <c r="K319" s="27">
        <v>912.61500000000001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7387.8145999999997</v>
      </c>
      <c r="C320" s="27">
        <v>8.9999999999999998E-4</v>
      </c>
      <c r="D320" s="27">
        <v>456.71969999999999</v>
      </c>
      <c r="E320" s="27">
        <v>913.43939999999998</v>
      </c>
      <c r="F320" s="27">
        <v>913.43939999999998</v>
      </c>
      <c r="G320" s="27">
        <v>0</v>
      </c>
      <c r="H320" s="27">
        <v>0</v>
      </c>
      <c r="I320" s="27">
        <v>913.43939999999998</v>
      </c>
      <c r="J320" s="27">
        <v>456.71969999999999</v>
      </c>
      <c r="K320" s="27">
        <v>913.43939999999998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7391.9366</v>
      </c>
      <c r="C321" s="27">
        <v>8.9999999999999998E-4</v>
      </c>
      <c r="D321" s="27">
        <v>457.13189999999997</v>
      </c>
      <c r="E321" s="27">
        <v>914.26379999999995</v>
      </c>
      <c r="F321" s="27">
        <v>914.26379999999995</v>
      </c>
      <c r="G321" s="27">
        <v>0</v>
      </c>
      <c r="H321" s="27">
        <v>0</v>
      </c>
      <c r="I321" s="27">
        <v>914.26379999999995</v>
      </c>
      <c r="J321" s="27">
        <v>457.13189999999997</v>
      </c>
      <c r="K321" s="27">
        <v>914.26379999999995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8831.9020999999993</v>
      </c>
      <c r="C322" s="27">
        <v>0.315</v>
      </c>
      <c r="D322" s="27">
        <v>601.12850000000003</v>
      </c>
      <c r="E322" s="27">
        <v>1202.2569000000001</v>
      </c>
      <c r="F322" s="27">
        <v>1202.2569000000001</v>
      </c>
      <c r="G322" s="27">
        <v>0</v>
      </c>
      <c r="H322" s="27">
        <v>0</v>
      </c>
      <c r="I322" s="27">
        <v>1202.2569000000001</v>
      </c>
      <c r="J322" s="27">
        <v>601.12850000000003</v>
      </c>
      <c r="K322" s="27">
        <v>1202.2569000000001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8837.3176999999996</v>
      </c>
      <c r="C323" s="27">
        <v>8.9999999999999998E-4</v>
      </c>
      <c r="D323" s="27">
        <v>601.66999999999996</v>
      </c>
      <c r="E323" s="27">
        <v>1203.3399999999999</v>
      </c>
      <c r="F323" s="27">
        <v>1203.3399999999999</v>
      </c>
      <c r="G323" s="27">
        <v>0</v>
      </c>
      <c r="H323" s="27">
        <v>0</v>
      </c>
      <c r="I323" s="27">
        <v>1203.3399999999999</v>
      </c>
      <c r="J323" s="27">
        <v>601.66999999999996</v>
      </c>
      <c r="K323" s="27">
        <v>1203.3399999999999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8842.7332000000006</v>
      </c>
      <c r="C324" s="27">
        <v>8.9999999999999998E-4</v>
      </c>
      <c r="D324" s="27">
        <v>602.21159999999998</v>
      </c>
      <c r="E324" s="27">
        <v>1204.4231</v>
      </c>
      <c r="F324" s="27">
        <v>1204.4231</v>
      </c>
      <c r="G324" s="27">
        <v>0</v>
      </c>
      <c r="H324" s="27">
        <v>0</v>
      </c>
      <c r="I324" s="27">
        <v>1204.4231</v>
      </c>
      <c r="J324" s="27">
        <v>602.21159999999998</v>
      </c>
      <c r="K324" s="27">
        <v>1204.4231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8848.1488000000008</v>
      </c>
      <c r="C325" s="27">
        <v>8.9999999999999998E-4</v>
      </c>
      <c r="D325" s="27">
        <v>602.75310000000002</v>
      </c>
      <c r="E325" s="27">
        <v>1205.5063</v>
      </c>
      <c r="F325" s="27">
        <v>1205.5063</v>
      </c>
      <c r="G325" s="27">
        <v>0</v>
      </c>
      <c r="H325" s="27">
        <v>0</v>
      </c>
      <c r="I325" s="27">
        <v>1205.5063</v>
      </c>
      <c r="J325" s="27">
        <v>602.75310000000002</v>
      </c>
      <c r="K325" s="27">
        <v>1205.5063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8853.5643999999993</v>
      </c>
      <c r="C326" s="27">
        <v>8.9999999999999998E-4</v>
      </c>
      <c r="D326" s="27">
        <v>603.29470000000003</v>
      </c>
      <c r="E326" s="27">
        <v>1206.5894000000001</v>
      </c>
      <c r="F326" s="27">
        <v>1206.5894000000001</v>
      </c>
      <c r="G326" s="27">
        <v>0</v>
      </c>
      <c r="H326" s="27">
        <v>0</v>
      </c>
      <c r="I326" s="27">
        <v>1206.5894000000001</v>
      </c>
      <c r="J326" s="27">
        <v>603.29470000000003</v>
      </c>
      <c r="K326" s="27">
        <v>1206.5894000000001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8858.98</v>
      </c>
      <c r="C327" s="27">
        <v>8.9999999999999998E-4</v>
      </c>
      <c r="D327" s="27">
        <v>603.83619999999996</v>
      </c>
      <c r="E327" s="27">
        <v>1207.6724999999999</v>
      </c>
      <c r="F327" s="27">
        <v>1207.6724999999999</v>
      </c>
      <c r="G327" s="27">
        <v>0</v>
      </c>
      <c r="H327" s="27">
        <v>0</v>
      </c>
      <c r="I327" s="27">
        <v>1207.6724999999999</v>
      </c>
      <c r="J327" s="27">
        <v>603.83619999999996</v>
      </c>
      <c r="K327" s="27">
        <v>1207.6724999999999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8864.3955000000005</v>
      </c>
      <c r="C328" s="27">
        <v>8.9999999999999998E-4</v>
      </c>
      <c r="D328" s="27">
        <v>604.37779999999998</v>
      </c>
      <c r="E328" s="27">
        <v>1208.7556</v>
      </c>
      <c r="F328" s="27">
        <v>1208.7556</v>
      </c>
      <c r="G328" s="27">
        <v>0</v>
      </c>
      <c r="H328" s="27">
        <v>0</v>
      </c>
      <c r="I328" s="27">
        <v>1208.7556</v>
      </c>
      <c r="J328" s="27">
        <v>604.37779999999998</v>
      </c>
      <c r="K328" s="27">
        <v>1208.7556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8869.8111000000008</v>
      </c>
      <c r="C329" s="27">
        <v>8.9999999999999998E-4</v>
      </c>
      <c r="D329" s="27">
        <v>604.9194</v>
      </c>
      <c r="E329" s="27">
        <v>1209.8387</v>
      </c>
      <c r="F329" s="27">
        <v>1209.8387</v>
      </c>
      <c r="G329" s="27">
        <v>0</v>
      </c>
      <c r="H329" s="27">
        <v>0</v>
      </c>
      <c r="I329" s="27">
        <v>1209.8387</v>
      </c>
      <c r="J329" s="27">
        <v>604.9194</v>
      </c>
      <c r="K329" s="27">
        <v>1209.8387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8875.2266999999993</v>
      </c>
      <c r="C330" s="27">
        <v>8.9999999999999998E-4</v>
      </c>
      <c r="D330" s="27">
        <v>605.46090000000004</v>
      </c>
      <c r="E330" s="27">
        <v>1210.9218000000001</v>
      </c>
      <c r="F330" s="27">
        <v>1210.9218000000001</v>
      </c>
      <c r="G330" s="27">
        <v>0</v>
      </c>
      <c r="H330" s="27">
        <v>0</v>
      </c>
      <c r="I330" s="27">
        <v>1210.9218000000001</v>
      </c>
      <c r="J330" s="27">
        <v>605.46090000000004</v>
      </c>
      <c r="K330" s="27">
        <v>1210.9218000000001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8880.6422000000002</v>
      </c>
      <c r="C331" s="27">
        <v>8.9999999999999998E-4</v>
      </c>
      <c r="D331" s="27">
        <v>606.00250000000005</v>
      </c>
      <c r="E331" s="27">
        <v>1212.0048999999999</v>
      </c>
      <c r="F331" s="27">
        <v>1212.0048999999999</v>
      </c>
      <c r="G331" s="27">
        <v>0</v>
      </c>
      <c r="H331" s="27">
        <v>0</v>
      </c>
      <c r="I331" s="27">
        <v>1212.0048999999999</v>
      </c>
      <c r="J331" s="27">
        <v>606.00250000000005</v>
      </c>
      <c r="K331" s="27">
        <v>1212.0048999999999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8886.0578000000005</v>
      </c>
      <c r="C332" s="27">
        <v>8.9999999999999998E-4</v>
      </c>
      <c r="D332" s="27">
        <v>606.54399999999998</v>
      </c>
      <c r="E332" s="27">
        <v>1213.0880999999999</v>
      </c>
      <c r="F332" s="27">
        <v>1213.0880999999999</v>
      </c>
      <c r="G332" s="27">
        <v>0</v>
      </c>
      <c r="H332" s="27">
        <v>0</v>
      </c>
      <c r="I332" s="27">
        <v>1213.0880999999999</v>
      </c>
      <c r="J332" s="27">
        <v>606.54399999999998</v>
      </c>
      <c r="K332" s="27">
        <v>1213.0880999999999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8891.4734000000008</v>
      </c>
      <c r="C333" s="27">
        <v>8.9999999999999998E-4</v>
      </c>
      <c r="D333" s="27">
        <v>607.0856</v>
      </c>
      <c r="E333" s="27">
        <v>1214.1712</v>
      </c>
      <c r="F333" s="27">
        <v>1214.1712</v>
      </c>
      <c r="G333" s="27">
        <v>0</v>
      </c>
      <c r="H333" s="27">
        <v>0</v>
      </c>
      <c r="I333" s="27">
        <v>1214.1712</v>
      </c>
      <c r="J333" s="27">
        <v>607.0856</v>
      </c>
      <c r="K333" s="27">
        <v>1214.1712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8896.8889999999992</v>
      </c>
      <c r="C334" s="27">
        <v>8.9999999999999998E-4</v>
      </c>
      <c r="D334" s="27">
        <v>607.62710000000004</v>
      </c>
      <c r="E334" s="27">
        <v>1215.2543000000001</v>
      </c>
      <c r="F334" s="27">
        <v>1215.2543000000001</v>
      </c>
      <c r="G334" s="27">
        <v>0</v>
      </c>
      <c r="H334" s="27">
        <v>0</v>
      </c>
      <c r="I334" s="27">
        <v>1215.2543000000001</v>
      </c>
      <c r="J334" s="27">
        <v>607.62710000000004</v>
      </c>
      <c r="K334" s="27">
        <v>1215.2543000000001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8902.3045000000002</v>
      </c>
      <c r="C335" s="27">
        <v>8.9999999999999998E-4</v>
      </c>
      <c r="D335" s="27">
        <v>608.16869999999994</v>
      </c>
      <c r="E335" s="27">
        <v>1216.3373999999999</v>
      </c>
      <c r="F335" s="27">
        <v>1216.3373999999999</v>
      </c>
      <c r="G335" s="27">
        <v>0</v>
      </c>
      <c r="H335" s="27">
        <v>0</v>
      </c>
      <c r="I335" s="27">
        <v>1216.3373999999999</v>
      </c>
      <c r="J335" s="27">
        <v>608.16869999999994</v>
      </c>
      <c r="K335" s="27">
        <v>1216.3373999999999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8907.7201000000005</v>
      </c>
      <c r="C336" s="27">
        <v>8.9999999999999998E-4</v>
      </c>
      <c r="D336" s="27">
        <v>608.71029999999996</v>
      </c>
      <c r="E336" s="27">
        <v>1217.4204999999999</v>
      </c>
      <c r="F336" s="27">
        <v>1217.4204999999999</v>
      </c>
      <c r="G336" s="27">
        <v>0</v>
      </c>
      <c r="H336" s="27">
        <v>0</v>
      </c>
      <c r="I336" s="27">
        <v>1217.4204999999999</v>
      </c>
      <c r="J336" s="27">
        <v>608.71029999999996</v>
      </c>
      <c r="K336" s="27">
        <v>1217.4204999999999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8913.1357000000007</v>
      </c>
      <c r="C337" s="27">
        <v>8.9999999999999998E-4</v>
      </c>
      <c r="D337" s="27">
        <v>609.2518</v>
      </c>
      <c r="E337" s="27">
        <v>1218.5036</v>
      </c>
      <c r="F337" s="27">
        <v>1218.5036</v>
      </c>
      <c r="G337" s="27">
        <v>0</v>
      </c>
      <c r="H337" s="27">
        <v>0</v>
      </c>
      <c r="I337" s="27">
        <v>1218.5036</v>
      </c>
      <c r="J337" s="27">
        <v>609.2518</v>
      </c>
      <c r="K337" s="27">
        <v>1218.5036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8918.5511999999999</v>
      </c>
      <c r="C338" s="27">
        <v>8.9999999999999998E-4</v>
      </c>
      <c r="D338" s="27">
        <v>609.79340000000002</v>
      </c>
      <c r="E338" s="27">
        <v>1219.5868</v>
      </c>
      <c r="F338" s="27">
        <v>1219.5868</v>
      </c>
      <c r="G338" s="27">
        <v>0</v>
      </c>
      <c r="H338" s="27">
        <v>0</v>
      </c>
      <c r="I338" s="27">
        <v>1219.5868</v>
      </c>
      <c r="J338" s="27">
        <v>609.79340000000002</v>
      </c>
      <c r="K338" s="27">
        <v>1219.5868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8923.9668000000001</v>
      </c>
      <c r="C339" s="27">
        <v>8.9999999999999998E-4</v>
      </c>
      <c r="D339" s="27">
        <v>610.33489999999995</v>
      </c>
      <c r="E339" s="27">
        <v>1220.6699000000001</v>
      </c>
      <c r="F339" s="27">
        <v>1220.6699000000001</v>
      </c>
      <c r="G339" s="27">
        <v>0</v>
      </c>
      <c r="H339" s="27">
        <v>0</v>
      </c>
      <c r="I339" s="27">
        <v>1220.6699000000001</v>
      </c>
      <c r="J339" s="27">
        <v>610.33489999999995</v>
      </c>
      <c r="K339" s="27">
        <v>1220.6699000000001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8929.3824000000004</v>
      </c>
      <c r="C340" s="27">
        <v>8.9999999999999998E-4</v>
      </c>
      <c r="D340" s="27">
        <v>610.87649999999996</v>
      </c>
      <c r="E340" s="27">
        <v>1221.7529999999999</v>
      </c>
      <c r="F340" s="27">
        <v>1221.7529999999999</v>
      </c>
      <c r="G340" s="27">
        <v>0</v>
      </c>
      <c r="H340" s="27">
        <v>0</v>
      </c>
      <c r="I340" s="27">
        <v>1221.7529999999999</v>
      </c>
      <c r="J340" s="27">
        <v>610.87649999999996</v>
      </c>
      <c r="K340" s="27">
        <v>1221.7529999999999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8934.7980000000007</v>
      </c>
      <c r="C341" s="27">
        <v>8.9999999999999998E-4</v>
      </c>
      <c r="D341" s="27">
        <v>611.41800000000001</v>
      </c>
      <c r="E341" s="27">
        <v>1222.8361</v>
      </c>
      <c r="F341" s="27">
        <v>1222.8361</v>
      </c>
      <c r="G341" s="27">
        <v>0</v>
      </c>
      <c r="H341" s="27">
        <v>0</v>
      </c>
      <c r="I341" s="27">
        <v>1222.8361</v>
      </c>
      <c r="J341" s="27">
        <v>611.41800000000001</v>
      </c>
      <c r="K341" s="27">
        <v>1222.8361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8940.2134999999998</v>
      </c>
      <c r="C342" s="27">
        <v>8.9999999999999998E-4</v>
      </c>
      <c r="D342" s="27">
        <v>611.95960000000002</v>
      </c>
      <c r="E342" s="27">
        <v>1223.9192</v>
      </c>
      <c r="F342" s="27">
        <v>1223.9192</v>
      </c>
      <c r="G342" s="27">
        <v>0</v>
      </c>
      <c r="H342" s="27">
        <v>0</v>
      </c>
      <c r="I342" s="27">
        <v>1223.9192</v>
      </c>
      <c r="J342" s="27">
        <v>611.95960000000002</v>
      </c>
      <c r="K342" s="27">
        <v>1223.9192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8945.6291000000001</v>
      </c>
      <c r="C343" s="27">
        <v>8.9999999999999998E-4</v>
      </c>
      <c r="D343" s="27">
        <v>612.50120000000004</v>
      </c>
      <c r="E343" s="27">
        <v>1225.0023000000001</v>
      </c>
      <c r="F343" s="27">
        <v>1225.0023000000001</v>
      </c>
      <c r="G343" s="27">
        <v>0</v>
      </c>
      <c r="H343" s="27">
        <v>0</v>
      </c>
      <c r="I343" s="27">
        <v>1225.0023000000001</v>
      </c>
      <c r="J343" s="27">
        <v>612.50120000000004</v>
      </c>
      <c r="K343" s="27">
        <v>1225.0023000000001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8951.0447000000004</v>
      </c>
      <c r="C344" s="27">
        <v>8.9999999999999998E-4</v>
      </c>
      <c r="D344" s="27">
        <v>613.04269999999997</v>
      </c>
      <c r="E344" s="27">
        <v>1226.0853999999999</v>
      </c>
      <c r="F344" s="27">
        <v>1226.0853999999999</v>
      </c>
      <c r="G344" s="27">
        <v>0</v>
      </c>
      <c r="H344" s="27">
        <v>0</v>
      </c>
      <c r="I344" s="27">
        <v>1226.0853999999999</v>
      </c>
      <c r="J344" s="27">
        <v>613.04269999999997</v>
      </c>
      <c r="K344" s="27">
        <v>1226.0853999999999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8956.4601999999995</v>
      </c>
      <c r="C345" s="27">
        <v>8.9999999999999998E-4</v>
      </c>
      <c r="D345" s="27">
        <v>613.58429999999998</v>
      </c>
      <c r="E345" s="27">
        <v>1227.1686</v>
      </c>
      <c r="F345" s="27">
        <v>1227.1686</v>
      </c>
      <c r="G345" s="27">
        <v>0</v>
      </c>
      <c r="H345" s="27">
        <v>0</v>
      </c>
      <c r="I345" s="27">
        <v>1227.1686</v>
      </c>
      <c r="J345" s="27">
        <v>613.58429999999998</v>
      </c>
      <c r="K345" s="27">
        <v>1227.1686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8961.8757999999998</v>
      </c>
      <c r="C346" s="27">
        <v>8.9999999999999998E-4</v>
      </c>
      <c r="D346" s="27">
        <v>614.12580000000003</v>
      </c>
      <c r="E346" s="27">
        <v>1228.2517</v>
      </c>
      <c r="F346" s="27">
        <v>1228.2517</v>
      </c>
      <c r="G346" s="27">
        <v>0</v>
      </c>
      <c r="H346" s="27">
        <v>0</v>
      </c>
      <c r="I346" s="27">
        <v>1228.2517</v>
      </c>
      <c r="J346" s="27">
        <v>614.12580000000003</v>
      </c>
      <c r="K346" s="27">
        <v>1228.2517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8967.2914000000001</v>
      </c>
      <c r="C347" s="27">
        <v>8.9999999999999998E-4</v>
      </c>
      <c r="D347" s="27">
        <v>614.66740000000004</v>
      </c>
      <c r="E347" s="27">
        <v>1229.3348000000001</v>
      </c>
      <c r="F347" s="27">
        <v>1229.3348000000001</v>
      </c>
      <c r="G347" s="27">
        <v>0</v>
      </c>
      <c r="H347" s="27">
        <v>0</v>
      </c>
      <c r="I347" s="27">
        <v>1229.3348000000001</v>
      </c>
      <c r="J347" s="27">
        <v>614.66740000000004</v>
      </c>
      <c r="K347" s="27">
        <v>1229.3348000000001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8972.7070000000003</v>
      </c>
      <c r="C348" s="27">
        <v>8.9999999999999998E-4</v>
      </c>
      <c r="D348" s="27">
        <v>615.20889999999997</v>
      </c>
      <c r="E348" s="27">
        <v>1230.4178999999999</v>
      </c>
      <c r="F348" s="27">
        <v>1230.4178999999999</v>
      </c>
      <c r="G348" s="27">
        <v>0</v>
      </c>
      <c r="H348" s="27">
        <v>0</v>
      </c>
      <c r="I348" s="27">
        <v>1230.4178999999999</v>
      </c>
      <c r="J348" s="27">
        <v>615.20889999999997</v>
      </c>
      <c r="K348" s="27">
        <v>1230.4178999999999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8978.1224999999995</v>
      </c>
      <c r="C349" s="27">
        <v>8.9999999999999998E-4</v>
      </c>
      <c r="D349" s="27">
        <v>615.75049999999999</v>
      </c>
      <c r="E349" s="27">
        <v>1231.501</v>
      </c>
      <c r="F349" s="27">
        <v>1231.501</v>
      </c>
      <c r="G349" s="27">
        <v>0</v>
      </c>
      <c r="H349" s="27">
        <v>0</v>
      </c>
      <c r="I349" s="27">
        <v>1231.501</v>
      </c>
      <c r="J349" s="27">
        <v>615.75049999999999</v>
      </c>
      <c r="K349" s="27">
        <v>1231.501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8983.5380999999998</v>
      </c>
      <c r="C350" s="27">
        <v>8.9999999999999998E-4</v>
      </c>
      <c r="D350" s="27">
        <v>616.2921</v>
      </c>
      <c r="E350" s="27">
        <v>1232.5841</v>
      </c>
      <c r="F350" s="27">
        <v>1232.5841</v>
      </c>
      <c r="G350" s="27">
        <v>0</v>
      </c>
      <c r="H350" s="27">
        <v>0</v>
      </c>
      <c r="I350" s="27">
        <v>1232.5841</v>
      </c>
      <c r="J350" s="27">
        <v>616.2921</v>
      </c>
      <c r="K350" s="27">
        <v>1232.5841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8988.9537</v>
      </c>
      <c r="C351" s="27">
        <v>8.9999999999999998E-4</v>
      </c>
      <c r="D351" s="27">
        <v>616.83360000000005</v>
      </c>
      <c r="E351" s="27">
        <v>1233.6672000000001</v>
      </c>
      <c r="F351" s="27">
        <v>1233.6672000000001</v>
      </c>
      <c r="G351" s="27">
        <v>0</v>
      </c>
      <c r="H351" s="27">
        <v>0</v>
      </c>
      <c r="I351" s="27">
        <v>1233.6672000000001</v>
      </c>
      <c r="J351" s="27">
        <v>616.83360000000005</v>
      </c>
      <c r="K351" s="27">
        <v>1233.6672000000001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8994.3691999999992</v>
      </c>
      <c r="C352" s="27">
        <v>8.9999999999999998E-4</v>
      </c>
      <c r="D352" s="27">
        <v>617.37519999999995</v>
      </c>
      <c r="E352" s="27">
        <v>1234.7503999999999</v>
      </c>
      <c r="F352" s="27">
        <v>1234.7503999999999</v>
      </c>
      <c r="G352" s="27">
        <v>0</v>
      </c>
      <c r="H352" s="27">
        <v>0</v>
      </c>
      <c r="I352" s="27">
        <v>1234.7503999999999</v>
      </c>
      <c r="J352" s="27">
        <v>617.37519999999995</v>
      </c>
      <c r="K352" s="27">
        <v>1234.7503999999999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8999.7847999999994</v>
      </c>
      <c r="C353" s="27">
        <v>8.9999999999999998E-4</v>
      </c>
      <c r="D353" s="27">
        <v>617.91669999999999</v>
      </c>
      <c r="E353" s="27">
        <v>1235.8335</v>
      </c>
      <c r="F353" s="27">
        <v>1235.8335</v>
      </c>
      <c r="G353" s="27">
        <v>0</v>
      </c>
      <c r="H353" s="27">
        <v>0</v>
      </c>
      <c r="I353" s="27">
        <v>1235.8335</v>
      </c>
      <c r="J353" s="27">
        <v>617.91669999999999</v>
      </c>
      <c r="K353" s="27">
        <v>1235.8335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9005.2003999999997</v>
      </c>
      <c r="C354" s="27">
        <v>8.9999999999999998E-4</v>
      </c>
      <c r="D354" s="27">
        <v>618.45830000000001</v>
      </c>
      <c r="E354" s="27">
        <v>1236.9166</v>
      </c>
      <c r="F354" s="27">
        <v>1236.9166</v>
      </c>
      <c r="G354" s="27">
        <v>0</v>
      </c>
      <c r="H354" s="27">
        <v>0</v>
      </c>
      <c r="I354" s="27">
        <v>1236.9166</v>
      </c>
      <c r="J354" s="27">
        <v>618.45830000000001</v>
      </c>
      <c r="K354" s="27">
        <v>1236.9166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9010.616</v>
      </c>
      <c r="C355" s="27">
        <v>8.9999999999999998E-4</v>
      </c>
      <c r="D355" s="27">
        <v>618.99980000000005</v>
      </c>
      <c r="E355" s="27">
        <v>1237.9997000000001</v>
      </c>
      <c r="F355" s="27">
        <v>1237.9997000000001</v>
      </c>
      <c r="G355" s="27">
        <v>0</v>
      </c>
      <c r="H355" s="27">
        <v>0</v>
      </c>
      <c r="I355" s="27">
        <v>1237.9997000000001</v>
      </c>
      <c r="J355" s="27">
        <v>618.99980000000005</v>
      </c>
      <c r="K355" s="27">
        <v>1237.9997000000001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9016.0314999999991</v>
      </c>
      <c r="C356" s="27">
        <v>8.9999999999999998E-4</v>
      </c>
      <c r="D356" s="27">
        <v>619.54139999999995</v>
      </c>
      <c r="E356" s="27">
        <v>1239.0827999999999</v>
      </c>
      <c r="F356" s="27">
        <v>1239.0827999999999</v>
      </c>
      <c r="G356" s="27">
        <v>0</v>
      </c>
      <c r="H356" s="27">
        <v>0</v>
      </c>
      <c r="I356" s="27">
        <v>1239.0827999999999</v>
      </c>
      <c r="J356" s="27">
        <v>619.54139999999995</v>
      </c>
      <c r="K356" s="27">
        <v>1239.0827999999999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9021.4470999999994</v>
      </c>
      <c r="C357" s="27">
        <v>8.9999999999999998E-4</v>
      </c>
      <c r="D357" s="27">
        <v>620.08299999999997</v>
      </c>
      <c r="E357" s="27">
        <v>1240.1659</v>
      </c>
      <c r="F357" s="27">
        <v>1240.1659</v>
      </c>
      <c r="G357" s="27">
        <v>0</v>
      </c>
      <c r="H357" s="27">
        <v>0</v>
      </c>
      <c r="I357" s="27">
        <v>1240.1659</v>
      </c>
      <c r="J357" s="27">
        <v>620.08299999999997</v>
      </c>
      <c r="K357" s="27">
        <v>1240.1659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9026.8626999999997</v>
      </c>
      <c r="C358" s="27">
        <v>8.9999999999999998E-4</v>
      </c>
      <c r="D358" s="27">
        <v>620.62450000000001</v>
      </c>
      <c r="E358" s="27">
        <v>1241.249</v>
      </c>
      <c r="F358" s="27">
        <v>1241.249</v>
      </c>
      <c r="G358" s="27">
        <v>0</v>
      </c>
      <c r="H358" s="27">
        <v>0</v>
      </c>
      <c r="I358" s="27">
        <v>1241.249</v>
      </c>
      <c r="J358" s="27">
        <v>620.62450000000001</v>
      </c>
      <c r="K358" s="27">
        <v>1241.249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9032.2782000000007</v>
      </c>
      <c r="C359" s="27">
        <v>8.9999999999999998E-4</v>
      </c>
      <c r="D359" s="27">
        <v>621.16610000000003</v>
      </c>
      <c r="E359" s="27">
        <v>1242.3322000000001</v>
      </c>
      <c r="F359" s="27">
        <v>1242.3322000000001</v>
      </c>
      <c r="G359" s="27">
        <v>0</v>
      </c>
      <c r="H359" s="27">
        <v>0</v>
      </c>
      <c r="I359" s="27">
        <v>1242.3322000000001</v>
      </c>
      <c r="J359" s="27">
        <v>621.16610000000003</v>
      </c>
      <c r="K359" s="27">
        <v>1242.3322000000001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9037.6937999999991</v>
      </c>
      <c r="C360" s="27">
        <v>8.9999999999999998E-4</v>
      </c>
      <c r="D360" s="27">
        <v>621.70759999999996</v>
      </c>
      <c r="E360" s="27">
        <v>1243.4152999999999</v>
      </c>
      <c r="F360" s="27">
        <v>1243.4152999999999</v>
      </c>
      <c r="G360" s="27">
        <v>0</v>
      </c>
      <c r="H360" s="27">
        <v>0</v>
      </c>
      <c r="I360" s="27">
        <v>1243.4152999999999</v>
      </c>
      <c r="J360" s="27">
        <v>621.70759999999996</v>
      </c>
      <c r="K360" s="27">
        <v>1243.4152999999999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9043.1093999999994</v>
      </c>
      <c r="C361" s="27">
        <v>8.9999999999999998E-4</v>
      </c>
      <c r="D361" s="27">
        <v>622.24919999999997</v>
      </c>
      <c r="E361" s="27">
        <v>1244.4983999999999</v>
      </c>
      <c r="F361" s="27">
        <v>1244.4983999999999</v>
      </c>
      <c r="G361" s="27">
        <v>0</v>
      </c>
      <c r="H361" s="27">
        <v>0</v>
      </c>
      <c r="I361" s="27">
        <v>1244.4983999999999</v>
      </c>
      <c r="J361" s="27">
        <v>622.24919999999997</v>
      </c>
      <c r="K361" s="27">
        <v>1244.4983999999999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9048.5249999999996</v>
      </c>
      <c r="C362" s="27">
        <v>8.9999999999999998E-4</v>
      </c>
      <c r="D362" s="27">
        <v>622.79070000000002</v>
      </c>
      <c r="E362" s="27">
        <v>1245.5815</v>
      </c>
      <c r="F362" s="27">
        <v>1245.5815</v>
      </c>
      <c r="G362" s="27">
        <v>0</v>
      </c>
      <c r="H362" s="27">
        <v>0</v>
      </c>
      <c r="I362" s="27">
        <v>1245.5815</v>
      </c>
      <c r="J362" s="27">
        <v>622.79070000000002</v>
      </c>
      <c r="K362" s="27">
        <v>1245.5815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9053.9405000000006</v>
      </c>
      <c r="C363" s="27">
        <v>8.9999999999999998E-4</v>
      </c>
      <c r="D363" s="27">
        <v>623.33230000000003</v>
      </c>
      <c r="E363" s="27">
        <v>1246.6646000000001</v>
      </c>
      <c r="F363" s="27">
        <v>1246.6646000000001</v>
      </c>
      <c r="G363" s="27">
        <v>0</v>
      </c>
      <c r="H363" s="27">
        <v>0</v>
      </c>
      <c r="I363" s="27">
        <v>1246.6646000000001</v>
      </c>
      <c r="J363" s="27">
        <v>623.33230000000003</v>
      </c>
      <c r="K363" s="27">
        <v>1246.6646000000001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9059.3561000000009</v>
      </c>
      <c r="C364" s="27">
        <v>8.9999999999999998E-4</v>
      </c>
      <c r="D364" s="27">
        <v>623.87390000000005</v>
      </c>
      <c r="E364" s="27">
        <v>1247.7476999999999</v>
      </c>
      <c r="F364" s="27">
        <v>1247.7476999999999</v>
      </c>
      <c r="G364" s="27">
        <v>0</v>
      </c>
      <c r="H364" s="27">
        <v>0</v>
      </c>
      <c r="I364" s="27">
        <v>1247.7476999999999</v>
      </c>
      <c r="J364" s="27">
        <v>623.87390000000005</v>
      </c>
      <c r="K364" s="27">
        <v>1247.7476999999999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9064.7716999999993</v>
      </c>
      <c r="C365" s="27">
        <v>8.9999999999999998E-4</v>
      </c>
      <c r="D365" s="27">
        <v>624.41539999999998</v>
      </c>
      <c r="E365" s="27">
        <v>1248.8308</v>
      </c>
      <c r="F365" s="27">
        <v>1248.8308</v>
      </c>
      <c r="G365" s="27">
        <v>0</v>
      </c>
      <c r="H365" s="27">
        <v>0</v>
      </c>
      <c r="I365" s="27">
        <v>1248.8308</v>
      </c>
      <c r="J365" s="27">
        <v>624.41539999999998</v>
      </c>
      <c r="K365" s="27">
        <v>1248.8308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9070.1872999999996</v>
      </c>
      <c r="C366" s="27">
        <v>8.9999999999999998E-4</v>
      </c>
      <c r="D366" s="27">
        <v>624.95699999999999</v>
      </c>
      <c r="E366" s="27">
        <v>1249.914</v>
      </c>
      <c r="F366" s="27">
        <v>1249.914</v>
      </c>
      <c r="G366" s="27">
        <v>0</v>
      </c>
      <c r="H366" s="27">
        <v>0</v>
      </c>
      <c r="I366" s="27">
        <v>1249.914</v>
      </c>
      <c r="J366" s="27">
        <v>624.95699999999999</v>
      </c>
      <c r="K366" s="27">
        <v>1249.914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9075.6028000000006</v>
      </c>
      <c r="C367" s="27">
        <v>8.9999999999999998E-4</v>
      </c>
      <c r="D367" s="27">
        <v>625.49850000000004</v>
      </c>
      <c r="E367" s="27">
        <v>1250.9971</v>
      </c>
      <c r="F367" s="27">
        <v>1250.9971</v>
      </c>
      <c r="G367" s="27">
        <v>0</v>
      </c>
      <c r="H367" s="27">
        <v>0</v>
      </c>
      <c r="I367" s="27">
        <v>1250.9971</v>
      </c>
      <c r="J367" s="27">
        <v>625.49850000000004</v>
      </c>
      <c r="K367" s="27">
        <v>1250.9971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9081.0184000000008</v>
      </c>
      <c r="C368" s="27">
        <v>8.9999999999999998E-4</v>
      </c>
      <c r="D368" s="27">
        <v>626.04010000000005</v>
      </c>
      <c r="E368" s="27">
        <v>1252.0802000000001</v>
      </c>
      <c r="F368" s="27">
        <v>1252.0802000000001</v>
      </c>
      <c r="G368" s="27">
        <v>0</v>
      </c>
      <c r="H368" s="27">
        <v>0</v>
      </c>
      <c r="I368" s="27">
        <v>1252.0802000000001</v>
      </c>
      <c r="J368" s="27">
        <v>626.04010000000005</v>
      </c>
      <c r="K368" s="27">
        <v>1252.0802000000001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9086.4339999999993</v>
      </c>
      <c r="C369" s="27">
        <v>8.9999999999999998E-4</v>
      </c>
      <c r="D369" s="27">
        <v>626.58159999999998</v>
      </c>
      <c r="E369" s="27">
        <v>1253.1632999999999</v>
      </c>
      <c r="F369" s="27">
        <v>1253.1632999999999</v>
      </c>
      <c r="G369" s="27">
        <v>0</v>
      </c>
      <c r="H369" s="27">
        <v>0</v>
      </c>
      <c r="I369" s="27">
        <v>1253.1632999999999</v>
      </c>
      <c r="J369" s="27">
        <v>626.58159999999998</v>
      </c>
      <c r="K369" s="27">
        <v>1253.1632999999999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9091.8495000000003</v>
      </c>
      <c r="C370" s="27">
        <v>8.9999999999999998E-4</v>
      </c>
      <c r="D370" s="27">
        <v>627.1232</v>
      </c>
      <c r="E370" s="27">
        <v>1254.2464</v>
      </c>
      <c r="F370" s="27">
        <v>1254.2464</v>
      </c>
      <c r="G370" s="27">
        <v>0</v>
      </c>
      <c r="H370" s="27">
        <v>0</v>
      </c>
      <c r="I370" s="27">
        <v>1254.2464</v>
      </c>
      <c r="J370" s="27">
        <v>627.1232</v>
      </c>
      <c r="K370" s="27">
        <v>1254.2464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9097.2651000000005</v>
      </c>
      <c r="C371" s="27">
        <v>8.9999999999999998E-4</v>
      </c>
      <c r="D371" s="27">
        <v>627.66480000000001</v>
      </c>
      <c r="E371" s="27">
        <v>1255.3295000000001</v>
      </c>
      <c r="F371" s="27">
        <v>1255.3295000000001</v>
      </c>
      <c r="G371" s="27">
        <v>0</v>
      </c>
      <c r="H371" s="27">
        <v>0</v>
      </c>
      <c r="I371" s="27">
        <v>1255.3295000000001</v>
      </c>
      <c r="J371" s="27">
        <v>627.66480000000001</v>
      </c>
      <c r="K371" s="27">
        <v>1255.3295000000001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9102.6807000000008</v>
      </c>
      <c r="C372" s="27">
        <v>8.9999999999999998E-4</v>
      </c>
      <c r="D372" s="27">
        <v>628.20630000000006</v>
      </c>
      <c r="E372" s="27">
        <v>1256.4126000000001</v>
      </c>
      <c r="F372" s="27">
        <v>1256.4126000000001</v>
      </c>
      <c r="G372" s="27">
        <v>0</v>
      </c>
      <c r="H372" s="27">
        <v>0</v>
      </c>
      <c r="I372" s="27">
        <v>1256.4126000000001</v>
      </c>
      <c r="J372" s="27">
        <v>628.20630000000006</v>
      </c>
      <c r="K372" s="27">
        <v>1256.4126000000001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9108.0962999999992</v>
      </c>
      <c r="C373" s="27">
        <v>8.9999999999999998E-4</v>
      </c>
      <c r="D373" s="27">
        <v>628.74789999999996</v>
      </c>
      <c r="E373" s="27">
        <v>1257.4957999999999</v>
      </c>
      <c r="F373" s="27">
        <v>1257.4957999999999</v>
      </c>
      <c r="G373" s="27">
        <v>0</v>
      </c>
      <c r="H373" s="27">
        <v>0</v>
      </c>
      <c r="I373" s="27">
        <v>1257.4957999999999</v>
      </c>
      <c r="J373" s="27">
        <v>628.74789999999996</v>
      </c>
      <c r="K373" s="27">
        <v>1257.4957999999999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9113.5118000000002</v>
      </c>
      <c r="C374" s="27">
        <v>8.9999999999999998E-4</v>
      </c>
      <c r="D374" s="27">
        <v>629.2894</v>
      </c>
      <c r="E374" s="27">
        <v>1258.5789</v>
      </c>
      <c r="F374" s="27">
        <v>1258.5789</v>
      </c>
      <c r="G374" s="27">
        <v>0</v>
      </c>
      <c r="H374" s="27">
        <v>0</v>
      </c>
      <c r="I374" s="27">
        <v>1258.5789</v>
      </c>
      <c r="J374" s="27">
        <v>629.2894</v>
      </c>
      <c r="K374" s="27">
        <v>1258.5789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9118.9274000000005</v>
      </c>
      <c r="C375" s="27">
        <v>8.9999999999999998E-4</v>
      </c>
      <c r="D375" s="27">
        <v>629.83100000000002</v>
      </c>
      <c r="E375" s="27">
        <v>1259.662</v>
      </c>
      <c r="F375" s="27">
        <v>1259.662</v>
      </c>
      <c r="G375" s="27">
        <v>0</v>
      </c>
      <c r="H375" s="27">
        <v>0</v>
      </c>
      <c r="I375" s="27">
        <v>1259.662</v>
      </c>
      <c r="J375" s="27">
        <v>629.83100000000002</v>
      </c>
      <c r="K375" s="27">
        <v>1259.662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9124.3430000000008</v>
      </c>
      <c r="C376" s="27">
        <v>8.9999999999999998E-4</v>
      </c>
      <c r="D376" s="27">
        <v>630.37249999999995</v>
      </c>
      <c r="E376" s="27">
        <v>1260.7451000000001</v>
      </c>
      <c r="F376" s="27">
        <v>1260.7451000000001</v>
      </c>
      <c r="G376" s="27">
        <v>0</v>
      </c>
      <c r="H376" s="27">
        <v>0</v>
      </c>
      <c r="I376" s="27">
        <v>1260.7451000000001</v>
      </c>
      <c r="J376" s="27">
        <v>630.37249999999995</v>
      </c>
      <c r="K376" s="27">
        <v>1260.7451000000001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9129.7584999999999</v>
      </c>
      <c r="C377" s="27">
        <v>8.9999999999999998E-4</v>
      </c>
      <c r="D377" s="27">
        <v>630.91409999999996</v>
      </c>
      <c r="E377" s="27">
        <v>1261.8281999999999</v>
      </c>
      <c r="F377" s="27">
        <v>1261.8281999999999</v>
      </c>
      <c r="G377" s="27">
        <v>0</v>
      </c>
      <c r="H377" s="27">
        <v>0</v>
      </c>
      <c r="I377" s="27">
        <v>1261.8281999999999</v>
      </c>
      <c r="J377" s="27">
        <v>630.91409999999996</v>
      </c>
      <c r="K377" s="27">
        <v>1261.8281999999999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9135.1741000000002</v>
      </c>
      <c r="C378" s="27">
        <v>8.9999999999999998E-4</v>
      </c>
      <c r="D378" s="27">
        <v>631.45569999999998</v>
      </c>
      <c r="E378" s="27">
        <v>1262.9113</v>
      </c>
      <c r="F378" s="27">
        <v>1262.9113</v>
      </c>
      <c r="G378" s="27">
        <v>0</v>
      </c>
      <c r="H378" s="27">
        <v>0</v>
      </c>
      <c r="I378" s="27">
        <v>1262.9113</v>
      </c>
      <c r="J378" s="27">
        <v>631.45569999999998</v>
      </c>
      <c r="K378" s="27">
        <v>1262.9113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9140.5897000000004</v>
      </c>
      <c r="C379" s="27">
        <v>8.9999999999999998E-4</v>
      </c>
      <c r="D379" s="27">
        <v>631.99720000000002</v>
      </c>
      <c r="E379" s="27">
        <v>1263.9944</v>
      </c>
      <c r="F379" s="27">
        <v>1263.9944</v>
      </c>
      <c r="G379" s="27">
        <v>0</v>
      </c>
      <c r="H379" s="27">
        <v>0</v>
      </c>
      <c r="I379" s="27">
        <v>1263.9944</v>
      </c>
      <c r="J379" s="27">
        <v>631.99720000000002</v>
      </c>
      <c r="K379" s="27">
        <v>1263.9944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9146.0053000000007</v>
      </c>
      <c r="C380" s="27">
        <v>8.9999999999999998E-4</v>
      </c>
      <c r="D380" s="27">
        <v>632.53880000000004</v>
      </c>
      <c r="E380" s="27">
        <v>1265.0776000000001</v>
      </c>
      <c r="F380" s="27">
        <v>1265.0776000000001</v>
      </c>
      <c r="G380" s="27">
        <v>0</v>
      </c>
      <c r="H380" s="27">
        <v>0</v>
      </c>
      <c r="I380" s="27">
        <v>1265.0776000000001</v>
      </c>
      <c r="J380" s="27">
        <v>632.53880000000004</v>
      </c>
      <c r="K380" s="27">
        <v>1265.0776000000001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9151.4207999999999</v>
      </c>
      <c r="C381" s="27">
        <v>8.9999999999999998E-4</v>
      </c>
      <c r="D381" s="27">
        <v>633.08029999999997</v>
      </c>
      <c r="E381" s="27">
        <v>1266.1606999999999</v>
      </c>
      <c r="F381" s="27">
        <v>1266.1606999999999</v>
      </c>
      <c r="G381" s="27">
        <v>0</v>
      </c>
      <c r="H381" s="27">
        <v>0</v>
      </c>
      <c r="I381" s="27">
        <v>1266.1606999999999</v>
      </c>
      <c r="J381" s="27">
        <v>633.08029999999997</v>
      </c>
      <c r="K381" s="27">
        <v>1266.1606999999999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9156.8364000000001</v>
      </c>
      <c r="C382" s="27">
        <v>8.9999999999999998E-4</v>
      </c>
      <c r="D382" s="27">
        <v>633.62189999999998</v>
      </c>
      <c r="E382" s="27">
        <v>1267.2438</v>
      </c>
      <c r="F382" s="27">
        <v>1267.2438</v>
      </c>
      <c r="G382" s="27">
        <v>0</v>
      </c>
      <c r="H382" s="27">
        <v>0</v>
      </c>
      <c r="I382" s="27">
        <v>1267.2438</v>
      </c>
      <c r="J382" s="27">
        <v>633.62189999999998</v>
      </c>
      <c r="K382" s="27">
        <v>1267.2438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9162.2520000000004</v>
      </c>
      <c r="C383" s="27">
        <v>8.9999999999999998E-4</v>
      </c>
      <c r="D383" s="27">
        <v>634.16340000000002</v>
      </c>
      <c r="E383" s="27">
        <v>1268.3269</v>
      </c>
      <c r="F383" s="27">
        <v>1268.3269</v>
      </c>
      <c r="G383" s="27">
        <v>0</v>
      </c>
      <c r="H383" s="27">
        <v>0</v>
      </c>
      <c r="I383" s="27">
        <v>1268.3269</v>
      </c>
      <c r="J383" s="27">
        <v>634.16340000000002</v>
      </c>
      <c r="K383" s="27">
        <v>1268.3269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9167.6674999999996</v>
      </c>
      <c r="C384" s="27">
        <v>8.9999999999999998E-4</v>
      </c>
      <c r="D384" s="27">
        <v>634.70500000000004</v>
      </c>
      <c r="E384" s="27">
        <v>1269.4100000000001</v>
      </c>
      <c r="F384" s="27">
        <v>1269.4100000000001</v>
      </c>
      <c r="G384" s="27">
        <v>0</v>
      </c>
      <c r="H384" s="27">
        <v>0</v>
      </c>
      <c r="I384" s="27">
        <v>1269.4100000000001</v>
      </c>
      <c r="J384" s="27">
        <v>634.70500000000004</v>
      </c>
      <c r="K384" s="27">
        <v>1269.4100000000001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9173.0830999999998</v>
      </c>
      <c r="C385" s="27">
        <v>8.9999999999999998E-4</v>
      </c>
      <c r="D385" s="27">
        <v>635.24659999999994</v>
      </c>
      <c r="E385" s="27">
        <v>1270.4930999999999</v>
      </c>
      <c r="F385" s="27">
        <v>1270.4930999999999</v>
      </c>
      <c r="G385" s="27">
        <v>0</v>
      </c>
      <c r="H385" s="27">
        <v>0</v>
      </c>
      <c r="I385" s="27">
        <v>1270.4930999999999</v>
      </c>
      <c r="J385" s="27">
        <v>635.24659999999994</v>
      </c>
      <c r="K385" s="27">
        <v>1270.4930999999999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9178.4987000000001</v>
      </c>
      <c r="C386" s="27">
        <v>8.9999999999999998E-4</v>
      </c>
      <c r="D386" s="27">
        <v>635.78809999999999</v>
      </c>
      <c r="E386" s="27">
        <v>1271.5762</v>
      </c>
      <c r="F386" s="27">
        <v>1271.5762</v>
      </c>
      <c r="G386" s="27">
        <v>0</v>
      </c>
      <c r="H386" s="27">
        <v>0</v>
      </c>
      <c r="I386" s="27">
        <v>1271.5762</v>
      </c>
      <c r="J386" s="27">
        <v>635.78809999999999</v>
      </c>
      <c r="K386" s="27">
        <v>1271.5762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9183.9143000000004</v>
      </c>
      <c r="C387" s="27">
        <v>8.9999999999999998E-4</v>
      </c>
      <c r="D387" s="27">
        <v>636.3297</v>
      </c>
      <c r="E387" s="27">
        <v>1272.6594</v>
      </c>
      <c r="F387" s="27">
        <v>1272.6594</v>
      </c>
      <c r="G387" s="27">
        <v>0</v>
      </c>
      <c r="H387" s="27">
        <v>0</v>
      </c>
      <c r="I387" s="27">
        <v>1272.6594</v>
      </c>
      <c r="J387" s="27">
        <v>636.3297</v>
      </c>
      <c r="K387" s="27">
        <v>1272.6594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9189.3297999999995</v>
      </c>
      <c r="C388" s="27">
        <v>8.9999999999999998E-4</v>
      </c>
      <c r="D388" s="27">
        <v>636.87120000000004</v>
      </c>
      <c r="E388" s="27">
        <v>1273.7425000000001</v>
      </c>
      <c r="F388" s="27">
        <v>1273.7425000000001</v>
      </c>
      <c r="G388" s="27">
        <v>0</v>
      </c>
      <c r="H388" s="27">
        <v>0</v>
      </c>
      <c r="I388" s="27">
        <v>1273.7425000000001</v>
      </c>
      <c r="J388" s="27">
        <v>636.87120000000004</v>
      </c>
      <c r="K388" s="27">
        <v>1273.7425000000001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9194.7453999999998</v>
      </c>
      <c r="C389" s="27">
        <v>8.9999999999999998E-4</v>
      </c>
      <c r="D389" s="27">
        <v>637.41279999999995</v>
      </c>
      <c r="E389" s="27">
        <v>1274.8255999999999</v>
      </c>
      <c r="F389" s="27">
        <v>1274.8255999999999</v>
      </c>
      <c r="G389" s="27">
        <v>0</v>
      </c>
      <c r="H389" s="27">
        <v>0</v>
      </c>
      <c r="I389" s="27">
        <v>1274.8255999999999</v>
      </c>
      <c r="J389" s="27">
        <v>637.41279999999995</v>
      </c>
      <c r="K389" s="27">
        <v>1274.8255999999999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9200.1610000000001</v>
      </c>
      <c r="C390" s="27">
        <v>8.0000000000000004E-4</v>
      </c>
      <c r="D390" s="27">
        <v>637.95429999999999</v>
      </c>
      <c r="E390" s="27">
        <v>1275.9087</v>
      </c>
      <c r="F390" s="27">
        <v>1275.9087</v>
      </c>
      <c r="G390" s="27">
        <v>0</v>
      </c>
      <c r="H390" s="27">
        <v>0</v>
      </c>
      <c r="I390" s="27">
        <v>1275.9087</v>
      </c>
      <c r="J390" s="27">
        <v>637.95429999999999</v>
      </c>
      <c r="K390" s="27">
        <v>1275.9087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9205.5764999999992</v>
      </c>
      <c r="C391" s="27">
        <v>8.0000000000000004E-4</v>
      </c>
      <c r="D391" s="27">
        <v>638.49590000000001</v>
      </c>
      <c r="E391" s="27">
        <v>1276.9918</v>
      </c>
      <c r="F391" s="27">
        <v>1276.9918</v>
      </c>
      <c r="G391" s="27">
        <v>0</v>
      </c>
      <c r="H391" s="27">
        <v>0</v>
      </c>
      <c r="I391" s="27">
        <v>1276.9918</v>
      </c>
      <c r="J391" s="27">
        <v>638.49590000000001</v>
      </c>
      <c r="K391" s="27">
        <v>1276.9918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9210.9920999999995</v>
      </c>
      <c r="C392" s="27">
        <v>8.0000000000000004E-4</v>
      </c>
      <c r="D392" s="27">
        <v>639.03750000000002</v>
      </c>
      <c r="E392" s="27">
        <v>1278.0749000000001</v>
      </c>
      <c r="F392" s="27">
        <v>1278.0749000000001</v>
      </c>
      <c r="G392" s="27">
        <v>0</v>
      </c>
      <c r="H392" s="27">
        <v>0</v>
      </c>
      <c r="I392" s="27">
        <v>1278.0749000000001</v>
      </c>
      <c r="J392" s="27">
        <v>639.03750000000002</v>
      </c>
      <c r="K392" s="27">
        <v>1278.0749000000001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9216.4076999999997</v>
      </c>
      <c r="C393" s="27">
        <v>8.0000000000000004E-4</v>
      </c>
      <c r="D393" s="27">
        <v>639.57899999999995</v>
      </c>
      <c r="E393" s="27">
        <v>1279.1579999999999</v>
      </c>
      <c r="F393" s="27">
        <v>1279.1579999999999</v>
      </c>
      <c r="G393" s="27">
        <v>0</v>
      </c>
      <c r="H393" s="27">
        <v>0</v>
      </c>
      <c r="I393" s="27">
        <v>1279.1579999999999</v>
      </c>
      <c r="J393" s="27">
        <v>639.57899999999995</v>
      </c>
      <c r="K393" s="27">
        <v>1279.1579999999999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9221.8233</v>
      </c>
      <c r="C394" s="27">
        <v>8.0000000000000004E-4</v>
      </c>
      <c r="D394" s="27">
        <v>640.12059999999997</v>
      </c>
      <c r="E394" s="27">
        <v>1280.2411999999999</v>
      </c>
      <c r="F394" s="27">
        <v>1280.2411999999999</v>
      </c>
      <c r="G394" s="27">
        <v>0</v>
      </c>
      <c r="H394" s="27">
        <v>0</v>
      </c>
      <c r="I394" s="27">
        <v>1280.2411999999999</v>
      </c>
      <c r="J394" s="27">
        <v>640.12059999999997</v>
      </c>
      <c r="K394" s="27">
        <v>1280.2411999999999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9227.2387999999992</v>
      </c>
      <c r="C395" s="27">
        <v>8.0000000000000004E-4</v>
      </c>
      <c r="D395" s="27">
        <v>640.66210000000001</v>
      </c>
      <c r="E395" s="27">
        <v>1281.3243</v>
      </c>
      <c r="F395" s="27">
        <v>1281.3243</v>
      </c>
      <c r="G395" s="27">
        <v>0</v>
      </c>
      <c r="H395" s="27">
        <v>0</v>
      </c>
      <c r="I395" s="27">
        <v>1281.3243</v>
      </c>
      <c r="J395" s="27">
        <v>640.66210000000001</v>
      </c>
      <c r="K395" s="27">
        <v>1281.3243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9232.6543999999994</v>
      </c>
      <c r="C396" s="27">
        <v>8.0000000000000004E-4</v>
      </c>
      <c r="D396" s="27">
        <v>641.20370000000003</v>
      </c>
      <c r="E396" s="27">
        <v>1282.4074000000001</v>
      </c>
      <c r="F396" s="27">
        <v>1282.4074000000001</v>
      </c>
      <c r="G396" s="27">
        <v>0</v>
      </c>
      <c r="H396" s="27">
        <v>0</v>
      </c>
      <c r="I396" s="27">
        <v>1282.4074000000001</v>
      </c>
      <c r="J396" s="27">
        <v>641.20370000000003</v>
      </c>
      <c r="K396" s="27">
        <v>1282.4074000000001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9238.07</v>
      </c>
      <c r="C397" s="27">
        <v>8.0000000000000004E-4</v>
      </c>
      <c r="D397" s="27">
        <v>641.74519999999995</v>
      </c>
      <c r="E397" s="27">
        <v>1283.4905000000001</v>
      </c>
      <c r="F397" s="27">
        <v>1283.4905000000001</v>
      </c>
      <c r="G397" s="27">
        <v>0</v>
      </c>
      <c r="H397" s="27">
        <v>0</v>
      </c>
      <c r="I397" s="27">
        <v>1283.4905000000001</v>
      </c>
      <c r="J397" s="27">
        <v>641.74519999999995</v>
      </c>
      <c r="K397" s="27">
        <v>1283.4905000000001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9243.4855000000007</v>
      </c>
      <c r="C398" s="27">
        <v>8.0000000000000004E-4</v>
      </c>
      <c r="D398" s="27">
        <v>642.28679999999997</v>
      </c>
      <c r="E398" s="27">
        <v>1284.5735999999999</v>
      </c>
      <c r="F398" s="27">
        <v>1284.5735999999999</v>
      </c>
      <c r="G398" s="27">
        <v>0</v>
      </c>
      <c r="H398" s="27">
        <v>0</v>
      </c>
      <c r="I398" s="27">
        <v>1284.5735999999999</v>
      </c>
      <c r="J398" s="27">
        <v>642.28679999999997</v>
      </c>
      <c r="K398" s="27">
        <v>1284.5735999999999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9248.9010999999991</v>
      </c>
      <c r="C399" s="27">
        <v>8.0000000000000004E-4</v>
      </c>
      <c r="D399" s="27">
        <v>642.82839999999999</v>
      </c>
      <c r="E399" s="27">
        <v>1285.6567</v>
      </c>
      <c r="F399" s="27">
        <v>1285.6567</v>
      </c>
      <c r="G399" s="27">
        <v>0</v>
      </c>
      <c r="H399" s="27">
        <v>0</v>
      </c>
      <c r="I399" s="27">
        <v>1285.6567</v>
      </c>
      <c r="J399" s="27">
        <v>642.82839999999999</v>
      </c>
      <c r="K399" s="27">
        <v>1285.6567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9254.3166999999994</v>
      </c>
      <c r="C400" s="27">
        <v>8.0000000000000004E-4</v>
      </c>
      <c r="D400" s="27">
        <v>643.36990000000003</v>
      </c>
      <c r="E400" s="27">
        <v>1286.7398000000001</v>
      </c>
      <c r="F400" s="27">
        <v>1286.7398000000001</v>
      </c>
      <c r="G400" s="27">
        <v>0</v>
      </c>
      <c r="H400" s="27">
        <v>0</v>
      </c>
      <c r="I400" s="27">
        <v>1286.7398000000001</v>
      </c>
      <c r="J400" s="27">
        <v>643.36990000000003</v>
      </c>
      <c r="K400" s="27">
        <v>1286.7398000000001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9259.7322999999997</v>
      </c>
      <c r="C401" s="27">
        <v>8.0000000000000004E-4</v>
      </c>
      <c r="D401" s="27">
        <v>643.91150000000005</v>
      </c>
      <c r="E401" s="27">
        <v>1287.8230000000001</v>
      </c>
      <c r="F401" s="27">
        <v>1287.8230000000001</v>
      </c>
      <c r="G401" s="27">
        <v>0</v>
      </c>
      <c r="H401" s="27">
        <v>0</v>
      </c>
      <c r="I401" s="27">
        <v>1287.8230000000001</v>
      </c>
      <c r="J401" s="27">
        <v>643.91150000000005</v>
      </c>
      <c r="K401" s="27">
        <v>1287.8230000000001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9265.1478000000006</v>
      </c>
      <c r="C402" s="27">
        <v>8.0000000000000004E-4</v>
      </c>
      <c r="D402" s="27">
        <v>644.45299999999997</v>
      </c>
      <c r="E402" s="27">
        <v>1288.9060999999999</v>
      </c>
      <c r="F402" s="27">
        <v>1288.9060999999999</v>
      </c>
      <c r="G402" s="27">
        <v>0</v>
      </c>
      <c r="H402" s="27">
        <v>0</v>
      </c>
      <c r="I402" s="27">
        <v>1288.9060999999999</v>
      </c>
      <c r="J402" s="27">
        <v>644.45299999999997</v>
      </c>
      <c r="K402" s="27">
        <v>1288.9060999999999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9270.5633999999991</v>
      </c>
      <c r="C403" s="27">
        <v>8.0000000000000004E-4</v>
      </c>
      <c r="D403" s="27">
        <v>644.99459999999999</v>
      </c>
      <c r="E403" s="27">
        <v>1289.9892</v>
      </c>
      <c r="F403" s="27">
        <v>1289.9892</v>
      </c>
      <c r="G403" s="27">
        <v>0</v>
      </c>
      <c r="H403" s="27">
        <v>0</v>
      </c>
      <c r="I403" s="27">
        <v>1289.9892</v>
      </c>
      <c r="J403" s="27">
        <v>644.99459999999999</v>
      </c>
      <c r="K403" s="27">
        <v>1289.9892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9275.9789999999994</v>
      </c>
      <c r="C404" s="27">
        <v>8.0000000000000004E-4</v>
      </c>
      <c r="D404" s="27">
        <v>645.53610000000003</v>
      </c>
      <c r="E404" s="27">
        <v>1291.0723</v>
      </c>
      <c r="F404" s="27">
        <v>1291.0723</v>
      </c>
      <c r="G404" s="27">
        <v>0</v>
      </c>
      <c r="H404" s="27">
        <v>0</v>
      </c>
      <c r="I404" s="27">
        <v>1291.0723</v>
      </c>
      <c r="J404" s="27">
        <v>645.53610000000003</v>
      </c>
      <c r="K404" s="27">
        <v>1291.0723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9281.3945000000003</v>
      </c>
      <c r="C405" s="27">
        <v>8.0000000000000004E-4</v>
      </c>
      <c r="D405" s="27">
        <v>646.07770000000005</v>
      </c>
      <c r="E405" s="27">
        <v>1292.1554000000001</v>
      </c>
      <c r="F405" s="27">
        <v>1292.1554000000001</v>
      </c>
      <c r="G405" s="27">
        <v>0</v>
      </c>
      <c r="H405" s="27">
        <v>0</v>
      </c>
      <c r="I405" s="27">
        <v>1292.1554000000001</v>
      </c>
      <c r="J405" s="27">
        <v>646.07770000000005</v>
      </c>
      <c r="K405" s="27">
        <v>1292.1554000000001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9286.8101000000006</v>
      </c>
      <c r="C406" s="27">
        <v>8.0000000000000004E-4</v>
      </c>
      <c r="D406" s="27">
        <v>646.61929999999995</v>
      </c>
      <c r="E406" s="27">
        <v>1293.2384999999999</v>
      </c>
      <c r="F406" s="27">
        <v>1293.2384999999999</v>
      </c>
      <c r="G406" s="27">
        <v>0</v>
      </c>
      <c r="H406" s="27">
        <v>0</v>
      </c>
      <c r="I406" s="27">
        <v>1293.2384999999999</v>
      </c>
      <c r="J406" s="27">
        <v>646.61929999999995</v>
      </c>
      <c r="K406" s="27">
        <v>1293.2384999999999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9292.2257000000009</v>
      </c>
      <c r="C407" s="27">
        <v>8.0000000000000004E-4</v>
      </c>
      <c r="D407" s="27">
        <v>647.16079999999999</v>
      </c>
      <c r="E407" s="27">
        <v>1294.3216</v>
      </c>
      <c r="F407" s="27">
        <v>1294.3216</v>
      </c>
      <c r="G407" s="27">
        <v>0</v>
      </c>
      <c r="H407" s="27">
        <v>0</v>
      </c>
      <c r="I407" s="27">
        <v>1294.3216</v>
      </c>
      <c r="J407" s="27">
        <v>647.16079999999999</v>
      </c>
      <c r="K407" s="27">
        <v>1294.3216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9297.6412999999993</v>
      </c>
      <c r="C408" s="27">
        <v>8.0000000000000004E-4</v>
      </c>
      <c r="D408" s="27">
        <v>647.70240000000001</v>
      </c>
      <c r="E408" s="27">
        <v>1295.4048</v>
      </c>
      <c r="F408" s="27">
        <v>1295.4048</v>
      </c>
      <c r="G408" s="27">
        <v>0</v>
      </c>
      <c r="H408" s="27">
        <v>0</v>
      </c>
      <c r="I408" s="27">
        <v>1295.4048</v>
      </c>
      <c r="J408" s="27">
        <v>647.70240000000001</v>
      </c>
      <c r="K408" s="27">
        <v>1295.4048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9303.0568000000003</v>
      </c>
      <c r="C409" s="27">
        <v>8.0000000000000004E-4</v>
      </c>
      <c r="D409" s="27">
        <v>648.24390000000005</v>
      </c>
      <c r="E409" s="27">
        <v>1296.4879000000001</v>
      </c>
      <c r="F409" s="27">
        <v>1296.4879000000001</v>
      </c>
      <c r="G409" s="27">
        <v>0</v>
      </c>
      <c r="H409" s="27">
        <v>0</v>
      </c>
      <c r="I409" s="27">
        <v>1296.4879000000001</v>
      </c>
      <c r="J409" s="27">
        <v>648.24390000000005</v>
      </c>
      <c r="K409" s="27">
        <v>1296.4879000000001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9308.4724000000006</v>
      </c>
      <c r="C410" s="27">
        <v>8.0000000000000004E-4</v>
      </c>
      <c r="D410" s="27">
        <v>648.78549999999996</v>
      </c>
      <c r="E410" s="27">
        <v>1297.5709999999999</v>
      </c>
      <c r="F410" s="27">
        <v>1297.5709999999999</v>
      </c>
      <c r="G410" s="27">
        <v>0</v>
      </c>
      <c r="H410" s="27">
        <v>0</v>
      </c>
      <c r="I410" s="27">
        <v>1297.5709999999999</v>
      </c>
      <c r="J410" s="27">
        <v>648.78549999999996</v>
      </c>
      <c r="K410" s="27">
        <v>1297.5709999999999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9313.8880000000008</v>
      </c>
      <c r="C411" s="27">
        <v>8.0000000000000004E-4</v>
      </c>
      <c r="D411" s="27">
        <v>649.327</v>
      </c>
      <c r="E411" s="27">
        <v>1298.6541</v>
      </c>
      <c r="F411" s="27">
        <v>1298.6541</v>
      </c>
      <c r="G411" s="27">
        <v>0</v>
      </c>
      <c r="H411" s="27">
        <v>0</v>
      </c>
      <c r="I411" s="27">
        <v>1298.6541</v>
      </c>
      <c r="J411" s="27">
        <v>649.327</v>
      </c>
      <c r="K411" s="27">
        <v>1298.6541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10677.4748</v>
      </c>
      <c r="C412" s="27">
        <v>0.21</v>
      </c>
      <c r="D412" s="27">
        <v>785.6857</v>
      </c>
      <c r="E412" s="27">
        <v>1571.3715</v>
      </c>
      <c r="F412" s="27">
        <v>1571.3715</v>
      </c>
      <c r="G412" s="27">
        <v>0</v>
      </c>
      <c r="H412" s="27">
        <v>0</v>
      </c>
      <c r="I412" s="27">
        <v>1571.3715</v>
      </c>
      <c r="J412" s="27">
        <v>785.6857</v>
      </c>
      <c r="K412" s="27">
        <v>1571.3715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10684.022199999999</v>
      </c>
      <c r="C413" s="27">
        <v>8.0000000000000004E-4</v>
      </c>
      <c r="D413" s="27">
        <v>786.34050000000002</v>
      </c>
      <c r="E413" s="27">
        <v>1572.6809000000001</v>
      </c>
      <c r="F413" s="27">
        <v>1572.6809000000001</v>
      </c>
      <c r="G413" s="27">
        <v>0</v>
      </c>
      <c r="H413" s="27">
        <v>0</v>
      </c>
      <c r="I413" s="27">
        <v>1572.6809000000001</v>
      </c>
      <c r="J413" s="27">
        <v>786.34050000000002</v>
      </c>
      <c r="K413" s="27">
        <v>1572.6809000000001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10690.5695</v>
      </c>
      <c r="C414" s="27">
        <v>8.0000000000000004E-4</v>
      </c>
      <c r="D414" s="27">
        <v>786.99519999999995</v>
      </c>
      <c r="E414" s="27">
        <v>1573.9903999999999</v>
      </c>
      <c r="F414" s="27">
        <v>1573.9903999999999</v>
      </c>
      <c r="G414" s="27">
        <v>0</v>
      </c>
      <c r="H414" s="27">
        <v>0</v>
      </c>
      <c r="I414" s="27">
        <v>1573.9903999999999</v>
      </c>
      <c r="J414" s="27">
        <v>786.99519999999995</v>
      </c>
      <c r="K414" s="27">
        <v>1573.9903999999999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10697.116900000001</v>
      </c>
      <c r="C415" s="27">
        <v>8.0000000000000004E-4</v>
      </c>
      <c r="D415" s="27">
        <v>787.6499</v>
      </c>
      <c r="E415" s="27">
        <v>1575.2999</v>
      </c>
      <c r="F415" s="27">
        <v>1575.2999</v>
      </c>
      <c r="G415" s="27">
        <v>0</v>
      </c>
      <c r="H415" s="27">
        <v>0</v>
      </c>
      <c r="I415" s="27">
        <v>1575.2999</v>
      </c>
      <c r="J415" s="27">
        <v>787.6499</v>
      </c>
      <c r="K415" s="27">
        <v>1575.2999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10703.6643</v>
      </c>
      <c r="C416" s="27">
        <v>8.0000000000000004E-4</v>
      </c>
      <c r="D416" s="27">
        <v>788.30470000000003</v>
      </c>
      <c r="E416" s="27">
        <v>1576.6094000000001</v>
      </c>
      <c r="F416" s="27">
        <v>1576.6094000000001</v>
      </c>
      <c r="G416" s="27">
        <v>0</v>
      </c>
      <c r="H416" s="27">
        <v>0</v>
      </c>
      <c r="I416" s="27">
        <v>1576.6094000000001</v>
      </c>
      <c r="J416" s="27">
        <v>788.30470000000003</v>
      </c>
      <c r="K416" s="27">
        <v>1576.6094000000001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10710.2117</v>
      </c>
      <c r="C417" s="27">
        <v>8.0000000000000004E-4</v>
      </c>
      <c r="D417" s="27">
        <v>788.95939999999996</v>
      </c>
      <c r="E417" s="27">
        <v>1577.9187999999999</v>
      </c>
      <c r="F417" s="27">
        <v>1577.9187999999999</v>
      </c>
      <c r="G417" s="27">
        <v>0</v>
      </c>
      <c r="H417" s="27">
        <v>0</v>
      </c>
      <c r="I417" s="27">
        <v>1577.9187999999999</v>
      </c>
      <c r="J417" s="27">
        <v>788.95939999999996</v>
      </c>
      <c r="K417" s="27">
        <v>1577.9187999999999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10716.759099999999</v>
      </c>
      <c r="C418" s="27">
        <v>8.0000000000000004E-4</v>
      </c>
      <c r="D418" s="27">
        <v>789.61419999999998</v>
      </c>
      <c r="E418" s="27">
        <v>1579.2283</v>
      </c>
      <c r="F418" s="27">
        <v>1579.2283</v>
      </c>
      <c r="G418" s="27">
        <v>0</v>
      </c>
      <c r="H418" s="27">
        <v>0</v>
      </c>
      <c r="I418" s="27">
        <v>1579.2283</v>
      </c>
      <c r="J418" s="27">
        <v>789.61419999999998</v>
      </c>
      <c r="K418" s="27">
        <v>1579.2283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10723.306500000001</v>
      </c>
      <c r="C419" s="27">
        <v>8.0000000000000004E-4</v>
      </c>
      <c r="D419" s="27">
        <v>790.26890000000003</v>
      </c>
      <c r="E419" s="27">
        <v>1580.5378000000001</v>
      </c>
      <c r="F419" s="27">
        <v>1580.5378000000001</v>
      </c>
      <c r="G419" s="27">
        <v>0</v>
      </c>
      <c r="H419" s="27">
        <v>0</v>
      </c>
      <c r="I419" s="27">
        <v>1580.5378000000001</v>
      </c>
      <c r="J419" s="27">
        <v>790.26890000000003</v>
      </c>
      <c r="K419" s="27">
        <v>1580.5378000000001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10729.853800000001</v>
      </c>
      <c r="C420" s="27">
        <v>8.0000000000000004E-4</v>
      </c>
      <c r="D420" s="27">
        <v>790.92359999999996</v>
      </c>
      <c r="E420" s="27">
        <v>1581.8472999999999</v>
      </c>
      <c r="F420" s="27">
        <v>1581.8472999999999</v>
      </c>
      <c r="G420" s="27">
        <v>0</v>
      </c>
      <c r="H420" s="27">
        <v>0</v>
      </c>
      <c r="I420" s="27">
        <v>1581.8472999999999</v>
      </c>
      <c r="J420" s="27">
        <v>790.92359999999996</v>
      </c>
      <c r="K420" s="27">
        <v>1581.8472999999999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10736.4012</v>
      </c>
      <c r="C421" s="27">
        <v>8.0000000000000004E-4</v>
      </c>
      <c r="D421" s="27">
        <v>791.57839999999999</v>
      </c>
      <c r="E421" s="27">
        <v>1583.1567</v>
      </c>
      <c r="F421" s="27">
        <v>1583.1567</v>
      </c>
      <c r="G421" s="27">
        <v>0</v>
      </c>
      <c r="H421" s="27">
        <v>0</v>
      </c>
      <c r="I421" s="27">
        <v>1583.1567</v>
      </c>
      <c r="J421" s="27">
        <v>791.57839999999999</v>
      </c>
      <c r="K421" s="27">
        <v>1583.1567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10742.9486</v>
      </c>
      <c r="C422" s="27">
        <v>8.0000000000000004E-4</v>
      </c>
      <c r="D422" s="27">
        <v>792.23310000000004</v>
      </c>
      <c r="E422" s="27">
        <v>1584.4662000000001</v>
      </c>
      <c r="F422" s="27">
        <v>1584.4662000000001</v>
      </c>
      <c r="G422" s="27">
        <v>0</v>
      </c>
      <c r="H422" s="27">
        <v>0</v>
      </c>
      <c r="I422" s="27">
        <v>1584.4662000000001</v>
      </c>
      <c r="J422" s="27">
        <v>792.23310000000004</v>
      </c>
      <c r="K422" s="27">
        <v>1584.4662000000001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10749.495999999999</v>
      </c>
      <c r="C423" s="27">
        <v>8.0000000000000004E-4</v>
      </c>
      <c r="D423" s="27">
        <v>792.88779999999997</v>
      </c>
      <c r="E423" s="27">
        <v>1585.7756999999999</v>
      </c>
      <c r="F423" s="27">
        <v>1585.7756999999999</v>
      </c>
      <c r="G423" s="27">
        <v>0</v>
      </c>
      <c r="H423" s="27">
        <v>0</v>
      </c>
      <c r="I423" s="27">
        <v>1585.7756999999999</v>
      </c>
      <c r="J423" s="27">
        <v>792.88779999999997</v>
      </c>
      <c r="K423" s="27">
        <v>1585.7756999999999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10756.0434</v>
      </c>
      <c r="C424" s="27">
        <v>8.0000000000000004E-4</v>
      </c>
      <c r="D424" s="27">
        <v>793.54259999999999</v>
      </c>
      <c r="E424" s="27">
        <v>1587.0852</v>
      </c>
      <c r="F424" s="27">
        <v>1587.0852</v>
      </c>
      <c r="G424" s="27">
        <v>0</v>
      </c>
      <c r="H424" s="27">
        <v>0</v>
      </c>
      <c r="I424" s="27">
        <v>1587.0852</v>
      </c>
      <c r="J424" s="27">
        <v>793.54259999999999</v>
      </c>
      <c r="K424" s="27">
        <v>1587.0852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10762.590700000001</v>
      </c>
      <c r="C425" s="27">
        <v>8.0000000000000004E-4</v>
      </c>
      <c r="D425" s="27">
        <v>794.19730000000004</v>
      </c>
      <c r="E425" s="27">
        <v>1588.3946000000001</v>
      </c>
      <c r="F425" s="27">
        <v>1588.3946000000001</v>
      </c>
      <c r="G425" s="27">
        <v>0</v>
      </c>
      <c r="H425" s="27">
        <v>0</v>
      </c>
      <c r="I425" s="27">
        <v>1588.3946000000001</v>
      </c>
      <c r="J425" s="27">
        <v>794.19730000000004</v>
      </c>
      <c r="K425" s="27">
        <v>1588.3946000000001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10769.1381</v>
      </c>
      <c r="C426" s="27">
        <v>8.0000000000000004E-4</v>
      </c>
      <c r="D426" s="27">
        <v>794.85209999999995</v>
      </c>
      <c r="E426" s="27">
        <v>1589.7040999999999</v>
      </c>
      <c r="F426" s="27">
        <v>1589.7040999999999</v>
      </c>
      <c r="G426" s="27">
        <v>0</v>
      </c>
      <c r="H426" s="27">
        <v>0</v>
      </c>
      <c r="I426" s="27">
        <v>1589.7040999999999</v>
      </c>
      <c r="J426" s="27">
        <v>794.85209999999995</v>
      </c>
      <c r="K426" s="27">
        <v>1589.7040999999999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10775.6855</v>
      </c>
      <c r="C427" s="27">
        <v>8.0000000000000004E-4</v>
      </c>
      <c r="D427" s="27">
        <v>795.5068</v>
      </c>
      <c r="E427" s="27">
        <v>1591.0136</v>
      </c>
      <c r="F427" s="27">
        <v>1591.0136</v>
      </c>
      <c r="G427" s="27">
        <v>0</v>
      </c>
      <c r="H427" s="27">
        <v>0</v>
      </c>
      <c r="I427" s="27">
        <v>1591.0136</v>
      </c>
      <c r="J427" s="27">
        <v>795.5068</v>
      </c>
      <c r="K427" s="27">
        <v>1591.0136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10782.232900000001</v>
      </c>
      <c r="C428" s="27">
        <v>8.0000000000000004E-4</v>
      </c>
      <c r="D428" s="27">
        <v>796.16150000000005</v>
      </c>
      <c r="E428" s="27">
        <v>1592.3231000000001</v>
      </c>
      <c r="F428" s="27">
        <v>1592.3231000000001</v>
      </c>
      <c r="G428" s="27">
        <v>0</v>
      </c>
      <c r="H428" s="27">
        <v>0</v>
      </c>
      <c r="I428" s="27">
        <v>1592.3231000000001</v>
      </c>
      <c r="J428" s="27">
        <v>796.16150000000005</v>
      </c>
      <c r="K428" s="27">
        <v>1592.3231000000001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10788.7803</v>
      </c>
      <c r="C429" s="27">
        <v>8.0000000000000004E-4</v>
      </c>
      <c r="D429" s="27">
        <v>796.81629999999996</v>
      </c>
      <c r="E429" s="27">
        <v>1593.6325999999999</v>
      </c>
      <c r="F429" s="27">
        <v>1593.6325999999999</v>
      </c>
      <c r="G429" s="27">
        <v>0</v>
      </c>
      <c r="H429" s="27">
        <v>0</v>
      </c>
      <c r="I429" s="27">
        <v>1593.6325999999999</v>
      </c>
      <c r="J429" s="27">
        <v>796.81629999999996</v>
      </c>
      <c r="K429" s="27">
        <v>1593.6325999999999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10795.327600000001</v>
      </c>
      <c r="C430" s="27">
        <v>8.0000000000000004E-4</v>
      </c>
      <c r="D430" s="27">
        <v>797.471</v>
      </c>
      <c r="E430" s="27">
        <v>1594.942</v>
      </c>
      <c r="F430" s="27">
        <v>1594.942</v>
      </c>
      <c r="G430" s="27">
        <v>0</v>
      </c>
      <c r="H430" s="27">
        <v>0</v>
      </c>
      <c r="I430" s="27">
        <v>1594.942</v>
      </c>
      <c r="J430" s="27">
        <v>797.471</v>
      </c>
      <c r="K430" s="27">
        <v>1594.942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10801.875</v>
      </c>
      <c r="C431" s="27">
        <v>8.0000000000000004E-4</v>
      </c>
      <c r="D431" s="27">
        <v>798.12580000000003</v>
      </c>
      <c r="E431" s="27">
        <v>1596.2515000000001</v>
      </c>
      <c r="F431" s="27">
        <v>1596.2515000000001</v>
      </c>
      <c r="G431" s="27">
        <v>0</v>
      </c>
      <c r="H431" s="27">
        <v>0</v>
      </c>
      <c r="I431" s="27">
        <v>1596.2515000000001</v>
      </c>
      <c r="J431" s="27">
        <v>798.12580000000003</v>
      </c>
      <c r="K431" s="27">
        <v>1596.2515000000001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10808.422399999999</v>
      </c>
      <c r="C432" s="27">
        <v>8.0000000000000004E-4</v>
      </c>
      <c r="D432" s="27">
        <v>798.78049999999996</v>
      </c>
      <c r="E432" s="27">
        <v>1597.5609999999999</v>
      </c>
      <c r="F432" s="27">
        <v>1597.5609999999999</v>
      </c>
      <c r="G432" s="27">
        <v>0</v>
      </c>
      <c r="H432" s="27">
        <v>0</v>
      </c>
      <c r="I432" s="27">
        <v>1597.5609999999999</v>
      </c>
      <c r="J432" s="27">
        <v>798.78049999999996</v>
      </c>
      <c r="K432" s="27">
        <v>1597.5609999999999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17">
        <v>1.2210000000000001</v>
      </c>
      <c r="B433" s="27">
        <v>10814.969800000001</v>
      </c>
      <c r="C433" s="27">
        <v>8.0000000000000004E-4</v>
      </c>
      <c r="D433" s="27">
        <v>799.43520000000001</v>
      </c>
      <c r="E433" s="27">
        <v>1598.8705</v>
      </c>
      <c r="F433" s="27">
        <v>1598.8705</v>
      </c>
      <c r="G433" s="27">
        <v>0</v>
      </c>
      <c r="H433" s="27">
        <v>0</v>
      </c>
      <c r="I433" s="27">
        <v>1598.8705</v>
      </c>
      <c r="J433" s="27">
        <v>799.43520000000001</v>
      </c>
      <c r="K433" s="27">
        <v>1598.8705</v>
      </c>
      <c r="L433" s="27">
        <v>564.12350000000004</v>
      </c>
      <c r="M433" s="27">
        <v>282.06169999999997</v>
      </c>
      <c r="N433" s="27">
        <v>1128.2470000000001</v>
      </c>
      <c r="O433" s="27">
        <v>282.06169999999997</v>
      </c>
      <c r="P433" s="27">
        <v>564.12350000000004</v>
      </c>
    </row>
    <row r="434" spans="1:16" x14ac:dyDescent="0.25">
      <c r="A434" s="17">
        <v>1.222</v>
      </c>
      <c r="B434" s="27">
        <v>10821.5172</v>
      </c>
      <c r="C434" s="27">
        <v>8.0000000000000004E-4</v>
      </c>
      <c r="D434" s="27">
        <v>800.09</v>
      </c>
      <c r="E434" s="27">
        <v>1600.1799000000001</v>
      </c>
      <c r="F434" s="27">
        <v>1600.1799000000001</v>
      </c>
      <c r="G434" s="27">
        <v>0</v>
      </c>
      <c r="H434" s="27">
        <v>0</v>
      </c>
      <c r="I434" s="27">
        <v>1600.1799000000001</v>
      </c>
      <c r="J434" s="27">
        <v>800.09</v>
      </c>
      <c r="K434" s="27">
        <v>1600.1799000000001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10828.0645</v>
      </c>
      <c r="C435" s="27">
        <v>8.0000000000000004E-4</v>
      </c>
      <c r="D435" s="27">
        <v>800.74469999999997</v>
      </c>
      <c r="E435" s="27">
        <v>1601.4893999999999</v>
      </c>
      <c r="F435" s="27">
        <v>1601.4893999999999</v>
      </c>
      <c r="G435" s="27">
        <v>0</v>
      </c>
      <c r="H435" s="27">
        <v>0</v>
      </c>
      <c r="I435" s="27">
        <v>1601.4893999999999</v>
      </c>
      <c r="J435" s="27">
        <v>800.74469999999997</v>
      </c>
      <c r="K435" s="27">
        <v>1601.4893999999999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10834.6119</v>
      </c>
      <c r="C436" s="27">
        <v>8.0000000000000004E-4</v>
      </c>
      <c r="D436" s="27">
        <v>801.39940000000001</v>
      </c>
      <c r="E436" s="27">
        <v>1602.7989</v>
      </c>
      <c r="F436" s="27">
        <v>1602.7989</v>
      </c>
      <c r="G436" s="27">
        <v>0</v>
      </c>
      <c r="H436" s="27">
        <v>0</v>
      </c>
      <c r="I436" s="27">
        <v>1602.7989</v>
      </c>
      <c r="J436" s="27">
        <v>801.39940000000001</v>
      </c>
      <c r="K436" s="27">
        <v>1602.7989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10841.159299999999</v>
      </c>
      <c r="C437" s="27">
        <v>8.0000000000000004E-4</v>
      </c>
      <c r="D437" s="27">
        <v>802.05420000000004</v>
      </c>
      <c r="E437" s="27">
        <v>1604.1084000000001</v>
      </c>
      <c r="F437" s="27">
        <v>1604.1084000000001</v>
      </c>
      <c r="G437" s="27">
        <v>0</v>
      </c>
      <c r="H437" s="27">
        <v>0</v>
      </c>
      <c r="I437" s="27">
        <v>1604.1084000000001</v>
      </c>
      <c r="J437" s="27">
        <v>802.05420000000004</v>
      </c>
      <c r="K437" s="27">
        <v>1604.1084000000001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10847.706700000001</v>
      </c>
      <c r="C438" s="27">
        <v>8.0000000000000004E-4</v>
      </c>
      <c r="D438" s="27">
        <v>802.70889999999997</v>
      </c>
      <c r="E438" s="27">
        <v>1605.4177999999999</v>
      </c>
      <c r="F438" s="27">
        <v>1605.4177999999999</v>
      </c>
      <c r="G438" s="27">
        <v>0</v>
      </c>
      <c r="H438" s="27">
        <v>0</v>
      </c>
      <c r="I438" s="27">
        <v>1605.4177999999999</v>
      </c>
      <c r="J438" s="27">
        <v>802.70889999999997</v>
      </c>
      <c r="K438" s="27">
        <v>1605.4177999999999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10854.2541</v>
      </c>
      <c r="C439" s="27">
        <v>8.0000000000000004E-4</v>
      </c>
      <c r="D439" s="27">
        <v>803.36369999999999</v>
      </c>
      <c r="E439" s="27">
        <v>1606.7273</v>
      </c>
      <c r="F439" s="27">
        <v>1606.7273</v>
      </c>
      <c r="G439" s="27">
        <v>0</v>
      </c>
      <c r="H439" s="27">
        <v>0</v>
      </c>
      <c r="I439" s="27">
        <v>1606.7273</v>
      </c>
      <c r="J439" s="27">
        <v>803.36369999999999</v>
      </c>
      <c r="K439" s="27">
        <v>1606.7273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10860.8015</v>
      </c>
      <c r="C440" s="27">
        <v>8.0000000000000004E-4</v>
      </c>
      <c r="D440" s="27">
        <v>804.01840000000004</v>
      </c>
      <c r="E440" s="27">
        <v>1608.0368000000001</v>
      </c>
      <c r="F440" s="27">
        <v>1608.0368000000001</v>
      </c>
      <c r="G440" s="27">
        <v>0</v>
      </c>
      <c r="H440" s="27">
        <v>0</v>
      </c>
      <c r="I440" s="27">
        <v>1608.0368000000001</v>
      </c>
      <c r="J440" s="27">
        <v>804.01840000000004</v>
      </c>
      <c r="K440" s="27">
        <v>1608.0368000000001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10867.3488</v>
      </c>
      <c r="C441" s="27">
        <v>8.0000000000000004E-4</v>
      </c>
      <c r="D441" s="27">
        <v>804.67309999999998</v>
      </c>
      <c r="E441" s="27">
        <v>1609.3462999999999</v>
      </c>
      <c r="F441" s="27">
        <v>1609.3462999999999</v>
      </c>
      <c r="G441" s="27">
        <v>0</v>
      </c>
      <c r="H441" s="27">
        <v>0</v>
      </c>
      <c r="I441" s="27">
        <v>1609.3462999999999</v>
      </c>
      <c r="J441" s="27">
        <v>804.67309999999998</v>
      </c>
      <c r="K441" s="27">
        <v>1609.3462999999999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10873.896199999999</v>
      </c>
      <c r="C442" s="27">
        <v>8.0000000000000004E-4</v>
      </c>
      <c r="D442" s="27">
        <v>805.3279</v>
      </c>
      <c r="E442" s="27">
        <v>1610.6557</v>
      </c>
      <c r="F442" s="27">
        <v>1610.6557</v>
      </c>
      <c r="G442" s="27">
        <v>0</v>
      </c>
      <c r="H442" s="27">
        <v>0</v>
      </c>
      <c r="I442" s="27">
        <v>1610.6557</v>
      </c>
      <c r="J442" s="27">
        <v>805.3279</v>
      </c>
      <c r="K442" s="27">
        <v>1610.6557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10880.443600000001</v>
      </c>
      <c r="C443" s="27">
        <v>8.0000000000000004E-4</v>
      </c>
      <c r="D443" s="27">
        <v>805.98260000000005</v>
      </c>
      <c r="E443" s="27">
        <v>1611.9652000000001</v>
      </c>
      <c r="F443" s="27">
        <v>1611.9652000000001</v>
      </c>
      <c r="G443" s="27">
        <v>0</v>
      </c>
      <c r="H443" s="27">
        <v>0</v>
      </c>
      <c r="I443" s="27">
        <v>1611.9652000000001</v>
      </c>
      <c r="J443" s="27">
        <v>805.98260000000005</v>
      </c>
      <c r="K443" s="27">
        <v>1611.9652000000001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10886.991</v>
      </c>
      <c r="C444" s="27">
        <v>8.0000000000000004E-4</v>
      </c>
      <c r="D444" s="27">
        <v>806.63729999999998</v>
      </c>
      <c r="E444" s="27">
        <v>1613.2746999999999</v>
      </c>
      <c r="F444" s="27">
        <v>1613.2746999999999</v>
      </c>
      <c r="G444" s="27">
        <v>0</v>
      </c>
      <c r="H444" s="27">
        <v>0</v>
      </c>
      <c r="I444" s="27">
        <v>1613.2746999999999</v>
      </c>
      <c r="J444" s="27">
        <v>806.63729999999998</v>
      </c>
      <c r="K444" s="27">
        <v>1613.2746999999999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10893.538399999999</v>
      </c>
      <c r="C445" s="27">
        <v>8.0000000000000004E-4</v>
      </c>
      <c r="D445" s="27">
        <v>807.2921</v>
      </c>
      <c r="E445" s="27">
        <v>1614.5842</v>
      </c>
      <c r="F445" s="27">
        <v>1614.5842</v>
      </c>
      <c r="G445" s="27">
        <v>0</v>
      </c>
      <c r="H445" s="27">
        <v>0</v>
      </c>
      <c r="I445" s="27">
        <v>1614.5842</v>
      </c>
      <c r="J445" s="27">
        <v>807.2921</v>
      </c>
      <c r="K445" s="27">
        <v>1614.5842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10900.0857</v>
      </c>
      <c r="C446" s="27">
        <v>8.0000000000000004E-4</v>
      </c>
      <c r="D446" s="27">
        <v>807.94680000000005</v>
      </c>
      <c r="E446" s="27">
        <v>1615.8936000000001</v>
      </c>
      <c r="F446" s="27">
        <v>1615.8936000000001</v>
      </c>
      <c r="G446" s="27">
        <v>0</v>
      </c>
      <c r="H446" s="27">
        <v>0</v>
      </c>
      <c r="I446" s="27">
        <v>1615.8936000000001</v>
      </c>
      <c r="J446" s="27">
        <v>807.94680000000005</v>
      </c>
      <c r="K446" s="27">
        <v>1615.8936000000001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10906.633099999999</v>
      </c>
      <c r="C447" s="27">
        <v>8.0000000000000004E-4</v>
      </c>
      <c r="D447" s="27">
        <v>808.60159999999996</v>
      </c>
      <c r="E447" s="27">
        <v>1617.2030999999999</v>
      </c>
      <c r="F447" s="27">
        <v>1617.2030999999999</v>
      </c>
      <c r="G447" s="27">
        <v>0</v>
      </c>
      <c r="H447" s="27">
        <v>0</v>
      </c>
      <c r="I447" s="27">
        <v>1617.2030999999999</v>
      </c>
      <c r="J447" s="27">
        <v>808.60159999999996</v>
      </c>
      <c r="K447" s="27">
        <v>1617.2030999999999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10913.1805</v>
      </c>
      <c r="C448" s="27">
        <v>8.0000000000000004E-4</v>
      </c>
      <c r="D448" s="27">
        <v>809.25630000000001</v>
      </c>
      <c r="E448" s="27">
        <v>1618.5126</v>
      </c>
      <c r="F448" s="27">
        <v>1618.5126</v>
      </c>
      <c r="G448" s="27">
        <v>0</v>
      </c>
      <c r="H448" s="27">
        <v>0</v>
      </c>
      <c r="I448" s="27">
        <v>1618.5126</v>
      </c>
      <c r="J448" s="27">
        <v>809.25630000000001</v>
      </c>
      <c r="K448" s="27">
        <v>1618.5126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10919.7279</v>
      </c>
      <c r="C449" s="27">
        <v>8.0000000000000004E-4</v>
      </c>
      <c r="D449" s="27">
        <v>809.91099999999994</v>
      </c>
      <c r="E449" s="27">
        <v>1619.8221000000001</v>
      </c>
      <c r="F449" s="27">
        <v>1619.8221000000001</v>
      </c>
      <c r="G449" s="27">
        <v>0</v>
      </c>
      <c r="H449" s="27">
        <v>0</v>
      </c>
      <c r="I449" s="27">
        <v>1619.8221000000001</v>
      </c>
      <c r="J449" s="27">
        <v>809.91099999999994</v>
      </c>
      <c r="K449" s="27">
        <v>1619.8221000000001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10926.275299999999</v>
      </c>
      <c r="C450" s="27">
        <v>8.0000000000000004E-4</v>
      </c>
      <c r="D450" s="27">
        <v>810.56579999999997</v>
      </c>
      <c r="E450" s="27">
        <v>1621.1315999999999</v>
      </c>
      <c r="F450" s="27">
        <v>1621.1315999999999</v>
      </c>
      <c r="G450" s="27">
        <v>0</v>
      </c>
      <c r="H450" s="27">
        <v>0</v>
      </c>
      <c r="I450" s="27">
        <v>1621.1315999999999</v>
      </c>
      <c r="J450" s="27">
        <v>810.56579999999997</v>
      </c>
      <c r="K450" s="27">
        <v>1621.1315999999999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10932.8226</v>
      </c>
      <c r="C451" s="27">
        <v>8.0000000000000004E-4</v>
      </c>
      <c r="D451" s="27">
        <v>811.22050000000002</v>
      </c>
      <c r="E451" s="27">
        <v>1622.441</v>
      </c>
      <c r="F451" s="27">
        <v>1622.441</v>
      </c>
      <c r="G451" s="27">
        <v>0</v>
      </c>
      <c r="H451" s="27">
        <v>0</v>
      </c>
      <c r="I451" s="27">
        <v>1622.441</v>
      </c>
      <c r="J451" s="27">
        <v>811.22050000000002</v>
      </c>
      <c r="K451" s="27">
        <v>1622.441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10939.37</v>
      </c>
      <c r="C452" s="27">
        <v>8.0000000000000004E-4</v>
      </c>
      <c r="D452" s="27">
        <v>811.87530000000004</v>
      </c>
      <c r="E452" s="27">
        <v>1623.7505000000001</v>
      </c>
      <c r="F452" s="27">
        <v>1623.7505000000001</v>
      </c>
      <c r="G452" s="27">
        <v>0</v>
      </c>
      <c r="H452" s="27">
        <v>0</v>
      </c>
      <c r="I452" s="27">
        <v>1623.7505000000001</v>
      </c>
      <c r="J452" s="27">
        <v>811.87530000000004</v>
      </c>
      <c r="K452" s="27">
        <v>1623.7505000000001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10945.9174</v>
      </c>
      <c r="C453" s="27">
        <v>8.0000000000000004E-4</v>
      </c>
      <c r="D453" s="27">
        <v>812.53</v>
      </c>
      <c r="E453" s="27">
        <v>1625.06</v>
      </c>
      <c r="F453" s="27">
        <v>1625.06</v>
      </c>
      <c r="G453" s="27">
        <v>0</v>
      </c>
      <c r="H453" s="27">
        <v>0</v>
      </c>
      <c r="I453" s="27">
        <v>1625.06</v>
      </c>
      <c r="J453" s="27">
        <v>812.53</v>
      </c>
      <c r="K453" s="27">
        <v>1625.06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10952.4648</v>
      </c>
      <c r="C454" s="27">
        <v>8.0000000000000004E-4</v>
      </c>
      <c r="D454" s="27">
        <v>813.18470000000002</v>
      </c>
      <c r="E454" s="27">
        <v>1626.3695</v>
      </c>
      <c r="F454" s="27">
        <v>1626.3695</v>
      </c>
      <c r="G454" s="27">
        <v>0</v>
      </c>
      <c r="H454" s="27">
        <v>0</v>
      </c>
      <c r="I454" s="27">
        <v>1626.3695</v>
      </c>
      <c r="J454" s="27">
        <v>813.18470000000002</v>
      </c>
      <c r="K454" s="27">
        <v>1626.3695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10959.012199999999</v>
      </c>
      <c r="C455" s="27">
        <v>8.0000000000000004E-4</v>
      </c>
      <c r="D455" s="27">
        <v>813.83950000000004</v>
      </c>
      <c r="E455" s="27">
        <v>1627.6789000000001</v>
      </c>
      <c r="F455" s="27">
        <v>1627.6789000000001</v>
      </c>
      <c r="G455" s="27">
        <v>0</v>
      </c>
      <c r="H455" s="27">
        <v>0</v>
      </c>
      <c r="I455" s="27">
        <v>1627.6789000000001</v>
      </c>
      <c r="J455" s="27">
        <v>813.83950000000004</v>
      </c>
      <c r="K455" s="27">
        <v>1627.6789000000001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10965.559600000001</v>
      </c>
      <c r="C456" s="27">
        <v>8.0000000000000004E-4</v>
      </c>
      <c r="D456" s="27">
        <v>814.49419999999998</v>
      </c>
      <c r="E456" s="27">
        <v>1628.9884</v>
      </c>
      <c r="F456" s="27">
        <v>1628.9884</v>
      </c>
      <c r="G456" s="27">
        <v>0</v>
      </c>
      <c r="H456" s="27">
        <v>0</v>
      </c>
      <c r="I456" s="27">
        <v>1628.9884</v>
      </c>
      <c r="J456" s="27">
        <v>814.49419999999998</v>
      </c>
      <c r="K456" s="27">
        <v>1628.9884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10972.106900000001</v>
      </c>
      <c r="C457" s="27">
        <v>8.0000000000000004E-4</v>
      </c>
      <c r="D457" s="27">
        <v>815.14890000000003</v>
      </c>
      <c r="E457" s="27">
        <v>1630.2979</v>
      </c>
      <c r="F457" s="27">
        <v>1630.2979</v>
      </c>
      <c r="G457" s="27">
        <v>0</v>
      </c>
      <c r="H457" s="27">
        <v>0</v>
      </c>
      <c r="I457" s="27">
        <v>1630.2979</v>
      </c>
      <c r="J457" s="27">
        <v>815.14890000000003</v>
      </c>
      <c r="K457" s="27">
        <v>1630.2979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10978.6543</v>
      </c>
      <c r="C458" s="27">
        <v>8.0000000000000004E-4</v>
      </c>
      <c r="D458" s="27">
        <v>815.80370000000005</v>
      </c>
      <c r="E458" s="27">
        <v>1631.6074000000001</v>
      </c>
      <c r="F458" s="27">
        <v>1631.6074000000001</v>
      </c>
      <c r="G458" s="27">
        <v>0</v>
      </c>
      <c r="H458" s="27">
        <v>0</v>
      </c>
      <c r="I458" s="27">
        <v>1631.6074000000001</v>
      </c>
      <c r="J458" s="27">
        <v>815.80370000000005</v>
      </c>
      <c r="K458" s="27">
        <v>1631.6074000000001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10985.2017</v>
      </c>
      <c r="C459" s="27">
        <v>8.0000000000000004E-4</v>
      </c>
      <c r="D459" s="27">
        <v>816.45839999999998</v>
      </c>
      <c r="E459" s="27">
        <v>1632.9168</v>
      </c>
      <c r="F459" s="27">
        <v>1632.9168</v>
      </c>
      <c r="G459" s="27">
        <v>0</v>
      </c>
      <c r="H459" s="27">
        <v>0</v>
      </c>
      <c r="I459" s="27">
        <v>1632.9168</v>
      </c>
      <c r="J459" s="27">
        <v>816.45839999999998</v>
      </c>
      <c r="K459" s="27">
        <v>1632.9168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10991.749100000001</v>
      </c>
      <c r="C460" s="27">
        <v>8.0000000000000004E-4</v>
      </c>
      <c r="D460" s="27">
        <v>817.11320000000001</v>
      </c>
      <c r="E460" s="27">
        <v>1634.2263</v>
      </c>
      <c r="F460" s="27">
        <v>1634.2263</v>
      </c>
      <c r="G460" s="27">
        <v>0</v>
      </c>
      <c r="H460" s="27">
        <v>0</v>
      </c>
      <c r="I460" s="27">
        <v>1634.2263</v>
      </c>
      <c r="J460" s="27">
        <v>817.11320000000001</v>
      </c>
      <c r="K460" s="27">
        <v>1634.2263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10998.2965</v>
      </c>
      <c r="C461" s="27">
        <v>8.0000000000000004E-4</v>
      </c>
      <c r="D461" s="27">
        <v>817.76790000000005</v>
      </c>
      <c r="E461" s="27">
        <v>1635.5358000000001</v>
      </c>
      <c r="F461" s="27">
        <v>1635.5358000000001</v>
      </c>
      <c r="G461" s="27">
        <v>0</v>
      </c>
      <c r="H461" s="27">
        <v>0</v>
      </c>
      <c r="I461" s="27">
        <v>1635.5358000000001</v>
      </c>
      <c r="J461" s="27">
        <v>817.76790000000005</v>
      </c>
      <c r="K461" s="27">
        <v>1635.5358000000001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11004.843800000001</v>
      </c>
      <c r="C462" s="27">
        <v>8.0000000000000004E-4</v>
      </c>
      <c r="D462" s="27">
        <v>818.42259999999999</v>
      </c>
      <c r="E462" s="27">
        <v>1636.8453</v>
      </c>
      <c r="F462" s="27">
        <v>1636.8453</v>
      </c>
      <c r="G462" s="27">
        <v>0</v>
      </c>
      <c r="H462" s="27">
        <v>0</v>
      </c>
      <c r="I462" s="27">
        <v>1636.8453</v>
      </c>
      <c r="J462" s="27">
        <v>818.42259999999999</v>
      </c>
      <c r="K462" s="27">
        <v>1636.8453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11011.3912</v>
      </c>
      <c r="C463" s="27">
        <v>8.0000000000000004E-4</v>
      </c>
      <c r="D463" s="27">
        <v>819.07740000000001</v>
      </c>
      <c r="E463" s="27">
        <v>1638.1547</v>
      </c>
      <c r="F463" s="27">
        <v>1638.1547</v>
      </c>
      <c r="G463" s="27">
        <v>0</v>
      </c>
      <c r="H463" s="27">
        <v>0</v>
      </c>
      <c r="I463" s="27">
        <v>1638.1547</v>
      </c>
      <c r="J463" s="27">
        <v>819.07740000000001</v>
      </c>
      <c r="K463" s="27">
        <v>1638.1547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11017.938599999999</v>
      </c>
      <c r="C464" s="27">
        <v>8.0000000000000004E-4</v>
      </c>
      <c r="D464" s="27">
        <v>819.73209999999995</v>
      </c>
      <c r="E464" s="27">
        <v>1639.4641999999999</v>
      </c>
      <c r="F464" s="27">
        <v>1639.4641999999999</v>
      </c>
      <c r="G464" s="27">
        <v>0</v>
      </c>
      <c r="H464" s="27">
        <v>0</v>
      </c>
      <c r="I464" s="27">
        <v>1639.4641999999999</v>
      </c>
      <c r="J464" s="27">
        <v>819.73209999999995</v>
      </c>
      <c r="K464" s="27">
        <v>1639.4641999999999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11024.486000000001</v>
      </c>
      <c r="C465" s="27">
        <v>8.0000000000000004E-4</v>
      </c>
      <c r="D465" s="27">
        <v>820.38679999999999</v>
      </c>
      <c r="E465" s="27">
        <v>1640.7737</v>
      </c>
      <c r="F465" s="27">
        <v>1640.7737</v>
      </c>
      <c r="G465" s="27">
        <v>0</v>
      </c>
      <c r="H465" s="27">
        <v>0</v>
      </c>
      <c r="I465" s="27">
        <v>1640.7737</v>
      </c>
      <c r="J465" s="27">
        <v>820.38679999999999</v>
      </c>
      <c r="K465" s="27">
        <v>1640.7737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11031.0334</v>
      </c>
      <c r="C466" s="27">
        <v>8.0000000000000004E-4</v>
      </c>
      <c r="D466" s="27">
        <v>821.04160000000002</v>
      </c>
      <c r="E466" s="27">
        <v>1642.0832</v>
      </c>
      <c r="F466" s="27">
        <v>1642.0832</v>
      </c>
      <c r="G466" s="27">
        <v>0</v>
      </c>
      <c r="H466" s="27">
        <v>0</v>
      </c>
      <c r="I466" s="27">
        <v>1642.0832</v>
      </c>
      <c r="J466" s="27">
        <v>821.04160000000002</v>
      </c>
      <c r="K466" s="27">
        <v>1642.0832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11037.5807</v>
      </c>
      <c r="C467" s="27">
        <v>8.0000000000000004E-4</v>
      </c>
      <c r="D467" s="27">
        <v>821.69629999999995</v>
      </c>
      <c r="E467" s="27">
        <v>1643.3925999999999</v>
      </c>
      <c r="F467" s="27">
        <v>1643.3925999999999</v>
      </c>
      <c r="G467" s="27">
        <v>0</v>
      </c>
      <c r="H467" s="27">
        <v>0</v>
      </c>
      <c r="I467" s="27">
        <v>1643.3925999999999</v>
      </c>
      <c r="J467" s="27">
        <v>821.69629999999995</v>
      </c>
      <c r="K467" s="27">
        <v>1643.3925999999999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11044.1281</v>
      </c>
      <c r="C468" s="27">
        <v>8.0000000000000004E-4</v>
      </c>
      <c r="D468" s="27">
        <v>822.35109999999997</v>
      </c>
      <c r="E468" s="27">
        <v>1644.7021</v>
      </c>
      <c r="F468" s="27">
        <v>1644.7021</v>
      </c>
      <c r="G468" s="27">
        <v>0</v>
      </c>
      <c r="H468" s="27">
        <v>0</v>
      </c>
      <c r="I468" s="27">
        <v>1644.7021</v>
      </c>
      <c r="J468" s="27">
        <v>822.35109999999997</v>
      </c>
      <c r="K468" s="27">
        <v>1644.7021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11050.675499999999</v>
      </c>
      <c r="C469" s="27">
        <v>8.0000000000000004E-4</v>
      </c>
      <c r="D469" s="27">
        <v>823.00580000000002</v>
      </c>
      <c r="E469" s="27">
        <v>1646.0116</v>
      </c>
      <c r="F469" s="27">
        <v>1646.0116</v>
      </c>
      <c r="G469" s="27">
        <v>0</v>
      </c>
      <c r="H469" s="27">
        <v>0</v>
      </c>
      <c r="I469" s="27">
        <v>1646.0116</v>
      </c>
      <c r="J469" s="27">
        <v>823.00580000000002</v>
      </c>
      <c r="K469" s="27">
        <v>1646.0116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11057.222900000001</v>
      </c>
      <c r="C470" s="27">
        <v>8.0000000000000004E-4</v>
      </c>
      <c r="D470" s="27">
        <v>823.66049999999996</v>
      </c>
      <c r="E470" s="27">
        <v>1647.3210999999999</v>
      </c>
      <c r="F470" s="27">
        <v>1647.3210999999999</v>
      </c>
      <c r="G470" s="27">
        <v>0</v>
      </c>
      <c r="H470" s="27">
        <v>0</v>
      </c>
      <c r="I470" s="27">
        <v>1647.3210999999999</v>
      </c>
      <c r="J470" s="27">
        <v>823.66049999999996</v>
      </c>
      <c r="K470" s="27">
        <v>1647.3210999999999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11063.7703</v>
      </c>
      <c r="C471" s="27">
        <v>8.0000000000000004E-4</v>
      </c>
      <c r="D471" s="27">
        <v>824.31529999999998</v>
      </c>
      <c r="E471" s="27">
        <v>1648.6306</v>
      </c>
      <c r="F471" s="27">
        <v>1648.6306</v>
      </c>
      <c r="G471" s="27">
        <v>0</v>
      </c>
      <c r="H471" s="27">
        <v>0</v>
      </c>
      <c r="I471" s="27">
        <v>1648.6306</v>
      </c>
      <c r="J471" s="27">
        <v>824.31529999999998</v>
      </c>
      <c r="K471" s="27">
        <v>1648.6306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11070.3176</v>
      </c>
      <c r="C472" s="27">
        <v>8.0000000000000004E-4</v>
      </c>
      <c r="D472" s="27">
        <v>824.97</v>
      </c>
      <c r="E472" s="27">
        <v>1649.94</v>
      </c>
      <c r="F472" s="27">
        <v>1649.94</v>
      </c>
      <c r="G472" s="27">
        <v>0</v>
      </c>
      <c r="H472" s="27">
        <v>0</v>
      </c>
      <c r="I472" s="27">
        <v>1649.94</v>
      </c>
      <c r="J472" s="27">
        <v>824.97</v>
      </c>
      <c r="K472" s="27">
        <v>1649.94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11076.865</v>
      </c>
      <c r="C473" s="27">
        <v>8.0000000000000004E-4</v>
      </c>
      <c r="D473" s="27">
        <v>825.62480000000005</v>
      </c>
      <c r="E473" s="27">
        <v>1651.2494999999999</v>
      </c>
      <c r="F473" s="27">
        <v>1651.2494999999999</v>
      </c>
      <c r="G473" s="27">
        <v>0</v>
      </c>
      <c r="H473" s="27">
        <v>0</v>
      </c>
      <c r="I473" s="27">
        <v>1651.2494999999999</v>
      </c>
      <c r="J473" s="27">
        <v>825.62480000000005</v>
      </c>
      <c r="K473" s="27">
        <v>1651.2494999999999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11083.412399999999</v>
      </c>
      <c r="C474" s="27">
        <v>8.0000000000000004E-4</v>
      </c>
      <c r="D474" s="27">
        <v>826.27949999999998</v>
      </c>
      <c r="E474" s="27">
        <v>1652.559</v>
      </c>
      <c r="F474" s="27">
        <v>1652.559</v>
      </c>
      <c r="G474" s="27">
        <v>0</v>
      </c>
      <c r="H474" s="27">
        <v>0</v>
      </c>
      <c r="I474" s="27">
        <v>1652.559</v>
      </c>
      <c r="J474" s="27">
        <v>826.27949999999998</v>
      </c>
      <c r="K474" s="27">
        <v>1652.559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11089.959800000001</v>
      </c>
      <c r="C475" s="27">
        <v>8.0000000000000004E-4</v>
      </c>
      <c r="D475" s="27">
        <v>826.93420000000003</v>
      </c>
      <c r="E475" s="27">
        <v>1653.8685</v>
      </c>
      <c r="F475" s="27">
        <v>1653.8685</v>
      </c>
      <c r="G475" s="27">
        <v>0</v>
      </c>
      <c r="H475" s="27">
        <v>0</v>
      </c>
      <c r="I475" s="27">
        <v>1653.8685</v>
      </c>
      <c r="J475" s="27">
        <v>826.93420000000003</v>
      </c>
      <c r="K475" s="27">
        <v>1653.8685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11096.5072</v>
      </c>
      <c r="C476" s="27">
        <v>8.0000000000000004E-4</v>
      </c>
      <c r="D476" s="27">
        <v>827.58900000000006</v>
      </c>
      <c r="E476" s="27">
        <v>1655.1778999999999</v>
      </c>
      <c r="F476" s="27">
        <v>1655.1778999999999</v>
      </c>
      <c r="G476" s="27">
        <v>0</v>
      </c>
      <c r="H476" s="27">
        <v>0</v>
      </c>
      <c r="I476" s="27">
        <v>1655.1778999999999</v>
      </c>
      <c r="J476" s="27">
        <v>827.58900000000006</v>
      </c>
      <c r="K476" s="27">
        <v>1655.1778999999999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11103.054599999999</v>
      </c>
      <c r="C477" s="27">
        <v>8.0000000000000004E-4</v>
      </c>
      <c r="D477" s="27">
        <v>828.24369999999999</v>
      </c>
      <c r="E477" s="27">
        <v>1656.4874</v>
      </c>
      <c r="F477" s="27">
        <v>1656.4874</v>
      </c>
      <c r="G477" s="27">
        <v>0</v>
      </c>
      <c r="H477" s="27">
        <v>0</v>
      </c>
      <c r="I477" s="27">
        <v>1656.4874</v>
      </c>
      <c r="J477" s="27">
        <v>828.24369999999999</v>
      </c>
      <c r="K477" s="27">
        <v>1656.4874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11109.6019</v>
      </c>
      <c r="C478" s="27">
        <v>8.0000000000000004E-4</v>
      </c>
      <c r="D478" s="27">
        <v>828.89840000000004</v>
      </c>
      <c r="E478" s="27">
        <v>1657.7969000000001</v>
      </c>
      <c r="F478" s="27">
        <v>1657.7969000000001</v>
      </c>
      <c r="G478" s="27">
        <v>0</v>
      </c>
      <c r="H478" s="27">
        <v>0</v>
      </c>
      <c r="I478" s="27">
        <v>1657.7969000000001</v>
      </c>
      <c r="J478" s="27">
        <v>828.89840000000004</v>
      </c>
      <c r="K478" s="27">
        <v>1657.7969000000001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11116.149299999999</v>
      </c>
      <c r="C479" s="27">
        <v>8.0000000000000004E-4</v>
      </c>
      <c r="D479" s="27">
        <v>829.55319999999995</v>
      </c>
      <c r="E479" s="27">
        <v>1659.1063999999999</v>
      </c>
      <c r="F479" s="27">
        <v>1659.1063999999999</v>
      </c>
      <c r="G479" s="27">
        <v>0</v>
      </c>
      <c r="H479" s="27">
        <v>0</v>
      </c>
      <c r="I479" s="27">
        <v>1659.1063999999999</v>
      </c>
      <c r="J479" s="27">
        <v>829.55319999999995</v>
      </c>
      <c r="K479" s="27">
        <v>1659.1063999999999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11122.6967</v>
      </c>
      <c r="C480" s="27">
        <v>8.0000000000000004E-4</v>
      </c>
      <c r="D480" s="27">
        <v>830.2079</v>
      </c>
      <c r="E480" s="27">
        <v>1660.4158</v>
      </c>
      <c r="F480" s="27">
        <v>1660.4158</v>
      </c>
      <c r="G480" s="27">
        <v>0</v>
      </c>
      <c r="H480" s="27">
        <v>0</v>
      </c>
      <c r="I480" s="27">
        <v>1660.4158</v>
      </c>
      <c r="J480" s="27">
        <v>830.2079</v>
      </c>
      <c r="K480" s="27">
        <v>1660.4158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11129.2441</v>
      </c>
      <c r="C481" s="27">
        <v>8.0000000000000004E-4</v>
      </c>
      <c r="D481" s="27">
        <v>830.86270000000002</v>
      </c>
      <c r="E481" s="27">
        <v>1661.7253000000001</v>
      </c>
      <c r="F481" s="27">
        <v>1661.7253000000001</v>
      </c>
      <c r="G481" s="27">
        <v>0</v>
      </c>
      <c r="H481" s="27">
        <v>0</v>
      </c>
      <c r="I481" s="27">
        <v>1661.7253000000001</v>
      </c>
      <c r="J481" s="27">
        <v>830.86270000000002</v>
      </c>
      <c r="K481" s="27">
        <v>1661.7253000000001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11135.791499999999</v>
      </c>
      <c r="C482" s="27">
        <v>8.0000000000000004E-4</v>
      </c>
      <c r="D482" s="27">
        <v>831.51739999999995</v>
      </c>
      <c r="E482" s="27">
        <v>1663.0347999999999</v>
      </c>
      <c r="F482" s="27">
        <v>1663.0347999999999</v>
      </c>
      <c r="G482" s="27">
        <v>0</v>
      </c>
      <c r="H482" s="27">
        <v>0</v>
      </c>
      <c r="I482" s="27">
        <v>1663.0347999999999</v>
      </c>
      <c r="J482" s="27">
        <v>831.51739999999995</v>
      </c>
      <c r="K482" s="27">
        <v>1663.0347999999999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11142.3388</v>
      </c>
      <c r="C483" s="27">
        <v>8.0000000000000004E-4</v>
      </c>
      <c r="D483" s="27">
        <v>832.1721</v>
      </c>
      <c r="E483" s="27">
        <v>1664.3443</v>
      </c>
      <c r="F483" s="27">
        <v>1664.3443</v>
      </c>
      <c r="G483" s="27">
        <v>0</v>
      </c>
      <c r="H483" s="27">
        <v>0</v>
      </c>
      <c r="I483" s="27">
        <v>1664.3443</v>
      </c>
      <c r="J483" s="27">
        <v>832.1721</v>
      </c>
      <c r="K483" s="27">
        <v>1664.3443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11148.886200000001</v>
      </c>
      <c r="C484" s="27">
        <v>8.0000000000000004E-4</v>
      </c>
      <c r="D484" s="27">
        <v>832.82690000000002</v>
      </c>
      <c r="E484" s="27">
        <v>1665.6537000000001</v>
      </c>
      <c r="F484" s="27">
        <v>1665.6537000000001</v>
      </c>
      <c r="G484" s="27">
        <v>0</v>
      </c>
      <c r="H484" s="27">
        <v>0</v>
      </c>
      <c r="I484" s="27">
        <v>1665.6537000000001</v>
      </c>
      <c r="J484" s="27">
        <v>832.82690000000002</v>
      </c>
      <c r="K484" s="27">
        <v>1665.6537000000001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11155.4336</v>
      </c>
      <c r="C485" s="27">
        <v>8.0000000000000004E-4</v>
      </c>
      <c r="D485" s="27">
        <v>833.48159999999996</v>
      </c>
      <c r="E485" s="27">
        <v>1666.9631999999999</v>
      </c>
      <c r="F485" s="27">
        <v>1666.9631999999999</v>
      </c>
      <c r="G485" s="27">
        <v>0</v>
      </c>
      <c r="H485" s="27">
        <v>0</v>
      </c>
      <c r="I485" s="27">
        <v>1666.9631999999999</v>
      </c>
      <c r="J485" s="27">
        <v>833.48159999999996</v>
      </c>
      <c r="K485" s="27">
        <v>1666.9631999999999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11161.981</v>
      </c>
      <c r="C486" s="27">
        <v>8.0000000000000004E-4</v>
      </c>
      <c r="D486" s="27">
        <v>834.13630000000001</v>
      </c>
      <c r="E486" s="27">
        <v>1668.2727</v>
      </c>
      <c r="F486" s="27">
        <v>1668.2727</v>
      </c>
      <c r="G486" s="27">
        <v>0</v>
      </c>
      <c r="H486" s="27">
        <v>0</v>
      </c>
      <c r="I486" s="27">
        <v>1668.2727</v>
      </c>
      <c r="J486" s="27">
        <v>834.13630000000001</v>
      </c>
      <c r="K486" s="27">
        <v>1668.2727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11168.528399999999</v>
      </c>
      <c r="C487" s="27">
        <v>8.0000000000000004E-4</v>
      </c>
      <c r="D487" s="27">
        <v>834.79110000000003</v>
      </c>
      <c r="E487" s="27">
        <v>1669.5822000000001</v>
      </c>
      <c r="F487" s="27">
        <v>1669.5822000000001</v>
      </c>
      <c r="G487" s="27">
        <v>0</v>
      </c>
      <c r="H487" s="27">
        <v>0</v>
      </c>
      <c r="I487" s="27">
        <v>1669.5822000000001</v>
      </c>
      <c r="J487" s="27">
        <v>834.79110000000003</v>
      </c>
      <c r="K487" s="27">
        <v>1669.5822000000001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11175.075699999999</v>
      </c>
      <c r="C488" s="27">
        <v>8.0000000000000004E-4</v>
      </c>
      <c r="D488" s="27">
        <v>835.44579999999996</v>
      </c>
      <c r="E488" s="27">
        <v>1670.8915999999999</v>
      </c>
      <c r="F488" s="27">
        <v>1670.8915999999999</v>
      </c>
      <c r="G488" s="27">
        <v>0</v>
      </c>
      <c r="H488" s="27">
        <v>0</v>
      </c>
      <c r="I488" s="27">
        <v>1670.8915999999999</v>
      </c>
      <c r="J488" s="27">
        <v>835.44579999999996</v>
      </c>
      <c r="K488" s="27">
        <v>1670.8915999999999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11181.623100000001</v>
      </c>
      <c r="C489" s="27">
        <v>8.0000000000000004E-4</v>
      </c>
      <c r="D489" s="27">
        <v>836.10059999999999</v>
      </c>
      <c r="E489" s="27">
        <v>1672.2011</v>
      </c>
      <c r="F489" s="27">
        <v>1672.2011</v>
      </c>
      <c r="G489" s="27">
        <v>0</v>
      </c>
      <c r="H489" s="27">
        <v>0</v>
      </c>
      <c r="I489" s="27">
        <v>1672.2011</v>
      </c>
      <c r="J489" s="27">
        <v>836.10059999999999</v>
      </c>
      <c r="K489" s="27">
        <v>1672.2011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11188.1705</v>
      </c>
      <c r="C490" s="27">
        <v>8.0000000000000004E-4</v>
      </c>
      <c r="D490" s="27">
        <v>836.75530000000003</v>
      </c>
      <c r="E490" s="27">
        <v>1673.5106000000001</v>
      </c>
      <c r="F490" s="27">
        <v>1673.5106000000001</v>
      </c>
      <c r="G490" s="27">
        <v>0</v>
      </c>
      <c r="H490" s="27">
        <v>0</v>
      </c>
      <c r="I490" s="27">
        <v>1673.5106000000001</v>
      </c>
      <c r="J490" s="27">
        <v>836.75530000000003</v>
      </c>
      <c r="K490" s="27">
        <v>1673.5106000000001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11194.7179</v>
      </c>
      <c r="C491" s="27">
        <v>8.0000000000000004E-4</v>
      </c>
      <c r="D491" s="27">
        <v>837.41</v>
      </c>
      <c r="E491" s="27">
        <v>1674.8200999999999</v>
      </c>
      <c r="F491" s="27">
        <v>1674.8200999999999</v>
      </c>
      <c r="G491" s="27">
        <v>0</v>
      </c>
      <c r="H491" s="27">
        <v>0</v>
      </c>
      <c r="I491" s="27">
        <v>1674.8200999999999</v>
      </c>
      <c r="J491" s="27">
        <v>837.41</v>
      </c>
      <c r="K491" s="27">
        <v>1674.8200999999999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11201.265299999999</v>
      </c>
      <c r="C492" s="27">
        <v>8.0000000000000004E-4</v>
      </c>
      <c r="D492" s="27">
        <v>838.06479999999999</v>
      </c>
      <c r="E492" s="27">
        <v>1676.1296</v>
      </c>
      <c r="F492" s="27">
        <v>1676.1296</v>
      </c>
      <c r="G492" s="27">
        <v>0</v>
      </c>
      <c r="H492" s="27">
        <v>0</v>
      </c>
      <c r="I492" s="27">
        <v>1676.1296</v>
      </c>
      <c r="J492" s="27">
        <v>838.06479999999999</v>
      </c>
      <c r="K492" s="27">
        <v>1676.1296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11207.8127</v>
      </c>
      <c r="C493" s="27">
        <v>8.0000000000000004E-4</v>
      </c>
      <c r="D493" s="27">
        <v>838.71950000000004</v>
      </c>
      <c r="E493" s="27">
        <v>1677.4390000000001</v>
      </c>
      <c r="F493" s="27">
        <v>1677.4390000000001</v>
      </c>
      <c r="G493" s="27">
        <v>0</v>
      </c>
      <c r="H493" s="27">
        <v>0</v>
      </c>
      <c r="I493" s="27">
        <v>1677.4390000000001</v>
      </c>
      <c r="J493" s="27">
        <v>838.71950000000004</v>
      </c>
      <c r="K493" s="27">
        <v>1677.4390000000001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11214.36</v>
      </c>
      <c r="C494" s="27">
        <v>8.0000000000000004E-4</v>
      </c>
      <c r="D494" s="27">
        <v>839.37429999999995</v>
      </c>
      <c r="E494" s="27">
        <v>1678.7484999999999</v>
      </c>
      <c r="F494" s="27">
        <v>1678.7484999999999</v>
      </c>
      <c r="G494" s="27">
        <v>0</v>
      </c>
      <c r="H494" s="27">
        <v>0</v>
      </c>
      <c r="I494" s="27">
        <v>1678.7484999999999</v>
      </c>
      <c r="J494" s="27">
        <v>839.37429999999995</v>
      </c>
      <c r="K494" s="27">
        <v>1678.7484999999999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11220.9074</v>
      </c>
      <c r="C495" s="27">
        <v>8.0000000000000004E-4</v>
      </c>
      <c r="D495" s="27">
        <v>840.029</v>
      </c>
      <c r="E495" s="27">
        <v>1680.058</v>
      </c>
      <c r="F495" s="27">
        <v>1680.058</v>
      </c>
      <c r="G495" s="27">
        <v>0</v>
      </c>
      <c r="H495" s="27">
        <v>0</v>
      </c>
      <c r="I495" s="27">
        <v>1680.058</v>
      </c>
      <c r="J495" s="27">
        <v>840.029</v>
      </c>
      <c r="K495" s="27">
        <v>1680.058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11227.4548</v>
      </c>
      <c r="C496" s="27">
        <v>8.0000000000000004E-4</v>
      </c>
      <c r="D496" s="27">
        <v>840.68370000000004</v>
      </c>
      <c r="E496" s="27">
        <v>1681.3675000000001</v>
      </c>
      <c r="F496" s="27">
        <v>1681.3675000000001</v>
      </c>
      <c r="G496" s="27">
        <v>0</v>
      </c>
      <c r="H496" s="27">
        <v>0</v>
      </c>
      <c r="I496" s="27">
        <v>1681.3675000000001</v>
      </c>
      <c r="J496" s="27">
        <v>840.68370000000004</v>
      </c>
      <c r="K496" s="27">
        <v>1681.3675000000001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11234.002200000001</v>
      </c>
      <c r="C497" s="27">
        <v>8.0000000000000004E-4</v>
      </c>
      <c r="D497" s="27">
        <v>841.33849999999995</v>
      </c>
      <c r="E497" s="27">
        <v>1682.6768999999999</v>
      </c>
      <c r="F497" s="27">
        <v>1682.6768999999999</v>
      </c>
      <c r="G497" s="27">
        <v>0</v>
      </c>
      <c r="H497" s="27">
        <v>0</v>
      </c>
      <c r="I497" s="27">
        <v>1682.6768999999999</v>
      </c>
      <c r="J497" s="27">
        <v>841.33849999999995</v>
      </c>
      <c r="K497" s="27">
        <v>1682.6768999999999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11240.5496</v>
      </c>
      <c r="C498" s="27">
        <v>8.0000000000000004E-4</v>
      </c>
      <c r="D498" s="27">
        <v>841.9932</v>
      </c>
      <c r="E498" s="27">
        <v>1683.9864</v>
      </c>
      <c r="F498" s="27">
        <v>1683.9864</v>
      </c>
      <c r="G498" s="27">
        <v>0</v>
      </c>
      <c r="H498" s="27">
        <v>0</v>
      </c>
      <c r="I498" s="27">
        <v>1683.9864</v>
      </c>
      <c r="J498" s="27">
        <v>841.9932</v>
      </c>
      <c r="K498" s="27">
        <v>1683.9864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11247.0969</v>
      </c>
      <c r="C499" s="27">
        <v>8.0000000000000004E-4</v>
      </c>
      <c r="D499" s="27">
        <v>842.64790000000005</v>
      </c>
      <c r="E499" s="27">
        <v>1685.2959000000001</v>
      </c>
      <c r="F499" s="27">
        <v>1685.2959000000001</v>
      </c>
      <c r="G499" s="27">
        <v>0</v>
      </c>
      <c r="H499" s="27">
        <v>0</v>
      </c>
      <c r="I499" s="27">
        <v>1685.2959000000001</v>
      </c>
      <c r="J499" s="27">
        <v>842.64790000000005</v>
      </c>
      <c r="K499" s="27">
        <v>1685.2959000000001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11253.6443</v>
      </c>
      <c r="C500" s="27">
        <v>8.0000000000000004E-4</v>
      </c>
      <c r="D500" s="27">
        <v>843.30269999999996</v>
      </c>
      <c r="E500" s="27">
        <v>1686.6053999999999</v>
      </c>
      <c r="F500" s="27">
        <v>1686.6053999999999</v>
      </c>
      <c r="G500" s="27">
        <v>0</v>
      </c>
      <c r="H500" s="27">
        <v>0</v>
      </c>
      <c r="I500" s="27">
        <v>1686.6053999999999</v>
      </c>
      <c r="J500" s="27">
        <v>843.30269999999996</v>
      </c>
      <c r="K500" s="27">
        <v>1686.6053999999999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11260.191699999999</v>
      </c>
      <c r="C501" s="27">
        <v>8.0000000000000004E-4</v>
      </c>
      <c r="D501" s="27">
        <v>843.95740000000001</v>
      </c>
      <c r="E501" s="27">
        <v>1687.9148</v>
      </c>
      <c r="F501" s="27">
        <v>1687.9148</v>
      </c>
      <c r="G501" s="27">
        <v>0</v>
      </c>
      <c r="H501" s="27">
        <v>0</v>
      </c>
      <c r="I501" s="27">
        <v>1687.9148</v>
      </c>
      <c r="J501" s="27">
        <v>843.95740000000001</v>
      </c>
      <c r="K501" s="27">
        <v>1687.9148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11266.739100000001</v>
      </c>
      <c r="C502" s="27">
        <v>8.0000000000000004E-4</v>
      </c>
      <c r="D502" s="27">
        <v>844.61220000000003</v>
      </c>
      <c r="E502" s="27">
        <v>1689.2243000000001</v>
      </c>
      <c r="F502" s="27">
        <v>1689.2243000000001</v>
      </c>
      <c r="G502" s="27">
        <v>0</v>
      </c>
      <c r="H502" s="27">
        <v>0</v>
      </c>
      <c r="I502" s="27">
        <v>1689.2243000000001</v>
      </c>
      <c r="J502" s="27">
        <v>844.61220000000003</v>
      </c>
      <c r="K502" s="27">
        <v>1689.2243000000001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11273.2865</v>
      </c>
      <c r="C503" s="27">
        <v>8.0000000000000004E-4</v>
      </c>
      <c r="D503" s="27">
        <v>845.26689999999996</v>
      </c>
      <c r="E503" s="27">
        <v>1690.5337999999999</v>
      </c>
      <c r="F503" s="27">
        <v>1690.5337999999999</v>
      </c>
      <c r="G503" s="27">
        <v>0</v>
      </c>
      <c r="H503" s="27">
        <v>0</v>
      </c>
      <c r="I503" s="27">
        <v>1690.5337999999999</v>
      </c>
      <c r="J503" s="27">
        <v>845.26689999999996</v>
      </c>
      <c r="K503" s="27">
        <v>1690.5337999999999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11279.8338</v>
      </c>
      <c r="C504" s="27">
        <v>8.0000000000000004E-4</v>
      </c>
      <c r="D504" s="27">
        <v>845.92160000000001</v>
      </c>
      <c r="E504" s="27">
        <v>1691.8433</v>
      </c>
      <c r="F504" s="27">
        <v>1691.8433</v>
      </c>
      <c r="G504" s="27">
        <v>0</v>
      </c>
      <c r="H504" s="27">
        <v>0</v>
      </c>
      <c r="I504" s="27">
        <v>1691.8433</v>
      </c>
      <c r="J504" s="27">
        <v>845.92160000000001</v>
      </c>
      <c r="K504" s="27">
        <v>1691.8433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11286.3812</v>
      </c>
      <c r="C505" s="27">
        <v>8.0000000000000004E-4</v>
      </c>
      <c r="D505" s="27">
        <v>846.57640000000004</v>
      </c>
      <c r="E505" s="27">
        <v>1693.1527000000001</v>
      </c>
      <c r="F505" s="27">
        <v>1693.1527000000001</v>
      </c>
      <c r="G505" s="27">
        <v>0</v>
      </c>
      <c r="H505" s="27">
        <v>0</v>
      </c>
      <c r="I505" s="27">
        <v>1693.1527000000001</v>
      </c>
      <c r="J505" s="27">
        <v>846.57640000000004</v>
      </c>
      <c r="K505" s="27">
        <v>1693.1527000000001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11292.928599999999</v>
      </c>
      <c r="C506" s="27">
        <v>8.0000000000000004E-4</v>
      </c>
      <c r="D506" s="27">
        <v>847.23109999999997</v>
      </c>
      <c r="E506" s="27">
        <v>1694.4621999999999</v>
      </c>
      <c r="F506" s="27">
        <v>1694.4621999999999</v>
      </c>
      <c r="G506" s="27">
        <v>0</v>
      </c>
      <c r="H506" s="27">
        <v>0</v>
      </c>
      <c r="I506" s="27">
        <v>1694.4621999999999</v>
      </c>
      <c r="J506" s="27">
        <v>847.23109999999997</v>
      </c>
      <c r="K506" s="27">
        <v>1694.4621999999999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11299.476000000001</v>
      </c>
      <c r="C507" s="27">
        <v>8.0000000000000004E-4</v>
      </c>
      <c r="D507" s="27">
        <v>847.88580000000002</v>
      </c>
      <c r="E507" s="27">
        <v>1695.7717</v>
      </c>
      <c r="F507" s="27">
        <v>1695.7717</v>
      </c>
      <c r="G507" s="27">
        <v>0</v>
      </c>
      <c r="H507" s="27">
        <v>0</v>
      </c>
      <c r="I507" s="27">
        <v>1695.7717</v>
      </c>
      <c r="J507" s="27">
        <v>847.88580000000002</v>
      </c>
      <c r="K507" s="27">
        <v>1695.7717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11306.0234</v>
      </c>
      <c r="C508" s="27">
        <v>8.0000000000000004E-4</v>
      </c>
      <c r="D508" s="27">
        <v>848.54060000000004</v>
      </c>
      <c r="E508" s="27">
        <v>1697.0812000000001</v>
      </c>
      <c r="F508" s="27">
        <v>1697.0812000000001</v>
      </c>
      <c r="G508" s="27">
        <v>0</v>
      </c>
      <c r="H508" s="27">
        <v>0</v>
      </c>
      <c r="I508" s="27">
        <v>1697.0812000000001</v>
      </c>
      <c r="J508" s="27">
        <v>848.54060000000004</v>
      </c>
      <c r="K508" s="27">
        <v>1697.0812000000001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11312.5707</v>
      </c>
      <c r="C509" s="27">
        <v>8.0000000000000004E-4</v>
      </c>
      <c r="D509" s="27">
        <v>849.19529999999997</v>
      </c>
      <c r="E509" s="27">
        <v>1698.3906999999999</v>
      </c>
      <c r="F509" s="27">
        <v>1698.3906999999999</v>
      </c>
      <c r="G509" s="27">
        <v>0</v>
      </c>
      <c r="H509" s="27">
        <v>0</v>
      </c>
      <c r="I509" s="27">
        <v>1698.3906999999999</v>
      </c>
      <c r="J509" s="27">
        <v>849.19529999999997</v>
      </c>
      <c r="K509" s="27">
        <v>1698.3906999999999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11319.1181</v>
      </c>
      <c r="C510" s="27">
        <v>8.0000000000000004E-4</v>
      </c>
      <c r="D510" s="27">
        <v>849.8501</v>
      </c>
      <c r="E510" s="27">
        <v>1699.7001</v>
      </c>
      <c r="F510" s="27">
        <v>1699.7001</v>
      </c>
      <c r="G510" s="27">
        <v>0</v>
      </c>
      <c r="H510" s="27">
        <v>0</v>
      </c>
      <c r="I510" s="27">
        <v>1699.7001</v>
      </c>
      <c r="J510" s="27">
        <v>849.8501</v>
      </c>
      <c r="K510" s="27">
        <v>1699.7001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11325.665499999999</v>
      </c>
      <c r="C511" s="27">
        <v>8.0000000000000004E-4</v>
      </c>
      <c r="D511" s="27">
        <v>850.50480000000005</v>
      </c>
      <c r="E511" s="27">
        <v>1701.0096000000001</v>
      </c>
      <c r="F511" s="27">
        <v>1701.0096000000001</v>
      </c>
      <c r="G511" s="27">
        <v>0</v>
      </c>
      <c r="H511" s="27">
        <v>0</v>
      </c>
      <c r="I511" s="27">
        <v>1701.0096000000001</v>
      </c>
      <c r="J511" s="27">
        <v>850.50480000000005</v>
      </c>
      <c r="K511" s="27">
        <v>1701.0096000000001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11750.9179</v>
      </c>
      <c r="C512" s="27">
        <v>0.05</v>
      </c>
      <c r="D512" s="27">
        <v>893.03</v>
      </c>
      <c r="E512" s="27">
        <v>1786.0600999999999</v>
      </c>
      <c r="F512" s="27">
        <v>1786.0600999999999</v>
      </c>
      <c r="G512" s="27">
        <v>0</v>
      </c>
      <c r="H512" s="27">
        <v>0</v>
      </c>
      <c r="I512" s="27">
        <v>1786.0600999999999</v>
      </c>
      <c r="J512" s="27">
        <v>893.03</v>
      </c>
      <c r="K512" s="27">
        <v>1786.0600999999999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11757.787399999999</v>
      </c>
      <c r="C513" s="27">
        <v>8.0000000000000004E-4</v>
      </c>
      <c r="D513" s="27">
        <v>893.71699999999998</v>
      </c>
      <c r="E513" s="27">
        <v>1787.434</v>
      </c>
      <c r="F513" s="27">
        <v>1787.434</v>
      </c>
      <c r="G513" s="27">
        <v>0</v>
      </c>
      <c r="H513" s="27">
        <v>0</v>
      </c>
      <c r="I513" s="27">
        <v>1787.434</v>
      </c>
      <c r="J513" s="27">
        <v>893.71699999999998</v>
      </c>
      <c r="K513" s="27">
        <v>1787.434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11764.656800000001</v>
      </c>
      <c r="C514" s="27">
        <v>8.0000000000000004E-4</v>
      </c>
      <c r="D514" s="27">
        <v>894.40390000000002</v>
      </c>
      <c r="E514" s="27">
        <v>1788.8079</v>
      </c>
      <c r="F514" s="27">
        <v>1788.8079</v>
      </c>
      <c r="G514" s="27">
        <v>0</v>
      </c>
      <c r="H514" s="27">
        <v>0</v>
      </c>
      <c r="I514" s="27">
        <v>1788.8079</v>
      </c>
      <c r="J514" s="27">
        <v>894.40390000000002</v>
      </c>
      <c r="K514" s="27">
        <v>1788.8079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11771.5263</v>
      </c>
      <c r="C515" s="27">
        <v>8.0000000000000004E-4</v>
      </c>
      <c r="D515" s="27">
        <v>895.09090000000003</v>
      </c>
      <c r="E515" s="27">
        <v>1790.1818000000001</v>
      </c>
      <c r="F515" s="27">
        <v>1790.1818000000001</v>
      </c>
      <c r="G515" s="27">
        <v>0</v>
      </c>
      <c r="H515" s="27">
        <v>0</v>
      </c>
      <c r="I515" s="27">
        <v>1790.1818000000001</v>
      </c>
      <c r="J515" s="27">
        <v>895.09090000000003</v>
      </c>
      <c r="K515" s="27">
        <v>1790.1818000000001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11778.3958</v>
      </c>
      <c r="C516" s="27">
        <v>8.0000000000000004E-4</v>
      </c>
      <c r="D516" s="27">
        <v>895.77779999999996</v>
      </c>
      <c r="E516" s="27">
        <v>1791.5556999999999</v>
      </c>
      <c r="F516" s="27">
        <v>1791.5556999999999</v>
      </c>
      <c r="G516" s="27">
        <v>0</v>
      </c>
      <c r="H516" s="27">
        <v>0</v>
      </c>
      <c r="I516" s="27">
        <v>1791.5556999999999</v>
      </c>
      <c r="J516" s="27">
        <v>895.77779999999996</v>
      </c>
      <c r="K516" s="27">
        <v>1791.5556999999999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11785.2652</v>
      </c>
      <c r="C517" s="27">
        <v>8.0000000000000004E-4</v>
      </c>
      <c r="D517" s="27">
        <v>896.46479999999997</v>
      </c>
      <c r="E517" s="27">
        <v>1792.9295</v>
      </c>
      <c r="F517" s="27">
        <v>1792.9295</v>
      </c>
      <c r="G517" s="27">
        <v>0</v>
      </c>
      <c r="H517" s="27">
        <v>0</v>
      </c>
      <c r="I517" s="27">
        <v>1792.9295</v>
      </c>
      <c r="J517" s="27">
        <v>896.46479999999997</v>
      </c>
      <c r="K517" s="27">
        <v>1792.9295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11792.134700000001</v>
      </c>
      <c r="C518" s="27">
        <v>8.0000000000000004E-4</v>
      </c>
      <c r="D518" s="27">
        <v>897.15170000000001</v>
      </c>
      <c r="E518" s="27">
        <v>1794.3034</v>
      </c>
      <c r="F518" s="27">
        <v>1794.3034</v>
      </c>
      <c r="G518" s="27">
        <v>0</v>
      </c>
      <c r="H518" s="27">
        <v>0</v>
      </c>
      <c r="I518" s="27">
        <v>1794.3034</v>
      </c>
      <c r="J518" s="27">
        <v>897.15170000000001</v>
      </c>
      <c r="K518" s="27">
        <v>1794.3034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11799.0041</v>
      </c>
      <c r="C519" s="27">
        <v>8.0000000000000004E-4</v>
      </c>
      <c r="D519" s="27">
        <v>897.83870000000002</v>
      </c>
      <c r="E519" s="27">
        <v>1795.6773000000001</v>
      </c>
      <c r="F519" s="27">
        <v>1795.6773000000001</v>
      </c>
      <c r="G519" s="27">
        <v>0</v>
      </c>
      <c r="H519" s="27">
        <v>0</v>
      </c>
      <c r="I519" s="27">
        <v>1795.6773000000001</v>
      </c>
      <c r="J519" s="27">
        <v>897.83870000000002</v>
      </c>
      <c r="K519" s="27">
        <v>1795.6773000000001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11805.873600000001</v>
      </c>
      <c r="C520" s="27">
        <v>8.0000000000000004E-4</v>
      </c>
      <c r="D520" s="27">
        <v>898.52560000000005</v>
      </c>
      <c r="E520" s="27">
        <v>1797.0512000000001</v>
      </c>
      <c r="F520" s="27">
        <v>1797.0512000000001</v>
      </c>
      <c r="G520" s="27">
        <v>0</v>
      </c>
      <c r="H520" s="27">
        <v>0</v>
      </c>
      <c r="I520" s="27">
        <v>1797.0512000000001</v>
      </c>
      <c r="J520" s="27">
        <v>898.52560000000005</v>
      </c>
      <c r="K520" s="27">
        <v>1797.0512000000001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11812.7431</v>
      </c>
      <c r="C521" s="27">
        <v>8.0000000000000004E-4</v>
      </c>
      <c r="D521" s="27">
        <v>899.21259999999995</v>
      </c>
      <c r="E521" s="27">
        <v>1798.4250999999999</v>
      </c>
      <c r="F521" s="27">
        <v>1798.4250999999999</v>
      </c>
      <c r="G521" s="27">
        <v>0</v>
      </c>
      <c r="H521" s="27">
        <v>0</v>
      </c>
      <c r="I521" s="27">
        <v>1798.4250999999999</v>
      </c>
      <c r="J521" s="27">
        <v>899.21259999999995</v>
      </c>
      <c r="K521" s="27">
        <v>1798.4250999999999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11819.612499999999</v>
      </c>
      <c r="C522" s="27">
        <v>8.0000000000000004E-4</v>
      </c>
      <c r="D522" s="27">
        <v>899.89949999999999</v>
      </c>
      <c r="E522" s="27">
        <v>1799.799</v>
      </c>
      <c r="F522" s="27">
        <v>1799.799</v>
      </c>
      <c r="G522" s="27">
        <v>0</v>
      </c>
      <c r="H522" s="27">
        <v>0</v>
      </c>
      <c r="I522" s="27">
        <v>1799.799</v>
      </c>
      <c r="J522" s="27">
        <v>899.89949999999999</v>
      </c>
      <c r="K522" s="27">
        <v>1799.799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11826.482</v>
      </c>
      <c r="C523" s="27">
        <v>8.0000000000000004E-4</v>
      </c>
      <c r="D523" s="27">
        <v>900.58640000000003</v>
      </c>
      <c r="E523" s="27">
        <v>1801.1729</v>
      </c>
      <c r="F523" s="27">
        <v>1801.1729</v>
      </c>
      <c r="G523" s="27">
        <v>0</v>
      </c>
      <c r="H523" s="27">
        <v>0</v>
      </c>
      <c r="I523" s="27">
        <v>1801.1729</v>
      </c>
      <c r="J523" s="27">
        <v>900.58640000000003</v>
      </c>
      <c r="K523" s="27">
        <v>1801.1729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11833.351500000001</v>
      </c>
      <c r="C524" s="27">
        <v>8.0000000000000004E-4</v>
      </c>
      <c r="D524" s="27">
        <v>901.27340000000004</v>
      </c>
      <c r="E524" s="27">
        <v>1802.5468000000001</v>
      </c>
      <c r="F524" s="27">
        <v>1802.5468000000001</v>
      </c>
      <c r="G524" s="27">
        <v>0</v>
      </c>
      <c r="H524" s="27">
        <v>0</v>
      </c>
      <c r="I524" s="27">
        <v>1802.5468000000001</v>
      </c>
      <c r="J524" s="27">
        <v>901.27340000000004</v>
      </c>
      <c r="K524" s="27">
        <v>1802.5468000000001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11840.2209</v>
      </c>
      <c r="C525" s="27">
        <v>8.0000000000000004E-4</v>
      </c>
      <c r="D525" s="27">
        <v>901.96029999999996</v>
      </c>
      <c r="E525" s="27">
        <v>1803.9206999999999</v>
      </c>
      <c r="F525" s="27">
        <v>1803.9206999999999</v>
      </c>
      <c r="G525" s="27">
        <v>0</v>
      </c>
      <c r="H525" s="27">
        <v>0</v>
      </c>
      <c r="I525" s="27">
        <v>1803.9206999999999</v>
      </c>
      <c r="J525" s="27">
        <v>901.96029999999996</v>
      </c>
      <c r="K525" s="27">
        <v>1803.9206999999999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11847.090399999999</v>
      </c>
      <c r="C526" s="27">
        <v>8.0000000000000004E-4</v>
      </c>
      <c r="D526" s="27">
        <v>902.64729999999997</v>
      </c>
      <c r="E526" s="27">
        <v>1805.2945999999999</v>
      </c>
      <c r="F526" s="27">
        <v>1805.2945999999999</v>
      </c>
      <c r="G526" s="27">
        <v>0</v>
      </c>
      <c r="H526" s="27">
        <v>0</v>
      </c>
      <c r="I526" s="27">
        <v>1805.2945999999999</v>
      </c>
      <c r="J526" s="27">
        <v>902.64729999999997</v>
      </c>
      <c r="K526" s="27">
        <v>1805.2945999999999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11853.959800000001</v>
      </c>
      <c r="C527" s="27">
        <v>8.0000000000000004E-4</v>
      </c>
      <c r="D527" s="27">
        <v>903.33420000000001</v>
      </c>
      <c r="E527" s="27">
        <v>1806.6685</v>
      </c>
      <c r="F527" s="27">
        <v>1806.6685</v>
      </c>
      <c r="G527" s="27">
        <v>0</v>
      </c>
      <c r="H527" s="27">
        <v>0</v>
      </c>
      <c r="I527" s="27">
        <v>1806.6685</v>
      </c>
      <c r="J527" s="27">
        <v>903.33420000000001</v>
      </c>
      <c r="K527" s="27">
        <v>1806.6685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11860.829299999999</v>
      </c>
      <c r="C528" s="27">
        <v>8.0000000000000004E-4</v>
      </c>
      <c r="D528" s="27">
        <v>904.02120000000002</v>
      </c>
      <c r="E528" s="27">
        <v>1808.0424</v>
      </c>
      <c r="F528" s="27">
        <v>1808.0424</v>
      </c>
      <c r="G528" s="27">
        <v>0</v>
      </c>
      <c r="H528" s="27">
        <v>0</v>
      </c>
      <c r="I528" s="27">
        <v>1808.0424</v>
      </c>
      <c r="J528" s="27">
        <v>904.02120000000002</v>
      </c>
      <c r="K528" s="27">
        <v>1808.0424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11867.6988</v>
      </c>
      <c r="C529" s="27">
        <v>8.0000000000000004E-4</v>
      </c>
      <c r="D529" s="27">
        <v>904.70809999999994</v>
      </c>
      <c r="E529" s="27">
        <v>1809.4163000000001</v>
      </c>
      <c r="F529" s="27">
        <v>1809.4163000000001</v>
      </c>
      <c r="G529" s="27">
        <v>0</v>
      </c>
      <c r="H529" s="27">
        <v>0</v>
      </c>
      <c r="I529" s="27">
        <v>1809.4163000000001</v>
      </c>
      <c r="J529" s="27">
        <v>904.70809999999994</v>
      </c>
      <c r="K529" s="27">
        <v>1809.4163000000001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11874.5682</v>
      </c>
      <c r="C530" s="27">
        <v>8.0000000000000004E-4</v>
      </c>
      <c r="D530" s="27">
        <v>905.39509999999996</v>
      </c>
      <c r="E530" s="27">
        <v>1810.7900999999999</v>
      </c>
      <c r="F530" s="27">
        <v>1810.7900999999999</v>
      </c>
      <c r="G530" s="27">
        <v>0</v>
      </c>
      <c r="H530" s="27">
        <v>0</v>
      </c>
      <c r="I530" s="27">
        <v>1810.7900999999999</v>
      </c>
      <c r="J530" s="27">
        <v>905.39509999999996</v>
      </c>
      <c r="K530" s="27">
        <v>1810.7900999999999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11881.4377</v>
      </c>
      <c r="C531" s="27">
        <v>8.0000000000000004E-4</v>
      </c>
      <c r="D531" s="27">
        <v>906.08199999999999</v>
      </c>
      <c r="E531" s="27">
        <v>1812.164</v>
      </c>
      <c r="F531" s="27">
        <v>1812.164</v>
      </c>
      <c r="G531" s="27">
        <v>0</v>
      </c>
      <c r="H531" s="27">
        <v>0</v>
      </c>
      <c r="I531" s="27">
        <v>1812.164</v>
      </c>
      <c r="J531" s="27">
        <v>906.08199999999999</v>
      </c>
      <c r="K531" s="27">
        <v>1812.164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11888.3071</v>
      </c>
      <c r="C532" s="27">
        <v>8.0000000000000004E-4</v>
      </c>
      <c r="D532" s="27">
        <v>906.76900000000001</v>
      </c>
      <c r="E532" s="27">
        <v>1813.5379</v>
      </c>
      <c r="F532" s="27">
        <v>1813.5379</v>
      </c>
      <c r="G532" s="27">
        <v>0</v>
      </c>
      <c r="H532" s="27">
        <v>0</v>
      </c>
      <c r="I532" s="27">
        <v>1813.5379</v>
      </c>
      <c r="J532" s="27">
        <v>906.76900000000001</v>
      </c>
      <c r="K532" s="27">
        <v>1813.5379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11895.176600000001</v>
      </c>
      <c r="C533" s="27">
        <v>8.0000000000000004E-4</v>
      </c>
      <c r="D533" s="27">
        <v>907.45590000000004</v>
      </c>
      <c r="E533" s="27">
        <v>1814.9118000000001</v>
      </c>
      <c r="F533" s="27">
        <v>1814.9118000000001</v>
      </c>
      <c r="G533" s="27">
        <v>0</v>
      </c>
      <c r="H533" s="27">
        <v>0</v>
      </c>
      <c r="I533" s="27">
        <v>1814.9118000000001</v>
      </c>
      <c r="J533" s="27">
        <v>907.45590000000004</v>
      </c>
      <c r="K533" s="27">
        <v>1814.9118000000001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11902.0461</v>
      </c>
      <c r="C534" s="27">
        <v>8.0000000000000004E-4</v>
      </c>
      <c r="D534" s="27">
        <v>908.14290000000005</v>
      </c>
      <c r="E534" s="27">
        <v>1816.2856999999999</v>
      </c>
      <c r="F534" s="27">
        <v>1816.2856999999999</v>
      </c>
      <c r="G534" s="27">
        <v>0</v>
      </c>
      <c r="H534" s="27">
        <v>0</v>
      </c>
      <c r="I534" s="27">
        <v>1816.2856999999999</v>
      </c>
      <c r="J534" s="27">
        <v>908.14290000000005</v>
      </c>
      <c r="K534" s="27">
        <v>1816.2856999999999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11908.915499999999</v>
      </c>
      <c r="C535" s="27">
        <v>8.0000000000000004E-4</v>
      </c>
      <c r="D535" s="27">
        <v>908.82979999999998</v>
      </c>
      <c r="E535" s="27">
        <v>1817.6596</v>
      </c>
      <c r="F535" s="27">
        <v>1817.6596</v>
      </c>
      <c r="G535" s="27">
        <v>0</v>
      </c>
      <c r="H535" s="27">
        <v>0</v>
      </c>
      <c r="I535" s="27">
        <v>1817.6596</v>
      </c>
      <c r="J535" s="27">
        <v>908.82979999999998</v>
      </c>
      <c r="K535" s="27">
        <v>1817.6596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11915.785</v>
      </c>
      <c r="C536" s="27">
        <v>8.0000000000000004E-4</v>
      </c>
      <c r="D536" s="27">
        <v>909.51670000000001</v>
      </c>
      <c r="E536" s="27">
        <v>1819.0335</v>
      </c>
      <c r="F536" s="27">
        <v>1819.0335</v>
      </c>
      <c r="G536" s="27">
        <v>0</v>
      </c>
      <c r="H536" s="27">
        <v>0</v>
      </c>
      <c r="I536" s="27">
        <v>1819.0335</v>
      </c>
      <c r="J536" s="27">
        <v>909.51670000000001</v>
      </c>
      <c r="K536" s="27">
        <v>1819.0335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11922.654500000001</v>
      </c>
      <c r="C537" s="27">
        <v>8.0000000000000004E-4</v>
      </c>
      <c r="D537" s="27">
        <v>910.20370000000003</v>
      </c>
      <c r="E537" s="27">
        <v>1820.4074000000001</v>
      </c>
      <c r="F537" s="27">
        <v>1820.4074000000001</v>
      </c>
      <c r="G537" s="27">
        <v>0</v>
      </c>
      <c r="H537" s="27">
        <v>0</v>
      </c>
      <c r="I537" s="27">
        <v>1820.4074000000001</v>
      </c>
      <c r="J537" s="27">
        <v>910.20370000000003</v>
      </c>
      <c r="K537" s="27">
        <v>1820.4074000000001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11929.5239</v>
      </c>
      <c r="C538" s="27">
        <v>8.0000000000000004E-4</v>
      </c>
      <c r="D538" s="27">
        <v>910.89059999999995</v>
      </c>
      <c r="E538" s="27">
        <v>1821.7813000000001</v>
      </c>
      <c r="F538" s="27">
        <v>1821.7813000000001</v>
      </c>
      <c r="G538" s="27">
        <v>0</v>
      </c>
      <c r="H538" s="27">
        <v>0</v>
      </c>
      <c r="I538" s="27">
        <v>1821.7813000000001</v>
      </c>
      <c r="J538" s="27">
        <v>910.89059999999995</v>
      </c>
      <c r="K538" s="27">
        <v>1821.7813000000001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11936.393400000001</v>
      </c>
      <c r="C539" s="27">
        <v>8.0000000000000004E-4</v>
      </c>
      <c r="D539" s="27">
        <v>911.57759999999996</v>
      </c>
      <c r="E539" s="27">
        <v>1823.1551999999999</v>
      </c>
      <c r="F539" s="27">
        <v>1823.1551999999999</v>
      </c>
      <c r="G539" s="27">
        <v>0</v>
      </c>
      <c r="H539" s="27">
        <v>0</v>
      </c>
      <c r="I539" s="27">
        <v>1823.1551999999999</v>
      </c>
      <c r="J539" s="27">
        <v>911.57759999999996</v>
      </c>
      <c r="K539" s="27">
        <v>1823.1551999999999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11943.2628</v>
      </c>
      <c r="C540" s="27">
        <v>8.0000000000000004E-4</v>
      </c>
      <c r="D540" s="27">
        <v>912.2645</v>
      </c>
      <c r="E540" s="27">
        <v>1824.5291</v>
      </c>
      <c r="F540" s="27">
        <v>1824.5291</v>
      </c>
      <c r="G540" s="27">
        <v>0</v>
      </c>
      <c r="H540" s="27">
        <v>0</v>
      </c>
      <c r="I540" s="27">
        <v>1824.5291</v>
      </c>
      <c r="J540" s="27">
        <v>912.2645</v>
      </c>
      <c r="K540" s="27">
        <v>1824.5291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11950.132299999999</v>
      </c>
      <c r="C541" s="27">
        <v>8.0000000000000004E-4</v>
      </c>
      <c r="D541" s="27">
        <v>912.95150000000001</v>
      </c>
      <c r="E541" s="27">
        <v>1825.903</v>
      </c>
      <c r="F541" s="27">
        <v>1825.903</v>
      </c>
      <c r="G541" s="27">
        <v>0</v>
      </c>
      <c r="H541" s="27">
        <v>0</v>
      </c>
      <c r="I541" s="27">
        <v>1825.903</v>
      </c>
      <c r="J541" s="27">
        <v>912.95150000000001</v>
      </c>
      <c r="K541" s="27">
        <v>1825.903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11957.0018</v>
      </c>
      <c r="C542" s="27">
        <v>8.0000000000000004E-4</v>
      </c>
      <c r="D542" s="27">
        <v>913.63840000000005</v>
      </c>
      <c r="E542" s="27">
        <v>1827.2769000000001</v>
      </c>
      <c r="F542" s="27">
        <v>1827.2769000000001</v>
      </c>
      <c r="G542" s="27">
        <v>0</v>
      </c>
      <c r="H542" s="27">
        <v>0</v>
      </c>
      <c r="I542" s="27">
        <v>1827.2769000000001</v>
      </c>
      <c r="J542" s="27">
        <v>913.63840000000005</v>
      </c>
      <c r="K542" s="27">
        <v>1827.2769000000001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11963.8712</v>
      </c>
      <c r="C543" s="27">
        <v>8.0000000000000004E-4</v>
      </c>
      <c r="D543" s="27">
        <v>914.32539999999995</v>
      </c>
      <c r="E543" s="27">
        <v>1828.6506999999999</v>
      </c>
      <c r="F543" s="27">
        <v>1828.6506999999999</v>
      </c>
      <c r="G543" s="27">
        <v>0</v>
      </c>
      <c r="H543" s="27">
        <v>0</v>
      </c>
      <c r="I543" s="27">
        <v>1828.6506999999999</v>
      </c>
      <c r="J543" s="27">
        <v>914.32539999999995</v>
      </c>
      <c r="K543" s="27">
        <v>1828.6506999999999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11970.7407</v>
      </c>
      <c r="C544" s="27">
        <v>8.0000000000000004E-4</v>
      </c>
      <c r="D544" s="27">
        <v>915.01229999999998</v>
      </c>
      <c r="E544" s="27">
        <v>1830.0246</v>
      </c>
      <c r="F544" s="27">
        <v>1830.0246</v>
      </c>
      <c r="G544" s="27">
        <v>0</v>
      </c>
      <c r="H544" s="27">
        <v>0</v>
      </c>
      <c r="I544" s="27">
        <v>1830.0246</v>
      </c>
      <c r="J544" s="27">
        <v>915.01229999999998</v>
      </c>
      <c r="K544" s="27">
        <v>1830.0246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11977.610199999999</v>
      </c>
      <c r="C545" s="27">
        <v>8.0000000000000004E-4</v>
      </c>
      <c r="D545" s="27">
        <v>915.69929999999999</v>
      </c>
      <c r="E545" s="27">
        <v>1831.3985</v>
      </c>
      <c r="F545" s="27">
        <v>1831.3985</v>
      </c>
      <c r="G545" s="27">
        <v>0</v>
      </c>
      <c r="H545" s="27">
        <v>0</v>
      </c>
      <c r="I545" s="27">
        <v>1831.3985</v>
      </c>
      <c r="J545" s="27">
        <v>915.69929999999999</v>
      </c>
      <c r="K545" s="27">
        <v>1831.3985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11984.479600000001</v>
      </c>
      <c r="C546" s="27">
        <v>8.0000000000000004E-4</v>
      </c>
      <c r="D546" s="27">
        <v>916.38620000000003</v>
      </c>
      <c r="E546" s="27">
        <v>1832.7724000000001</v>
      </c>
      <c r="F546" s="27">
        <v>1832.7724000000001</v>
      </c>
      <c r="G546" s="27">
        <v>0</v>
      </c>
      <c r="H546" s="27">
        <v>0</v>
      </c>
      <c r="I546" s="27">
        <v>1832.7724000000001</v>
      </c>
      <c r="J546" s="27">
        <v>916.38620000000003</v>
      </c>
      <c r="K546" s="27">
        <v>1832.7724000000001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11991.349099999999</v>
      </c>
      <c r="C547" s="27">
        <v>6.9999999999999999E-4</v>
      </c>
      <c r="D547" s="27">
        <v>917.07320000000004</v>
      </c>
      <c r="E547" s="27">
        <v>1834.1463000000001</v>
      </c>
      <c r="F547" s="27">
        <v>1834.1463000000001</v>
      </c>
      <c r="G547" s="27">
        <v>0</v>
      </c>
      <c r="H547" s="27">
        <v>0</v>
      </c>
      <c r="I547" s="27">
        <v>1834.1463000000001</v>
      </c>
      <c r="J547" s="27">
        <v>917.07320000000004</v>
      </c>
      <c r="K547" s="27">
        <v>1834.1463000000001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11998.218500000001</v>
      </c>
      <c r="C548" s="27">
        <v>6.9999999999999999E-4</v>
      </c>
      <c r="D548" s="27">
        <v>917.76009999999997</v>
      </c>
      <c r="E548" s="27">
        <v>1835.5201999999999</v>
      </c>
      <c r="F548" s="27">
        <v>1835.5201999999999</v>
      </c>
      <c r="G548" s="27">
        <v>0</v>
      </c>
      <c r="H548" s="27">
        <v>0</v>
      </c>
      <c r="I548" s="27">
        <v>1835.5201999999999</v>
      </c>
      <c r="J548" s="27">
        <v>917.76009999999997</v>
      </c>
      <c r="K548" s="27">
        <v>1835.5201999999999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12005.088</v>
      </c>
      <c r="C549" s="27">
        <v>6.9999999999999999E-4</v>
      </c>
      <c r="D549" s="27">
        <v>918.44709999999998</v>
      </c>
      <c r="E549" s="27">
        <v>1836.8941</v>
      </c>
      <c r="F549" s="27">
        <v>1836.8941</v>
      </c>
      <c r="G549" s="27">
        <v>0</v>
      </c>
      <c r="H549" s="27">
        <v>0</v>
      </c>
      <c r="I549" s="27">
        <v>1836.8941</v>
      </c>
      <c r="J549" s="27">
        <v>918.44709999999998</v>
      </c>
      <c r="K549" s="27">
        <v>1836.8941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12011.9575</v>
      </c>
      <c r="C550" s="27">
        <v>6.9999999999999999E-4</v>
      </c>
      <c r="D550" s="27">
        <v>919.13400000000001</v>
      </c>
      <c r="E550" s="27">
        <v>1838.268</v>
      </c>
      <c r="F550" s="27">
        <v>1838.268</v>
      </c>
      <c r="G550" s="27">
        <v>0</v>
      </c>
      <c r="H550" s="27">
        <v>0</v>
      </c>
      <c r="I550" s="27">
        <v>1838.268</v>
      </c>
      <c r="J550" s="27">
        <v>919.13400000000001</v>
      </c>
      <c r="K550" s="27">
        <v>1838.268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12018.8269</v>
      </c>
      <c r="C551" s="27">
        <v>6.9999999999999999E-4</v>
      </c>
      <c r="D551" s="27">
        <v>919.82090000000005</v>
      </c>
      <c r="E551" s="27">
        <v>1839.6419000000001</v>
      </c>
      <c r="F551" s="27">
        <v>1839.6419000000001</v>
      </c>
      <c r="G551" s="27">
        <v>0</v>
      </c>
      <c r="H551" s="27">
        <v>0</v>
      </c>
      <c r="I551" s="27">
        <v>1839.6419000000001</v>
      </c>
      <c r="J551" s="27">
        <v>919.82090000000005</v>
      </c>
      <c r="K551" s="27">
        <v>1839.6419000000001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12025.696400000001</v>
      </c>
      <c r="C552" s="27">
        <v>6.9999999999999999E-4</v>
      </c>
      <c r="D552" s="27">
        <v>920.50789999999995</v>
      </c>
      <c r="E552" s="27">
        <v>1841.0157999999999</v>
      </c>
      <c r="F552" s="27">
        <v>1841.0157999999999</v>
      </c>
      <c r="G552" s="27">
        <v>0</v>
      </c>
      <c r="H552" s="27">
        <v>0</v>
      </c>
      <c r="I552" s="27">
        <v>1841.0157999999999</v>
      </c>
      <c r="J552" s="27">
        <v>920.50789999999995</v>
      </c>
      <c r="K552" s="27">
        <v>1841.0157999999999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12032.5658</v>
      </c>
      <c r="C553" s="27">
        <v>6.9999999999999999E-4</v>
      </c>
      <c r="D553" s="27">
        <v>921.19479999999999</v>
      </c>
      <c r="E553" s="27">
        <v>1842.3896999999999</v>
      </c>
      <c r="F553" s="27">
        <v>1842.3896999999999</v>
      </c>
      <c r="G553" s="27">
        <v>0</v>
      </c>
      <c r="H553" s="27">
        <v>0</v>
      </c>
      <c r="I553" s="27">
        <v>1842.3896999999999</v>
      </c>
      <c r="J553" s="27">
        <v>921.19479999999999</v>
      </c>
      <c r="K553" s="27">
        <v>1842.3896999999999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12039.435299999999</v>
      </c>
      <c r="C554" s="27">
        <v>6.9999999999999999E-4</v>
      </c>
      <c r="D554" s="27">
        <v>921.8818</v>
      </c>
      <c r="E554" s="27">
        <v>1843.7636</v>
      </c>
      <c r="F554" s="27">
        <v>1843.7636</v>
      </c>
      <c r="G554" s="27">
        <v>0</v>
      </c>
      <c r="H554" s="27">
        <v>0</v>
      </c>
      <c r="I554" s="27">
        <v>1843.7636</v>
      </c>
      <c r="J554" s="27">
        <v>921.8818</v>
      </c>
      <c r="K554" s="27">
        <v>1843.7636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12046.3048</v>
      </c>
      <c r="C555" s="27">
        <v>6.9999999999999999E-4</v>
      </c>
      <c r="D555" s="27">
        <v>922.56870000000004</v>
      </c>
      <c r="E555" s="27">
        <v>1845.1375</v>
      </c>
      <c r="F555" s="27">
        <v>1845.1375</v>
      </c>
      <c r="G555" s="27">
        <v>0</v>
      </c>
      <c r="H555" s="27">
        <v>0</v>
      </c>
      <c r="I555" s="27">
        <v>1845.1375</v>
      </c>
      <c r="J555" s="27">
        <v>922.56870000000004</v>
      </c>
      <c r="K555" s="27">
        <v>1845.1375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12053.174199999999</v>
      </c>
      <c r="C556" s="27">
        <v>6.9999999999999999E-4</v>
      </c>
      <c r="D556" s="27">
        <v>923.25570000000005</v>
      </c>
      <c r="E556" s="27">
        <v>1846.5112999999999</v>
      </c>
      <c r="F556" s="27">
        <v>1846.5112999999999</v>
      </c>
      <c r="G556" s="27">
        <v>0</v>
      </c>
      <c r="H556" s="27">
        <v>0</v>
      </c>
      <c r="I556" s="27">
        <v>1846.5112999999999</v>
      </c>
      <c r="J556" s="27">
        <v>923.25570000000005</v>
      </c>
      <c r="K556" s="27">
        <v>1846.5112999999999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12060.0437</v>
      </c>
      <c r="C557" s="27">
        <v>6.9999999999999999E-4</v>
      </c>
      <c r="D557" s="27">
        <v>923.94259999999997</v>
      </c>
      <c r="E557" s="27">
        <v>1847.8851999999999</v>
      </c>
      <c r="F557" s="27">
        <v>1847.8851999999999</v>
      </c>
      <c r="G557" s="27">
        <v>0</v>
      </c>
      <c r="H557" s="27">
        <v>0</v>
      </c>
      <c r="I557" s="27">
        <v>1847.8851999999999</v>
      </c>
      <c r="J557" s="27">
        <v>923.94259999999997</v>
      </c>
      <c r="K557" s="27">
        <v>1847.8851999999999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12066.913200000001</v>
      </c>
      <c r="C558" s="27">
        <v>6.9999999999999999E-4</v>
      </c>
      <c r="D558" s="27">
        <v>924.62959999999998</v>
      </c>
      <c r="E558" s="27">
        <v>1849.2591</v>
      </c>
      <c r="F558" s="27">
        <v>1849.2591</v>
      </c>
      <c r="G558" s="27">
        <v>0</v>
      </c>
      <c r="H558" s="27">
        <v>0</v>
      </c>
      <c r="I558" s="27">
        <v>1849.2591</v>
      </c>
      <c r="J558" s="27">
        <v>924.62959999999998</v>
      </c>
      <c r="K558" s="27">
        <v>1849.2591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12073.7826</v>
      </c>
      <c r="C559" s="27">
        <v>6.9999999999999999E-4</v>
      </c>
      <c r="D559" s="27">
        <v>925.31650000000002</v>
      </c>
      <c r="E559" s="27">
        <v>1850.633</v>
      </c>
      <c r="F559" s="27">
        <v>1850.633</v>
      </c>
      <c r="G559" s="27">
        <v>0</v>
      </c>
      <c r="H559" s="27">
        <v>0</v>
      </c>
      <c r="I559" s="27">
        <v>1850.633</v>
      </c>
      <c r="J559" s="27">
        <v>925.31650000000002</v>
      </c>
      <c r="K559" s="27">
        <v>1850.633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12080.652099999999</v>
      </c>
      <c r="C560" s="27">
        <v>6.9999999999999999E-4</v>
      </c>
      <c r="D560" s="27">
        <v>926.00350000000003</v>
      </c>
      <c r="E560" s="27">
        <v>1852.0069000000001</v>
      </c>
      <c r="F560" s="27">
        <v>1852.0069000000001</v>
      </c>
      <c r="G560" s="27">
        <v>0</v>
      </c>
      <c r="H560" s="27">
        <v>0</v>
      </c>
      <c r="I560" s="27">
        <v>1852.0069000000001</v>
      </c>
      <c r="J560" s="27">
        <v>926.00350000000003</v>
      </c>
      <c r="K560" s="27">
        <v>1852.0069000000001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12087.521500000001</v>
      </c>
      <c r="C561" s="27">
        <v>6.9999999999999999E-4</v>
      </c>
      <c r="D561" s="27">
        <v>926.69039999999995</v>
      </c>
      <c r="E561" s="27">
        <v>1853.3807999999999</v>
      </c>
      <c r="F561" s="27">
        <v>1853.3807999999999</v>
      </c>
      <c r="G561" s="27">
        <v>0</v>
      </c>
      <c r="H561" s="27">
        <v>0</v>
      </c>
      <c r="I561" s="27">
        <v>1853.3807999999999</v>
      </c>
      <c r="J561" s="27">
        <v>926.69039999999995</v>
      </c>
      <c r="K561" s="27">
        <v>1853.3807999999999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12094.391</v>
      </c>
      <c r="C562" s="27">
        <v>6.9999999999999999E-4</v>
      </c>
      <c r="D562" s="27">
        <v>927.37739999999997</v>
      </c>
      <c r="E562" s="27">
        <v>1854.7547</v>
      </c>
      <c r="F562" s="27">
        <v>1854.7547</v>
      </c>
      <c r="G562" s="27">
        <v>0</v>
      </c>
      <c r="H562" s="27">
        <v>0</v>
      </c>
      <c r="I562" s="27">
        <v>1854.7547</v>
      </c>
      <c r="J562" s="27">
        <v>927.37739999999997</v>
      </c>
      <c r="K562" s="27">
        <v>1854.7547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12101.2605</v>
      </c>
      <c r="C563" s="27">
        <v>6.9999999999999999E-4</v>
      </c>
      <c r="D563" s="27">
        <v>928.0643</v>
      </c>
      <c r="E563" s="27">
        <v>1856.1286</v>
      </c>
      <c r="F563" s="27">
        <v>1856.1286</v>
      </c>
      <c r="G563" s="27">
        <v>0</v>
      </c>
      <c r="H563" s="27">
        <v>0</v>
      </c>
      <c r="I563" s="27">
        <v>1856.1286</v>
      </c>
      <c r="J563" s="27">
        <v>928.0643</v>
      </c>
      <c r="K563" s="27">
        <v>1856.1286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12108.1299</v>
      </c>
      <c r="C564" s="27">
        <v>6.9999999999999999E-4</v>
      </c>
      <c r="D564" s="27">
        <v>928.75120000000004</v>
      </c>
      <c r="E564" s="27">
        <v>1857.5025000000001</v>
      </c>
      <c r="F564" s="27">
        <v>1857.5025000000001</v>
      </c>
      <c r="G564" s="27">
        <v>0</v>
      </c>
      <c r="H564" s="27">
        <v>0</v>
      </c>
      <c r="I564" s="27">
        <v>1857.5025000000001</v>
      </c>
      <c r="J564" s="27">
        <v>928.75120000000004</v>
      </c>
      <c r="K564" s="27">
        <v>1857.5025000000001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12114.999400000001</v>
      </c>
      <c r="C565" s="27">
        <v>6.9999999999999999E-4</v>
      </c>
      <c r="D565" s="27">
        <v>929.43820000000005</v>
      </c>
      <c r="E565" s="27">
        <v>1858.8764000000001</v>
      </c>
      <c r="F565" s="27">
        <v>1858.8764000000001</v>
      </c>
      <c r="G565" s="27">
        <v>0</v>
      </c>
      <c r="H565" s="27">
        <v>0</v>
      </c>
      <c r="I565" s="27">
        <v>1858.8764000000001</v>
      </c>
      <c r="J565" s="27">
        <v>929.43820000000005</v>
      </c>
      <c r="K565" s="27">
        <v>1858.8764000000001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12121.868899999999</v>
      </c>
      <c r="C566" s="27">
        <v>6.9999999999999999E-4</v>
      </c>
      <c r="D566" s="27">
        <v>930.12509999999997</v>
      </c>
      <c r="E566" s="27">
        <v>1860.2502999999999</v>
      </c>
      <c r="F566" s="27">
        <v>1860.2502999999999</v>
      </c>
      <c r="G566" s="27">
        <v>0</v>
      </c>
      <c r="H566" s="27">
        <v>0</v>
      </c>
      <c r="I566" s="27">
        <v>1860.2502999999999</v>
      </c>
      <c r="J566" s="27">
        <v>930.12509999999997</v>
      </c>
      <c r="K566" s="27">
        <v>1860.2502999999999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12128.738300000001</v>
      </c>
      <c r="C567" s="27">
        <v>6.9999999999999999E-4</v>
      </c>
      <c r="D567" s="27">
        <v>930.81209999999999</v>
      </c>
      <c r="E567" s="27">
        <v>1861.6242</v>
      </c>
      <c r="F567" s="27">
        <v>1861.6242</v>
      </c>
      <c r="G567" s="27">
        <v>0</v>
      </c>
      <c r="H567" s="27">
        <v>0</v>
      </c>
      <c r="I567" s="27">
        <v>1861.6242</v>
      </c>
      <c r="J567" s="27">
        <v>930.81209999999999</v>
      </c>
      <c r="K567" s="27">
        <v>1861.6242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12135.6078</v>
      </c>
      <c r="C568" s="27">
        <v>6.9999999999999999E-4</v>
      </c>
      <c r="D568" s="27">
        <v>931.49900000000002</v>
      </c>
      <c r="E568" s="27">
        <v>1862.9981</v>
      </c>
      <c r="F568" s="27">
        <v>1862.9981</v>
      </c>
      <c r="G568" s="27">
        <v>0</v>
      </c>
      <c r="H568" s="27">
        <v>0</v>
      </c>
      <c r="I568" s="27">
        <v>1862.9981</v>
      </c>
      <c r="J568" s="27">
        <v>931.49900000000002</v>
      </c>
      <c r="K568" s="27">
        <v>1862.9981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12142.477199999999</v>
      </c>
      <c r="C569" s="27">
        <v>6.9999999999999999E-4</v>
      </c>
      <c r="D569" s="27">
        <v>932.18600000000004</v>
      </c>
      <c r="E569" s="27">
        <v>1864.3719000000001</v>
      </c>
      <c r="F569" s="27">
        <v>1864.3719000000001</v>
      </c>
      <c r="G569" s="27">
        <v>0</v>
      </c>
      <c r="H569" s="27">
        <v>0</v>
      </c>
      <c r="I569" s="27">
        <v>1864.3719000000001</v>
      </c>
      <c r="J569" s="27">
        <v>932.18600000000004</v>
      </c>
      <c r="K569" s="27">
        <v>1864.3719000000001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12149.3467</v>
      </c>
      <c r="C570" s="27">
        <v>6.9999999999999999E-4</v>
      </c>
      <c r="D570" s="27">
        <v>932.87289999999996</v>
      </c>
      <c r="E570" s="27">
        <v>1865.7457999999999</v>
      </c>
      <c r="F570" s="27">
        <v>1865.7457999999999</v>
      </c>
      <c r="G570" s="27">
        <v>0</v>
      </c>
      <c r="H570" s="27">
        <v>0</v>
      </c>
      <c r="I570" s="27">
        <v>1865.7457999999999</v>
      </c>
      <c r="J570" s="27">
        <v>932.87289999999996</v>
      </c>
      <c r="K570" s="27">
        <v>1865.7457999999999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12156.216200000001</v>
      </c>
      <c r="C571" s="27">
        <v>6.9999999999999999E-4</v>
      </c>
      <c r="D571" s="27">
        <v>933.55989999999997</v>
      </c>
      <c r="E571" s="27">
        <v>1867.1197</v>
      </c>
      <c r="F571" s="27">
        <v>1867.1197</v>
      </c>
      <c r="G571" s="27">
        <v>0</v>
      </c>
      <c r="H571" s="27">
        <v>0</v>
      </c>
      <c r="I571" s="27">
        <v>1867.1197</v>
      </c>
      <c r="J571" s="27">
        <v>933.55989999999997</v>
      </c>
      <c r="K571" s="27">
        <v>1867.1197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12163.0856</v>
      </c>
      <c r="C572" s="27">
        <v>6.9999999999999999E-4</v>
      </c>
      <c r="D572" s="27">
        <v>934.24680000000001</v>
      </c>
      <c r="E572" s="27">
        <v>1868.4936</v>
      </c>
      <c r="F572" s="27">
        <v>1868.4936</v>
      </c>
      <c r="G572" s="27">
        <v>0</v>
      </c>
      <c r="H572" s="27">
        <v>0</v>
      </c>
      <c r="I572" s="27">
        <v>1868.4936</v>
      </c>
      <c r="J572" s="27">
        <v>934.24680000000001</v>
      </c>
      <c r="K572" s="27">
        <v>1868.4936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12169.955099999999</v>
      </c>
      <c r="C573" s="27">
        <v>6.9999999999999999E-4</v>
      </c>
      <c r="D573" s="27">
        <v>934.93380000000002</v>
      </c>
      <c r="E573" s="27">
        <v>1869.8675000000001</v>
      </c>
      <c r="F573" s="27">
        <v>1869.8675000000001</v>
      </c>
      <c r="G573" s="27">
        <v>0</v>
      </c>
      <c r="H573" s="27">
        <v>0</v>
      </c>
      <c r="I573" s="27">
        <v>1869.8675000000001</v>
      </c>
      <c r="J573" s="27">
        <v>934.93380000000002</v>
      </c>
      <c r="K573" s="27">
        <v>1869.8675000000001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12176.824500000001</v>
      </c>
      <c r="C574" s="27">
        <v>6.9999999999999999E-4</v>
      </c>
      <c r="D574" s="27">
        <v>935.62070000000006</v>
      </c>
      <c r="E574" s="27">
        <v>1871.2414000000001</v>
      </c>
      <c r="F574" s="27">
        <v>1871.2414000000001</v>
      </c>
      <c r="G574" s="27">
        <v>0</v>
      </c>
      <c r="H574" s="27">
        <v>0</v>
      </c>
      <c r="I574" s="27">
        <v>1871.2414000000001</v>
      </c>
      <c r="J574" s="27">
        <v>935.62070000000006</v>
      </c>
      <c r="K574" s="27">
        <v>1871.2414000000001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12183.694</v>
      </c>
      <c r="C575" s="27">
        <v>6.9999999999999999E-4</v>
      </c>
      <c r="D575" s="27">
        <v>936.30769999999995</v>
      </c>
      <c r="E575" s="27">
        <v>1872.6152999999999</v>
      </c>
      <c r="F575" s="27">
        <v>1872.6152999999999</v>
      </c>
      <c r="G575" s="27">
        <v>0</v>
      </c>
      <c r="H575" s="27">
        <v>0</v>
      </c>
      <c r="I575" s="27">
        <v>1872.6152999999999</v>
      </c>
      <c r="J575" s="27">
        <v>936.30769999999995</v>
      </c>
      <c r="K575" s="27">
        <v>1872.6152999999999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12190.5635</v>
      </c>
      <c r="C576" s="27">
        <v>6.9999999999999999E-4</v>
      </c>
      <c r="D576" s="27">
        <v>936.99459999999999</v>
      </c>
      <c r="E576" s="27">
        <v>1873.9892</v>
      </c>
      <c r="F576" s="27">
        <v>1873.9892</v>
      </c>
      <c r="G576" s="27">
        <v>0</v>
      </c>
      <c r="H576" s="27">
        <v>0</v>
      </c>
      <c r="I576" s="27">
        <v>1873.9892</v>
      </c>
      <c r="J576" s="27">
        <v>936.99459999999999</v>
      </c>
      <c r="K576" s="27">
        <v>1873.9892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12197.4329</v>
      </c>
      <c r="C577" s="27">
        <v>6.9999999999999999E-4</v>
      </c>
      <c r="D577" s="27">
        <v>937.68150000000003</v>
      </c>
      <c r="E577" s="27">
        <v>1875.3631</v>
      </c>
      <c r="F577" s="27">
        <v>1875.3631</v>
      </c>
      <c r="G577" s="27">
        <v>0</v>
      </c>
      <c r="H577" s="27">
        <v>0</v>
      </c>
      <c r="I577" s="27">
        <v>1875.3631</v>
      </c>
      <c r="J577" s="27">
        <v>937.68150000000003</v>
      </c>
      <c r="K577" s="27">
        <v>1875.3631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12204.3024</v>
      </c>
      <c r="C578" s="27">
        <v>6.9999999999999999E-4</v>
      </c>
      <c r="D578" s="27">
        <v>938.36850000000004</v>
      </c>
      <c r="E578" s="27">
        <v>1876.7370000000001</v>
      </c>
      <c r="F578" s="27">
        <v>1876.7370000000001</v>
      </c>
      <c r="G578" s="27">
        <v>0</v>
      </c>
      <c r="H578" s="27">
        <v>0</v>
      </c>
      <c r="I578" s="27">
        <v>1876.7370000000001</v>
      </c>
      <c r="J578" s="27">
        <v>938.36850000000004</v>
      </c>
      <c r="K578" s="27">
        <v>1876.7370000000001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12211.171899999999</v>
      </c>
      <c r="C579" s="27">
        <v>6.9999999999999999E-4</v>
      </c>
      <c r="D579" s="27">
        <v>939.05539999999996</v>
      </c>
      <c r="E579" s="27">
        <v>1878.1108999999999</v>
      </c>
      <c r="F579" s="27">
        <v>1878.1108999999999</v>
      </c>
      <c r="G579" s="27">
        <v>0</v>
      </c>
      <c r="H579" s="27">
        <v>0</v>
      </c>
      <c r="I579" s="27">
        <v>1878.1108999999999</v>
      </c>
      <c r="J579" s="27">
        <v>939.05539999999996</v>
      </c>
      <c r="K579" s="27">
        <v>1878.1108999999999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12218.041300000001</v>
      </c>
      <c r="C580" s="27">
        <v>6.9999999999999999E-4</v>
      </c>
      <c r="D580" s="27">
        <v>939.74239999999998</v>
      </c>
      <c r="E580" s="27">
        <v>1879.4848</v>
      </c>
      <c r="F580" s="27">
        <v>1879.4848</v>
      </c>
      <c r="G580" s="27">
        <v>0</v>
      </c>
      <c r="H580" s="27">
        <v>0</v>
      </c>
      <c r="I580" s="27">
        <v>1879.4848</v>
      </c>
      <c r="J580" s="27">
        <v>939.74239999999998</v>
      </c>
      <c r="K580" s="27">
        <v>1879.4848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12224.9108</v>
      </c>
      <c r="C581" s="27">
        <v>6.9999999999999999E-4</v>
      </c>
      <c r="D581" s="27">
        <v>940.42930000000001</v>
      </c>
      <c r="E581" s="27">
        <v>1880.8587</v>
      </c>
      <c r="F581" s="27">
        <v>1880.8587</v>
      </c>
      <c r="G581" s="27">
        <v>0</v>
      </c>
      <c r="H581" s="27">
        <v>0</v>
      </c>
      <c r="I581" s="27">
        <v>1880.8587</v>
      </c>
      <c r="J581" s="27">
        <v>940.42930000000001</v>
      </c>
      <c r="K581" s="27">
        <v>1880.8587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12231.780199999999</v>
      </c>
      <c r="C582" s="27">
        <v>6.9999999999999999E-4</v>
      </c>
      <c r="D582" s="27">
        <v>941.11630000000002</v>
      </c>
      <c r="E582" s="27">
        <v>1882.2325000000001</v>
      </c>
      <c r="F582" s="27">
        <v>1882.2325000000001</v>
      </c>
      <c r="G582" s="27">
        <v>0</v>
      </c>
      <c r="H582" s="27">
        <v>0</v>
      </c>
      <c r="I582" s="27">
        <v>1882.2325000000001</v>
      </c>
      <c r="J582" s="27">
        <v>941.11630000000002</v>
      </c>
      <c r="K582" s="27">
        <v>1882.2325000000001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12238.6497</v>
      </c>
      <c r="C583" s="27">
        <v>6.9999999999999999E-4</v>
      </c>
      <c r="D583" s="27">
        <v>941.80319999999995</v>
      </c>
      <c r="E583" s="27">
        <v>1883.6063999999999</v>
      </c>
      <c r="F583" s="27">
        <v>1883.6063999999999</v>
      </c>
      <c r="G583" s="27">
        <v>0</v>
      </c>
      <c r="H583" s="27">
        <v>0</v>
      </c>
      <c r="I583" s="27">
        <v>1883.6063999999999</v>
      </c>
      <c r="J583" s="27">
        <v>941.80319999999995</v>
      </c>
      <c r="K583" s="27">
        <v>1883.6063999999999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12245.519200000001</v>
      </c>
      <c r="C584" s="27">
        <v>6.9999999999999999E-4</v>
      </c>
      <c r="D584" s="27">
        <v>942.49019999999996</v>
      </c>
      <c r="E584" s="27">
        <v>1884.9802999999999</v>
      </c>
      <c r="F584" s="27">
        <v>1884.9802999999999</v>
      </c>
      <c r="G584" s="27">
        <v>0</v>
      </c>
      <c r="H584" s="27">
        <v>0</v>
      </c>
      <c r="I584" s="27">
        <v>1884.9802999999999</v>
      </c>
      <c r="J584" s="27">
        <v>942.49019999999996</v>
      </c>
      <c r="K584" s="27">
        <v>1884.9802999999999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12252.3886</v>
      </c>
      <c r="C585" s="27">
        <v>6.9999999999999999E-4</v>
      </c>
      <c r="D585" s="27">
        <v>943.1771</v>
      </c>
      <c r="E585" s="27">
        <v>1886.3542</v>
      </c>
      <c r="F585" s="27">
        <v>1886.3542</v>
      </c>
      <c r="G585" s="27">
        <v>0</v>
      </c>
      <c r="H585" s="27">
        <v>0</v>
      </c>
      <c r="I585" s="27">
        <v>1886.3542</v>
      </c>
      <c r="J585" s="27">
        <v>943.1771</v>
      </c>
      <c r="K585" s="27">
        <v>1886.3542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12259.258099999999</v>
      </c>
      <c r="C586" s="27">
        <v>6.9999999999999999E-4</v>
      </c>
      <c r="D586" s="27">
        <v>943.86410000000001</v>
      </c>
      <c r="E586" s="27">
        <v>1887.7281</v>
      </c>
      <c r="F586" s="27">
        <v>1887.7281</v>
      </c>
      <c r="G586" s="27">
        <v>0</v>
      </c>
      <c r="H586" s="27">
        <v>0</v>
      </c>
      <c r="I586" s="27">
        <v>1887.7281</v>
      </c>
      <c r="J586" s="27">
        <v>943.86410000000001</v>
      </c>
      <c r="K586" s="27">
        <v>1887.7281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12266.1276</v>
      </c>
      <c r="C587" s="27">
        <v>6.9999999999999999E-4</v>
      </c>
      <c r="D587" s="27">
        <v>944.55100000000004</v>
      </c>
      <c r="E587" s="27">
        <v>1889.1020000000001</v>
      </c>
      <c r="F587" s="27">
        <v>1889.1020000000001</v>
      </c>
      <c r="G587" s="27">
        <v>0</v>
      </c>
      <c r="H587" s="27">
        <v>0</v>
      </c>
      <c r="I587" s="27">
        <v>1889.1020000000001</v>
      </c>
      <c r="J587" s="27">
        <v>944.55100000000004</v>
      </c>
      <c r="K587" s="27">
        <v>1889.1020000000001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12272.996999999999</v>
      </c>
      <c r="C588" s="27">
        <v>6.9999999999999999E-4</v>
      </c>
      <c r="D588" s="27">
        <v>945.23800000000006</v>
      </c>
      <c r="E588" s="27">
        <v>1890.4758999999999</v>
      </c>
      <c r="F588" s="27">
        <v>1890.4758999999999</v>
      </c>
      <c r="G588" s="27">
        <v>0</v>
      </c>
      <c r="H588" s="27">
        <v>0</v>
      </c>
      <c r="I588" s="27">
        <v>1890.4758999999999</v>
      </c>
      <c r="J588" s="27">
        <v>945.23800000000006</v>
      </c>
      <c r="K588" s="27">
        <v>1890.4758999999999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12279.8665</v>
      </c>
      <c r="C589" s="27">
        <v>6.9999999999999999E-4</v>
      </c>
      <c r="D589" s="27">
        <v>945.92489999999998</v>
      </c>
      <c r="E589" s="27">
        <v>1891.8498</v>
      </c>
      <c r="F589" s="27">
        <v>1891.8498</v>
      </c>
      <c r="G589" s="27">
        <v>0</v>
      </c>
      <c r="H589" s="27">
        <v>0</v>
      </c>
      <c r="I589" s="27">
        <v>1891.8498</v>
      </c>
      <c r="J589" s="27">
        <v>945.92489999999998</v>
      </c>
      <c r="K589" s="27">
        <v>1891.8498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12286.7359</v>
      </c>
      <c r="C590" s="27">
        <v>6.9999999999999999E-4</v>
      </c>
      <c r="D590" s="27">
        <v>946.61180000000002</v>
      </c>
      <c r="E590" s="27">
        <v>1893.2237</v>
      </c>
      <c r="F590" s="27">
        <v>1893.2237</v>
      </c>
      <c r="G590" s="27">
        <v>0</v>
      </c>
      <c r="H590" s="27">
        <v>0</v>
      </c>
      <c r="I590" s="27">
        <v>1893.2237</v>
      </c>
      <c r="J590" s="27">
        <v>946.61180000000002</v>
      </c>
      <c r="K590" s="27">
        <v>1893.2237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12293.6054</v>
      </c>
      <c r="C591" s="27">
        <v>6.9999999999999999E-4</v>
      </c>
      <c r="D591" s="27">
        <v>947.29880000000003</v>
      </c>
      <c r="E591" s="27">
        <v>1894.5976000000001</v>
      </c>
      <c r="F591" s="27">
        <v>1894.5976000000001</v>
      </c>
      <c r="G591" s="27">
        <v>0</v>
      </c>
      <c r="H591" s="27">
        <v>0</v>
      </c>
      <c r="I591" s="27">
        <v>1894.5976000000001</v>
      </c>
      <c r="J591" s="27">
        <v>947.29880000000003</v>
      </c>
      <c r="K591" s="27">
        <v>1894.5976000000001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12300.474899999999</v>
      </c>
      <c r="C592" s="27">
        <v>6.9999999999999999E-4</v>
      </c>
      <c r="D592" s="27">
        <v>947.98569999999995</v>
      </c>
      <c r="E592" s="27">
        <v>1895.9715000000001</v>
      </c>
      <c r="F592" s="27">
        <v>1895.9715000000001</v>
      </c>
      <c r="G592" s="27">
        <v>0</v>
      </c>
      <c r="H592" s="27">
        <v>0</v>
      </c>
      <c r="I592" s="27">
        <v>1895.9715000000001</v>
      </c>
      <c r="J592" s="27">
        <v>947.98569999999995</v>
      </c>
      <c r="K592" s="27">
        <v>1895.9715000000001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12307.344300000001</v>
      </c>
      <c r="C593" s="27">
        <v>6.9999999999999999E-4</v>
      </c>
      <c r="D593" s="27">
        <v>948.67269999999996</v>
      </c>
      <c r="E593" s="27">
        <v>1897.3453999999999</v>
      </c>
      <c r="F593" s="27">
        <v>1897.3453999999999</v>
      </c>
      <c r="G593" s="27">
        <v>0</v>
      </c>
      <c r="H593" s="27">
        <v>0</v>
      </c>
      <c r="I593" s="27">
        <v>1897.3453999999999</v>
      </c>
      <c r="J593" s="27">
        <v>948.67269999999996</v>
      </c>
      <c r="K593" s="27">
        <v>1897.3453999999999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12314.2138</v>
      </c>
      <c r="C594" s="27">
        <v>6.9999999999999999E-4</v>
      </c>
      <c r="D594" s="27">
        <v>949.3596</v>
      </c>
      <c r="E594" s="27">
        <v>1898.7193</v>
      </c>
      <c r="F594" s="27">
        <v>1898.7193</v>
      </c>
      <c r="G594" s="27">
        <v>0</v>
      </c>
      <c r="H594" s="27">
        <v>0</v>
      </c>
      <c r="I594" s="27">
        <v>1898.7193</v>
      </c>
      <c r="J594" s="27">
        <v>949.3596</v>
      </c>
      <c r="K594" s="27">
        <v>1898.7193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12321.083199999999</v>
      </c>
      <c r="C595" s="27">
        <v>6.9999999999999999E-4</v>
      </c>
      <c r="D595" s="27">
        <v>950.04660000000001</v>
      </c>
      <c r="E595" s="27">
        <v>1900.0931</v>
      </c>
      <c r="F595" s="27">
        <v>1900.0931</v>
      </c>
      <c r="G595" s="27">
        <v>0</v>
      </c>
      <c r="H595" s="27">
        <v>0</v>
      </c>
      <c r="I595" s="27">
        <v>1900.0931</v>
      </c>
      <c r="J595" s="27">
        <v>950.04660000000001</v>
      </c>
      <c r="K595" s="27">
        <v>1900.0931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12327.9527</v>
      </c>
      <c r="C596" s="27">
        <v>6.9999999999999999E-4</v>
      </c>
      <c r="D596" s="27">
        <v>950.73350000000005</v>
      </c>
      <c r="E596" s="27">
        <v>1901.4670000000001</v>
      </c>
      <c r="F596" s="27">
        <v>1901.4670000000001</v>
      </c>
      <c r="G596" s="27">
        <v>0</v>
      </c>
      <c r="H596" s="27">
        <v>0</v>
      </c>
      <c r="I596" s="27">
        <v>1901.4670000000001</v>
      </c>
      <c r="J596" s="27">
        <v>950.73350000000005</v>
      </c>
      <c r="K596" s="27">
        <v>1901.4670000000001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12334.822200000001</v>
      </c>
      <c r="C597" s="27">
        <v>6.9999999999999999E-4</v>
      </c>
      <c r="D597" s="27">
        <v>951.42049999999995</v>
      </c>
      <c r="E597" s="27">
        <v>1902.8408999999999</v>
      </c>
      <c r="F597" s="27">
        <v>1902.8408999999999</v>
      </c>
      <c r="G597" s="27">
        <v>0</v>
      </c>
      <c r="H597" s="27">
        <v>0</v>
      </c>
      <c r="I597" s="27">
        <v>1902.8408999999999</v>
      </c>
      <c r="J597" s="27">
        <v>951.42049999999995</v>
      </c>
      <c r="K597" s="27">
        <v>1902.8408999999999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12341.6916</v>
      </c>
      <c r="C598" s="27">
        <v>6.9999999999999999E-4</v>
      </c>
      <c r="D598" s="27">
        <v>952.10739999999998</v>
      </c>
      <c r="E598" s="27">
        <v>1904.2148</v>
      </c>
      <c r="F598" s="27">
        <v>1904.2148</v>
      </c>
      <c r="G598" s="27">
        <v>0</v>
      </c>
      <c r="H598" s="27">
        <v>0</v>
      </c>
      <c r="I598" s="27">
        <v>1904.2148</v>
      </c>
      <c r="J598" s="27">
        <v>952.10739999999998</v>
      </c>
      <c r="K598" s="27">
        <v>1904.2148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12348.561100000001</v>
      </c>
      <c r="C599" s="27">
        <v>6.9999999999999999E-4</v>
      </c>
      <c r="D599" s="27">
        <v>952.7944</v>
      </c>
      <c r="E599" s="27">
        <v>1905.5887</v>
      </c>
      <c r="F599" s="27">
        <v>1905.5887</v>
      </c>
      <c r="G599" s="27">
        <v>0</v>
      </c>
      <c r="H599" s="27">
        <v>0</v>
      </c>
      <c r="I599" s="27">
        <v>1905.5887</v>
      </c>
      <c r="J599" s="27">
        <v>952.7944</v>
      </c>
      <c r="K599" s="27">
        <v>1905.5887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12355.4306</v>
      </c>
      <c r="C600" s="27">
        <v>6.9999999999999999E-4</v>
      </c>
      <c r="D600" s="27">
        <v>953.48130000000003</v>
      </c>
      <c r="E600" s="27">
        <v>1906.9626000000001</v>
      </c>
      <c r="F600" s="27">
        <v>1906.9626000000001</v>
      </c>
      <c r="G600" s="27">
        <v>0</v>
      </c>
      <c r="H600" s="27">
        <v>0</v>
      </c>
      <c r="I600" s="27">
        <v>1906.9626000000001</v>
      </c>
      <c r="J600" s="27">
        <v>953.48130000000003</v>
      </c>
      <c r="K600" s="27">
        <v>1906.9626000000001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12362.3</v>
      </c>
      <c r="C601" s="27">
        <v>6.9999999999999999E-4</v>
      </c>
      <c r="D601" s="27">
        <v>954.16830000000004</v>
      </c>
      <c r="E601" s="27">
        <v>1908.3364999999999</v>
      </c>
      <c r="F601" s="27">
        <v>1908.3364999999999</v>
      </c>
      <c r="G601" s="27">
        <v>0</v>
      </c>
      <c r="H601" s="27">
        <v>0</v>
      </c>
      <c r="I601" s="27">
        <v>1908.3364999999999</v>
      </c>
      <c r="J601" s="27">
        <v>954.16830000000004</v>
      </c>
      <c r="K601" s="27">
        <v>1908.3364999999999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12369.1695</v>
      </c>
      <c r="C602" s="27">
        <v>6.9999999999999999E-4</v>
      </c>
      <c r="D602" s="27">
        <v>954.85519999999997</v>
      </c>
      <c r="E602" s="27">
        <v>1909.7103999999999</v>
      </c>
      <c r="F602" s="27">
        <v>1909.7103999999999</v>
      </c>
      <c r="G602" s="27">
        <v>0</v>
      </c>
      <c r="H602" s="27">
        <v>0</v>
      </c>
      <c r="I602" s="27">
        <v>1909.7103999999999</v>
      </c>
      <c r="J602" s="27">
        <v>954.85519999999997</v>
      </c>
      <c r="K602" s="27">
        <v>1909.7103999999999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12376.0389</v>
      </c>
      <c r="C603" s="27">
        <v>6.9999999999999999E-4</v>
      </c>
      <c r="D603" s="27">
        <v>955.5421</v>
      </c>
      <c r="E603" s="27">
        <v>1911.0843</v>
      </c>
      <c r="F603" s="27">
        <v>1911.0843</v>
      </c>
      <c r="G603" s="27">
        <v>0</v>
      </c>
      <c r="H603" s="27">
        <v>0</v>
      </c>
      <c r="I603" s="27">
        <v>1911.0843</v>
      </c>
      <c r="J603" s="27">
        <v>955.5421</v>
      </c>
      <c r="K603" s="27">
        <v>1911.0843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12382.9084</v>
      </c>
      <c r="C604" s="27">
        <v>6.9999999999999999E-4</v>
      </c>
      <c r="D604" s="27">
        <v>956.22910000000002</v>
      </c>
      <c r="E604" s="27">
        <v>1912.4582</v>
      </c>
      <c r="F604" s="27">
        <v>1912.4582</v>
      </c>
      <c r="G604" s="27">
        <v>0</v>
      </c>
      <c r="H604" s="27">
        <v>0</v>
      </c>
      <c r="I604" s="27">
        <v>1912.4582</v>
      </c>
      <c r="J604" s="27">
        <v>956.22910000000002</v>
      </c>
      <c r="K604" s="27">
        <v>1912.4582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12389.777899999999</v>
      </c>
      <c r="C605" s="27">
        <v>6.9999999999999999E-4</v>
      </c>
      <c r="D605" s="27">
        <v>956.91600000000005</v>
      </c>
      <c r="E605" s="27">
        <v>1913.8321000000001</v>
      </c>
      <c r="F605" s="27">
        <v>1913.8321000000001</v>
      </c>
      <c r="G605" s="27">
        <v>0</v>
      </c>
      <c r="H605" s="27">
        <v>0</v>
      </c>
      <c r="I605" s="27">
        <v>1913.8321000000001</v>
      </c>
      <c r="J605" s="27">
        <v>956.91600000000005</v>
      </c>
      <c r="K605" s="27">
        <v>1913.8321000000001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12396.647300000001</v>
      </c>
      <c r="C606" s="27">
        <v>6.9999999999999999E-4</v>
      </c>
      <c r="D606" s="27">
        <v>957.60299999999995</v>
      </c>
      <c r="E606" s="27">
        <v>1915.2059999999999</v>
      </c>
      <c r="F606" s="27">
        <v>1915.2059999999999</v>
      </c>
      <c r="G606" s="27">
        <v>0</v>
      </c>
      <c r="H606" s="27">
        <v>0</v>
      </c>
      <c r="I606" s="27">
        <v>1915.2059999999999</v>
      </c>
      <c r="J606" s="27">
        <v>957.60299999999995</v>
      </c>
      <c r="K606" s="27">
        <v>1915.2059999999999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12403.516799999999</v>
      </c>
      <c r="C607" s="27">
        <v>6.9999999999999999E-4</v>
      </c>
      <c r="D607" s="27">
        <v>958.28989999999999</v>
      </c>
      <c r="E607" s="27">
        <v>1916.5799</v>
      </c>
      <c r="F607" s="27">
        <v>1916.5799</v>
      </c>
      <c r="G607" s="27">
        <v>0</v>
      </c>
      <c r="H607" s="27">
        <v>0</v>
      </c>
      <c r="I607" s="27">
        <v>1916.5799</v>
      </c>
      <c r="J607" s="27">
        <v>958.28989999999999</v>
      </c>
      <c r="K607" s="27">
        <v>1916.5799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12410.386200000001</v>
      </c>
      <c r="C608" s="27">
        <v>6.9999999999999999E-4</v>
      </c>
      <c r="D608" s="27">
        <v>958.9769</v>
      </c>
      <c r="E608" s="27">
        <v>1917.9538</v>
      </c>
      <c r="F608" s="27">
        <v>1917.9538</v>
      </c>
      <c r="G608" s="27">
        <v>0</v>
      </c>
      <c r="H608" s="27">
        <v>0</v>
      </c>
      <c r="I608" s="27">
        <v>1917.9538</v>
      </c>
      <c r="J608" s="27">
        <v>958.9769</v>
      </c>
      <c r="K608" s="27">
        <v>1917.9538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12417.2557</v>
      </c>
      <c r="C609" s="27">
        <v>6.9999999999999999E-4</v>
      </c>
      <c r="D609" s="27">
        <v>959.66380000000004</v>
      </c>
      <c r="E609" s="27">
        <v>1919.3276000000001</v>
      </c>
      <c r="F609" s="27">
        <v>1919.3276000000001</v>
      </c>
      <c r="G609" s="27">
        <v>0</v>
      </c>
      <c r="H609" s="27">
        <v>0</v>
      </c>
      <c r="I609" s="27">
        <v>1919.3276000000001</v>
      </c>
      <c r="J609" s="27">
        <v>959.66380000000004</v>
      </c>
      <c r="K609" s="27">
        <v>1919.3276000000001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12424.1252</v>
      </c>
      <c r="C610" s="27">
        <v>6.9999999999999999E-4</v>
      </c>
      <c r="D610" s="27">
        <v>960.35080000000005</v>
      </c>
      <c r="E610" s="27">
        <v>1920.7014999999999</v>
      </c>
      <c r="F610" s="27">
        <v>1920.7014999999999</v>
      </c>
      <c r="G610" s="27">
        <v>0</v>
      </c>
      <c r="H610" s="27">
        <v>0</v>
      </c>
      <c r="I610" s="27">
        <v>1920.7014999999999</v>
      </c>
      <c r="J610" s="27">
        <v>960.35080000000005</v>
      </c>
      <c r="K610" s="27">
        <v>1920.7014999999999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12430.9946</v>
      </c>
      <c r="C611" s="27">
        <v>6.9999999999999999E-4</v>
      </c>
      <c r="D611" s="27">
        <v>961.03769999999997</v>
      </c>
      <c r="E611" s="27">
        <v>1922.0753999999999</v>
      </c>
      <c r="F611" s="27">
        <v>1922.0753999999999</v>
      </c>
      <c r="G611" s="27">
        <v>0</v>
      </c>
      <c r="H611" s="27">
        <v>0</v>
      </c>
      <c r="I611" s="27">
        <v>1922.0753999999999</v>
      </c>
      <c r="J611" s="27">
        <v>961.03769999999997</v>
      </c>
      <c r="K611" s="27">
        <v>1922.0753999999999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12815.4097</v>
      </c>
      <c r="C612" s="27">
        <v>0.04</v>
      </c>
      <c r="D612" s="27">
        <v>999.47919999999999</v>
      </c>
      <c r="E612" s="27">
        <v>1998.9584</v>
      </c>
      <c r="F612" s="27">
        <v>1998.9584</v>
      </c>
      <c r="G612" s="27">
        <v>0</v>
      </c>
      <c r="H612" s="27">
        <v>0</v>
      </c>
      <c r="I612" s="27">
        <v>1998.9584</v>
      </c>
      <c r="J612" s="27">
        <v>999.47919999999999</v>
      </c>
      <c r="K612" s="27">
        <v>1998.9584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12822.5489</v>
      </c>
      <c r="C613" s="27">
        <v>6.9999999999999999E-4</v>
      </c>
      <c r="D613" s="27">
        <v>1000.1931</v>
      </c>
      <c r="E613" s="27">
        <v>2000.3862999999999</v>
      </c>
      <c r="F613" s="27">
        <v>2000.3862999999999</v>
      </c>
      <c r="G613" s="27">
        <v>0</v>
      </c>
      <c r="H613" s="27">
        <v>0</v>
      </c>
      <c r="I613" s="27">
        <v>2000.3862999999999</v>
      </c>
      <c r="J613" s="27">
        <v>1000.1931</v>
      </c>
      <c r="K613" s="27">
        <v>2000.3862999999999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12829.688</v>
      </c>
      <c r="C614" s="27">
        <v>6.9999999999999999E-4</v>
      </c>
      <c r="D614" s="27">
        <v>1000.9071</v>
      </c>
      <c r="E614" s="27">
        <v>2001.8141000000001</v>
      </c>
      <c r="F614" s="27">
        <v>2001.8141000000001</v>
      </c>
      <c r="G614" s="27">
        <v>0</v>
      </c>
      <c r="H614" s="27">
        <v>0</v>
      </c>
      <c r="I614" s="27">
        <v>2001.8141000000001</v>
      </c>
      <c r="J614" s="27">
        <v>1000.9071</v>
      </c>
      <c r="K614" s="27">
        <v>2001.8141000000001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12836.8271</v>
      </c>
      <c r="C615" s="27">
        <v>6.9999999999999999E-4</v>
      </c>
      <c r="D615" s="27">
        <v>1001.621</v>
      </c>
      <c r="E615" s="27">
        <v>2003.2419</v>
      </c>
      <c r="F615" s="27">
        <v>2003.2419</v>
      </c>
      <c r="G615" s="27">
        <v>0</v>
      </c>
      <c r="H615" s="27">
        <v>0</v>
      </c>
      <c r="I615" s="27">
        <v>2003.2419</v>
      </c>
      <c r="J615" s="27">
        <v>1001.621</v>
      </c>
      <c r="K615" s="27">
        <v>2003.2419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12843.9663</v>
      </c>
      <c r="C616" s="27">
        <v>6.9999999999999999E-4</v>
      </c>
      <c r="D616" s="27">
        <v>1002.3348999999999</v>
      </c>
      <c r="E616" s="27">
        <v>2004.6697999999999</v>
      </c>
      <c r="F616" s="27">
        <v>2004.6697999999999</v>
      </c>
      <c r="G616" s="27">
        <v>0</v>
      </c>
      <c r="H616" s="27">
        <v>0</v>
      </c>
      <c r="I616" s="27">
        <v>2004.6697999999999</v>
      </c>
      <c r="J616" s="27">
        <v>1002.3348999999999</v>
      </c>
      <c r="K616" s="27">
        <v>2004.6697999999999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12851.1054</v>
      </c>
      <c r="C617" s="27">
        <v>6.9999999999999999E-4</v>
      </c>
      <c r="D617" s="27">
        <v>1003.0488</v>
      </c>
      <c r="E617" s="27">
        <v>2006.0976000000001</v>
      </c>
      <c r="F617" s="27">
        <v>2006.0976000000001</v>
      </c>
      <c r="G617" s="27">
        <v>0</v>
      </c>
      <c r="H617" s="27">
        <v>0</v>
      </c>
      <c r="I617" s="27">
        <v>2006.0976000000001</v>
      </c>
      <c r="J617" s="27">
        <v>1003.0488</v>
      </c>
      <c r="K617" s="27">
        <v>2006.0976000000001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12858.244500000001</v>
      </c>
      <c r="C618" s="27">
        <v>6.9999999999999999E-4</v>
      </c>
      <c r="D618" s="27">
        <v>1003.7627</v>
      </c>
      <c r="E618" s="27">
        <v>2007.5254</v>
      </c>
      <c r="F618" s="27">
        <v>2007.5254</v>
      </c>
      <c r="G618" s="27">
        <v>0</v>
      </c>
      <c r="H618" s="27">
        <v>0</v>
      </c>
      <c r="I618" s="27">
        <v>2007.5254</v>
      </c>
      <c r="J618" s="27">
        <v>1003.7627</v>
      </c>
      <c r="K618" s="27">
        <v>2007.5254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12865.3837</v>
      </c>
      <c r="C619" s="27">
        <v>6.9999999999999999E-4</v>
      </c>
      <c r="D619" s="27">
        <v>1004.4766</v>
      </c>
      <c r="E619" s="27">
        <v>2008.9531999999999</v>
      </c>
      <c r="F619" s="27">
        <v>2008.9531999999999</v>
      </c>
      <c r="G619" s="27">
        <v>0</v>
      </c>
      <c r="H619" s="27">
        <v>0</v>
      </c>
      <c r="I619" s="27">
        <v>2008.9531999999999</v>
      </c>
      <c r="J619" s="27">
        <v>1004.4766</v>
      </c>
      <c r="K619" s="27">
        <v>2008.9531999999999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12872.522800000001</v>
      </c>
      <c r="C620" s="27">
        <v>6.9999999999999999E-4</v>
      </c>
      <c r="D620" s="27">
        <v>1005.1905</v>
      </c>
      <c r="E620" s="27">
        <v>2010.3811000000001</v>
      </c>
      <c r="F620" s="27">
        <v>2010.3811000000001</v>
      </c>
      <c r="G620" s="27">
        <v>0</v>
      </c>
      <c r="H620" s="27">
        <v>0</v>
      </c>
      <c r="I620" s="27">
        <v>2010.3811000000001</v>
      </c>
      <c r="J620" s="27">
        <v>1005.1905</v>
      </c>
      <c r="K620" s="27">
        <v>2010.3811000000001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12879.662</v>
      </c>
      <c r="C621" s="27">
        <v>6.9999999999999999E-4</v>
      </c>
      <c r="D621" s="27">
        <v>1005.9044</v>
      </c>
      <c r="E621" s="27">
        <v>2011.8089</v>
      </c>
      <c r="F621" s="27">
        <v>2011.8089</v>
      </c>
      <c r="G621" s="27">
        <v>0</v>
      </c>
      <c r="H621" s="27">
        <v>0</v>
      </c>
      <c r="I621" s="27">
        <v>2011.8089</v>
      </c>
      <c r="J621" s="27">
        <v>1005.9044</v>
      </c>
      <c r="K621" s="27">
        <v>2011.8089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12886.801100000001</v>
      </c>
      <c r="C622" s="27">
        <v>6.9999999999999999E-4</v>
      </c>
      <c r="D622" s="27">
        <v>1006.6184</v>
      </c>
      <c r="E622" s="27">
        <v>2013.2366999999999</v>
      </c>
      <c r="F622" s="27">
        <v>2013.2366999999999</v>
      </c>
      <c r="G622" s="27">
        <v>0</v>
      </c>
      <c r="H622" s="27">
        <v>0</v>
      </c>
      <c r="I622" s="27">
        <v>2013.2366999999999</v>
      </c>
      <c r="J622" s="27">
        <v>1006.6184</v>
      </c>
      <c r="K622" s="27">
        <v>2013.2366999999999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12893.940199999999</v>
      </c>
      <c r="C623" s="27">
        <v>6.9999999999999999E-4</v>
      </c>
      <c r="D623" s="27">
        <v>1007.3323</v>
      </c>
      <c r="E623" s="27">
        <v>2014.6645000000001</v>
      </c>
      <c r="F623" s="27">
        <v>2014.6645000000001</v>
      </c>
      <c r="G623" s="27">
        <v>0</v>
      </c>
      <c r="H623" s="27">
        <v>0</v>
      </c>
      <c r="I623" s="27">
        <v>2014.6645000000001</v>
      </c>
      <c r="J623" s="27">
        <v>1007.3323</v>
      </c>
      <c r="K623" s="27">
        <v>2014.6645000000001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12901.079400000001</v>
      </c>
      <c r="C624" s="27">
        <v>6.9999999999999999E-4</v>
      </c>
      <c r="D624" s="27">
        <v>1008.0462</v>
      </c>
      <c r="E624" s="27">
        <v>2016.0924</v>
      </c>
      <c r="F624" s="27">
        <v>2016.0924</v>
      </c>
      <c r="G624" s="27">
        <v>0</v>
      </c>
      <c r="H624" s="27">
        <v>0</v>
      </c>
      <c r="I624" s="27">
        <v>2016.0924</v>
      </c>
      <c r="J624" s="27">
        <v>1008.0462</v>
      </c>
      <c r="K624" s="27">
        <v>2016.0924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12908.218500000001</v>
      </c>
      <c r="C625" s="27">
        <v>6.9999999999999999E-4</v>
      </c>
      <c r="D625" s="27">
        <v>1008.7601</v>
      </c>
      <c r="E625" s="27">
        <v>2017.5201999999999</v>
      </c>
      <c r="F625" s="27">
        <v>2017.5201999999999</v>
      </c>
      <c r="G625" s="27">
        <v>0</v>
      </c>
      <c r="H625" s="27">
        <v>0</v>
      </c>
      <c r="I625" s="27">
        <v>2017.5201999999999</v>
      </c>
      <c r="J625" s="27">
        <v>1008.7601</v>
      </c>
      <c r="K625" s="27">
        <v>2017.5201999999999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12915.357599999999</v>
      </c>
      <c r="C626" s="27">
        <v>6.9999999999999999E-4</v>
      </c>
      <c r="D626" s="27">
        <v>1009.474</v>
      </c>
      <c r="E626" s="27">
        <v>2018.9480000000001</v>
      </c>
      <c r="F626" s="27">
        <v>2018.9480000000001</v>
      </c>
      <c r="G626" s="27">
        <v>0</v>
      </c>
      <c r="H626" s="27">
        <v>0</v>
      </c>
      <c r="I626" s="27">
        <v>2018.9480000000001</v>
      </c>
      <c r="J626" s="27">
        <v>1009.474</v>
      </c>
      <c r="K626" s="27">
        <v>2018.9480000000001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12922.496800000001</v>
      </c>
      <c r="C627" s="27">
        <v>6.9999999999999999E-4</v>
      </c>
      <c r="D627" s="27">
        <v>1010.1879</v>
      </c>
      <c r="E627" s="27">
        <v>2020.3759</v>
      </c>
      <c r="F627" s="27">
        <v>2020.3759</v>
      </c>
      <c r="G627" s="27">
        <v>0</v>
      </c>
      <c r="H627" s="27">
        <v>0</v>
      </c>
      <c r="I627" s="27">
        <v>2020.3759</v>
      </c>
      <c r="J627" s="27">
        <v>1010.1879</v>
      </c>
      <c r="K627" s="27">
        <v>2020.3759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12929.635899999999</v>
      </c>
      <c r="C628" s="27">
        <v>6.9999999999999999E-4</v>
      </c>
      <c r="D628" s="27">
        <v>1010.9018</v>
      </c>
      <c r="E628" s="27">
        <v>2021.8036999999999</v>
      </c>
      <c r="F628" s="27">
        <v>2021.8036999999999</v>
      </c>
      <c r="G628" s="27">
        <v>0</v>
      </c>
      <c r="H628" s="27">
        <v>0</v>
      </c>
      <c r="I628" s="27">
        <v>2021.8036999999999</v>
      </c>
      <c r="J628" s="27">
        <v>1010.9018</v>
      </c>
      <c r="K628" s="27">
        <v>2021.8036999999999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12936.775100000001</v>
      </c>
      <c r="C629" s="27">
        <v>6.9999999999999999E-4</v>
      </c>
      <c r="D629" s="27">
        <v>1011.6158</v>
      </c>
      <c r="E629" s="27">
        <v>2023.2315000000001</v>
      </c>
      <c r="F629" s="27">
        <v>2023.2315000000001</v>
      </c>
      <c r="G629" s="27">
        <v>0</v>
      </c>
      <c r="H629" s="27">
        <v>0</v>
      </c>
      <c r="I629" s="27">
        <v>2023.2315000000001</v>
      </c>
      <c r="J629" s="27">
        <v>1011.6158</v>
      </c>
      <c r="K629" s="27">
        <v>2023.2315000000001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12943.914199999999</v>
      </c>
      <c r="C630" s="27">
        <v>6.9999999999999999E-4</v>
      </c>
      <c r="D630" s="27">
        <v>1012.3297</v>
      </c>
      <c r="E630" s="27">
        <v>2024.6593</v>
      </c>
      <c r="F630" s="27">
        <v>2024.6593</v>
      </c>
      <c r="G630" s="27">
        <v>0</v>
      </c>
      <c r="H630" s="27">
        <v>0</v>
      </c>
      <c r="I630" s="27">
        <v>2024.6593</v>
      </c>
      <c r="J630" s="27">
        <v>1012.3297</v>
      </c>
      <c r="K630" s="27">
        <v>2024.6593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12951.0533</v>
      </c>
      <c r="C631" s="27">
        <v>6.9999999999999999E-4</v>
      </c>
      <c r="D631" s="27">
        <v>1013.0436</v>
      </c>
      <c r="E631" s="27">
        <v>2026.0871999999999</v>
      </c>
      <c r="F631" s="27">
        <v>2026.0871999999999</v>
      </c>
      <c r="G631" s="27">
        <v>0</v>
      </c>
      <c r="H631" s="27">
        <v>0</v>
      </c>
      <c r="I631" s="27">
        <v>2026.0871999999999</v>
      </c>
      <c r="J631" s="27">
        <v>1013.0436</v>
      </c>
      <c r="K631" s="27">
        <v>2026.0871999999999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12958.192499999999</v>
      </c>
      <c r="C632" s="27">
        <v>6.9999999999999999E-4</v>
      </c>
      <c r="D632" s="27">
        <v>1013.7575000000001</v>
      </c>
      <c r="E632" s="27">
        <v>2027.5150000000001</v>
      </c>
      <c r="F632" s="27">
        <v>2027.5150000000001</v>
      </c>
      <c r="G632" s="27">
        <v>0</v>
      </c>
      <c r="H632" s="27">
        <v>0</v>
      </c>
      <c r="I632" s="27">
        <v>2027.5150000000001</v>
      </c>
      <c r="J632" s="27">
        <v>1013.7575000000001</v>
      </c>
      <c r="K632" s="27">
        <v>2027.5150000000001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12965.3316</v>
      </c>
      <c r="C633" s="27">
        <v>6.9999999999999999E-4</v>
      </c>
      <c r="D633" s="27">
        <v>1014.4714</v>
      </c>
      <c r="E633" s="27">
        <v>2028.9428</v>
      </c>
      <c r="F633" s="27">
        <v>2028.9428</v>
      </c>
      <c r="G633" s="27">
        <v>0</v>
      </c>
      <c r="H633" s="27">
        <v>0</v>
      </c>
      <c r="I633" s="27">
        <v>2028.9428</v>
      </c>
      <c r="J633" s="27">
        <v>1014.4714</v>
      </c>
      <c r="K633" s="27">
        <v>2028.9428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12972.4707</v>
      </c>
      <c r="C634" s="27">
        <v>6.9999999999999999E-4</v>
      </c>
      <c r="D634" s="27">
        <v>1015.1853</v>
      </c>
      <c r="E634" s="27">
        <v>2030.3706</v>
      </c>
      <c r="F634" s="27">
        <v>2030.3706</v>
      </c>
      <c r="G634" s="27">
        <v>0</v>
      </c>
      <c r="H634" s="27">
        <v>0</v>
      </c>
      <c r="I634" s="27">
        <v>2030.3706</v>
      </c>
      <c r="J634" s="27">
        <v>1015.1853</v>
      </c>
      <c r="K634" s="27">
        <v>2030.3706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12979.609899999999</v>
      </c>
      <c r="C635" s="27">
        <v>6.9999999999999999E-4</v>
      </c>
      <c r="D635" s="27">
        <v>1015.8992</v>
      </c>
      <c r="E635" s="27">
        <v>2031.7985000000001</v>
      </c>
      <c r="F635" s="27">
        <v>2031.7985000000001</v>
      </c>
      <c r="G635" s="27">
        <v>0</v>
      </c>
      <c r="H635" s="27">
        <v>0</v>
      </c>
      <c r="I635" s="27">
        <v>2031.7985000000001</v>
      </c>
      <c r="J635" s="27">
        <v>1015.8992</v>
      </c>
      <c r="K635" s="27">
        <v>2031.7985000000001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12986.749</v>
      </c>
      <c r="C636" s="27">
        <v>6.9999999999999999E-4</v>
      </c>
      <c r="D636" s="27">
        <v>1016.6132</v>
      </c>
      <c r="E636" s="27">
        <v>2033.2263</v>
      </c>
      <c r="F636" s="27">
        <v>2033.2263</v>
      </c>
      <c r="G636" s="27">
        <v>0</v>
      </c>
      <c r="H636" s="27">
        <v>0</v>
      </c>
      <c r="I636" s="27">
        <v>2033.2263</v>
      </c>
      <c r="J636" s="27">
        <v>1016.6132</v>
      </c>
      <c r="K636" s="27">
        <v>2033.2263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12993.888199999999</v>
      </c>
      <c r="C637" s="27">
        <v>6.9999999999999999E-4</v>
      </c>
      <c r="D637" s="27">
        <v>1017.3271</v>
      </c>
      <c r="E637" s="27">
        <v>2034.6541</v>
      </c>
      <c r="F637" s="27">
        <v>2034.6541</v>
      </c>
      <c r="G637" s="27">
        <v>0</v>
      </c>
      <c r="H637" s="27">
        <v>0</v>
      </c>
      <c r="I637" s="27">
        <v>2034.6541</v>
      </c>
      <c r="J637" s="27">
        <v>1017.3271</v>
      </c>
      <c r="K637" s="27">
        <v>2034.6541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13001.0273</v>
      </c>
      <c r="C638" s="27">
        <v>6.9999999999999999E-4</v>
      </c>
      <c r="D638" s="27">
        <v>1018.0410000000001</v>
      </c>
      <c r="E638" s="27">
        <v>2036.0820000000001</v>
      </c>
      <c r="F638" s="27">
        <v>2036.0820000000001</v>
      </c>
      <c r="G638" s="27">
        <v>0</v>
      </c>
      <c r="H638" s="27">
        <v>0</v>
      </c>
      <c r="I638" s="27">
        <v>2036.0820000000001</v>
      </c>
      <c r="J638" s="27">
        <v>1018.0410000000001</v>
      </c>
      <c r="K638" s="27">
        <v>2036.0820000000001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13008.1664</v>
      </c>
      <c r="C639" s="27">
        <v>6.9999999999999999E-4</v>
      </c>
      <c r="D639" s="27">
        <v>1018.7549</v>
      </c>
      <c r="E639" s="27">
        <v>2037.5098</v>
      </c>
      <c r="F639" s="27">
        <v>2037.5098</v>
      </c>
      <c r="G639" s="27">
        <v>0</v>
      </c>
      <c r="H639" s="27">
        <v>0</v>
      </c>
      <c r="I639" s="27">
        <v>2037.5098</v>
      </c>
      <c r="J639" s="27">
        <v>1018.7549</v>
      </c>
      <c r="K639" s="27">
        <v>2037.5098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13015.3056</v>
      </c>
      <c r="C640" s="27">
        <v>6.9999999999999999E-4</v>
      </c>
      <c r="D640" s="27">
        <v>1019.4688</v>
      </c>
      <c r="E640" s="27">
        <v>2038.9376</v>
      </c>
      <c r="F640" s="27">
        <v>2038.9376</v>
      </c>
      <c r="G640" s="27">
        <v>0</v>
      </c>
      <c r="H640" s="27">
        <v>0</v>
      </c>
      <c r="I640" s="27">
        <v>2038.9376</v>
      </c>
      <c r="J640" s="27">
        <v>1019.4688</v>
      </c>
      <c r="K640" s="27">
        <v>2038.9376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13022.4447</v>
      </c>
      <c r="C641" s="27">
        <v>6.9999999999999999E-4</v>
      </c>
      <c r="D641" s="27">
        <v>1020.1827</v>
      </c>
      <c r="E641" s="27">
        <v>2040.3653999999999</v>
      </c>
      <c r="F641" s="27">
        <v>2040.3653999999999</v>
      </c>
      <c r="G641" s="27">
        <v>0</v>
      </c>
      <c r="H641" s="27">
        <v>0</v>
      </c>
      <c r="I641" s="27">
        <v>2040.3653999999999</v>
      </c>
      <c r="J641" s="27">
        <v>1020.1827</v>
      </c>
      <c r="K641" s="27">
        <v>2040.3653999999999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13029.5838</v>
      </c>
      <c r="C642" s="27">
        <v>6.9999999999999999E-4</v>
      </c>
      <c r="D642" s="27">
        <v>1020.8966</v>
      </c>
      <c r="E642" s="27">
        <v>2041.7933</v>
      </c>
      <c r="F642" s="27">
        <v>2041.7933</v>
      </c>
      <c r="G642" s="27">
        <v>0</v>
      </c>
      <c r="H642" s="27">
        <v>0</v>
      </c>
      <c r="I642" s="27">
        <v>2041.7933</v>
      </c>
      <c r="J642" s="27">
        <v>1020.8966</v>
      </c>
      <c r="K642" s="27">
        <v>2041.7933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13036.723</v>
      </c>
      <c r="C643" s="27">
        <v>6.9999999999999999E-4</v>
      </c>
      <c r="D643" s="27">
        <v>1021.6105</v>
      </c>
      <c r="E643" s="27">
        <v>2043.2211</v>
      </c>
      <c r="F643" s="27">
        <v>2043.2211</v>
      </c>
      <c r="G643" s="27">
        <v>0</v>
      </c>
      <c r="H643" s="27">
        <v>0</v>
      </c>
      <c r="I643" s="27">
        <v>2043.2211</v>
      </c>
      <c r="J643" s="27">
        <v>1021.6105</v>
      </c>
      <c r="K643" s="27">
        <v>2043.2211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13043.8621</v>
      </c>
      <c r="C644" s="27">
        <v>6.9999999999999999E-4</v>
      </c>
      <c r="D644" s="27">
        <v>1022.3244999999999</v>
      </c>
      <c r="E644" s="27">
        <v>2044.6488999999999</v>
      </c>
      <c r="F644" s="27">
        <v>2044.6488999999999</v>
      </c>
      <c r="G644" s="27">
        <v>0</v>
      </c>
      <c r="H644" s="27">
        <v>0</v>
      </c>
      <c r="I644" s="27">
        <v>2044.6488999999999</v>
      </c>
      <c r="J644" s="27">
        <v>1022.3244999999999</v>
      </c>
      <c r="K644" s="27">
        <v>2044.6488999999999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13051.0013</v>
      </c>
      <c r="C645" s="27">
        <v>6.9999999999999999E-4</v>
      </c>
      <c r="D645" s="27">
        <v>1023.0384</v>
      </c>
      <c r="E645" s="27">
        <v>2046.0768</v>
      </c>
      <c r="F645" s="27">
        <v>2046.0768</v>
      </c>
      <c r="G645" s="27">
        <v>0</v>
      </c>
      <c r="H645" s="27">
        <v>0</v>
      </c>
      <c r="I645" s="27">
        <v>2046.0768</v>
      </c>
      <c r="J645" s="27">
        <v>1023.0384</v>
      </c>
      <c r="K645" s="27">
        <v>2046.0768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13058.1404</v>
      </c>
      <c r="C646" s="27">
        <v>6.9999999999999999E-4</v>
      </c>
      <c r="D646" s="27">
        <v>1023.7523</v>
      </c>
      <c r="E646" s="27">
        <v>2047.5046</v>
      </c>
      <c r="F646" s="27">
        <v>2047.5046</v>
      </c>
      <c r="G646" s="27">
        <v>0</v>
      </c>
      <c r="H646" s="27">
        <v>0</v>
      </c>
      <c r="I646" s="27">
        <v>2047.5046</v>
      </c>
      <c r="J646" s="27">
        <v>1023.7523</v>
      </c>
      <c r="K646" s="27">
        <v>2047.5046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13065.279500000001</v>
      </c>
      <c r="C647" s="27">
        <v>6.9999999999999999E-4</v>
      </c>
      <c r="D647" s="27">
        <v>1024.4662000000001</v>
      </c>
      <c r="E647" s="27">
        <v>2048.9324000000001</v>
      </c>
      <c r="F647" s="27">
        <v>2048.9324000000001</v>
      </c>
      <c r="G647" s="27">
        <v>0</v>
      </c>
      <c r="H647" s="27">
        <v>0</v>
      </c>
      <c r="I647" s="27">
        <v>2048.9324000000001</v>
      </c>
      <c r="J647" s="27">
        <v>1024.4662000000001</v>
      </c>
      <c r="K647" s="27">
        <v>2048.9324000000001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13072.4187</v>
      </c>
      <c r="C648" s="27">
        <v>6.9999999999999999E-4</v>
      </c>
      <c r="D648" s="27">
        <v>1025.1801</v>
      </c>
      <c r="E648" s="27">
        <v>2050.3602000000001</v>
      </c>
      <c r="F648" s="27">
        <v>2050.3602000000001</v>
      </c>
      <c r="G648" s="27">
        <v>0</v>
      </c>
      <c r="H648" s="27">
        <v>0</v>
      </c>
      <c r="I648" s="27">
        <v>2050.3602000000001</v>
      </c>
      <c r="J648" s="27">
        <v>1025.1801</v>
      </c>
      <c r="K648" s="27">
        <v>2050.3602000000001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13079.5578</v>
      </c>
      <c r="C649" s="27">
        <v>6.9999999999999999E-4</v>
      </c>
      <c r="D649" s="27">
        <v>1025.894</v>
      </c>
      <c r="E649" s="27">
        <v>2051.7881000000002</v>
      </c>
      <c r="F649" s="27">
        <v>2051.7881000000002</v>
      </c>
      <c r="G649" s="27">
        <v>0</v>
      </c>
      <c r="H649" s="27">
        <v>0</v>
      </c>
      <c r="I649" s="27">
        <v>2051.7881000000002</v>
      </c>
      <c r="J649" s="27">
        <v>1025.894</v>
      </c>
      <c r="K649" s="27">
        <v>2051.7881000000002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13086.696900000001</v>
      </c>
      <c r="C650" s="27">
        <v>6.9999999999999999E-4</v>
      </c>
      <c r="D650" s="27">
        <v>1026.6079</v>
      </c>
      <c r="E650" s="27">
        <v>2053.2159000000001</v>
      </c>
      <c r="F650" s="27">
        <v>2053.2159000000001</v>
      </c>
      <c r="G650" s="27">
        <v>0</v>
      </c>
      <c r="H650" s="27">
        <v>0</v>
      </c>
      <c r="I650" s="27">
        <v>2053.2159000000001</v>
      </c>
      <c r="J650" s="27">
        <v>1026.6079</v>
      </c>
      <c r="K650" s="27">
        <v>2053.2159000000001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13093.8361</v>
      </c>
      <c r="C651" s="27">
        <v>6.9999999999999999E-4</v>
      </c>
      <c r="D651" s="27">
        <v>1027.3218999999999</v>
      </c>
      <c r="E651" s="27">
        <v>2054.6437000000001</v>
      </c>
      <c r="F651" s="27">
        <v>2054.6437000000001</v>
      </c>
      <c r="G651" s="27">
        <v>0</v>
      </c>
      <c r="H651" s="27">
        <v>0</v>
      </c>
      <c r="I651" s="27">
        <v>2054.6437000000001</v>
      </c>
      <c r="J651" s="27">
        <v>1027.3218999999999</v>
      </c>
      <c r="K651" s="27">
        <v>2054.6437000000001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13100.975200000001</v>
      </c>
      <c r="C652" s="27">
        <v>6.9999999999999999E-4</v>
      </c>
      <c r="D652" s="27">
        <v>1028.0358000000001</v>
      </c>
      <c r="E652" s="27">
        <v>2056.0715</v>
      </c>
      <c r="F652" s="27">
        <v>2056.0715</v>
      </c>
      <c r="G652" s="27">
        <v>0</v>
      </c>
      <c r="H652" s="27">
        <v>0</v>
      </c>
      <c r="I652" s="27">
        <v>2056.0715</v>
      </c>
      <c r="J652" s="27">
        <v>1028.0358000000001</v>
      </c>
      <c r="K652" s="27">
        <v>2056.0715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13108.114299999999</v>
      </c>
      <c r="C653" s="27">
        <v>6.9999999999999999E-4</v>
      </c>
      <c r="D653" s="27">
        <v>1028.7497000000001</v>
      </c>
      <c r="E653" s="27">
        <v>2057.4994000000002</v>
      </c>
      <c r="F653" s="27">
        <v>2057.4994000000002</v>
      </c>
      <c r="G653" s="27">
        <v>0</v>
      </c>
      <c r="H653" s="27">
        <v>0</v>
      </c>
      <c r="I653" s="27">
        <v>2057.4994000000002</v>
      </c>
      <c r="J653" s="27">
        <v>1028.7497000000001</v>
      </c>
      <c r="K653" s="27">
        <v>2057.4994000000002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13115.253500000001</v>
      </c>
      <c r="C654" s="27">
        <v>6.9999999999999999E-4</v>
      </c>
      <c r="D654" s="27">
        <v>1029.4636</v>
      </c>
      <c r="E654" s="27">
        <v>2058.9272000000001</v>
      </c>
      <c r="F654" s="27">
        <v>2058.9272000000001</v>
      </c>
      <c r="G654" s="27">
        <v>0</v>
      </c>
      <c r="H654" s="27">
        <v>0</v>
      </c>
      <c r="I654" s="27">
        <v>2058.9272000000001</v>
      </c>
      <c r="J654" s="27">
        <v>1029.4636</v>
      </c>
      <c r="K654" s="27">
        <v>2058.9272000000001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13122.392599999999</v>
      </c>
      <c r="C655" s="27">
        <v>6.9999999999999999E-4</v>
      </c>
      <c r="D655" s="27">
        <v>1030.1775</v>
      </c>
      <c r="E655" s="27">
        <v>2060.355</v>
      </c>
      <c r="F655" s="27">
        <v>2060.355</v>
      </c>
      <c r="G655" s="27">
        <v>0</v>
      </c>
      <c r="H655" s="27">
        <v>0</v>
      </c>
      <c r="I655" s="27">
        <v>2060.355</v>
      </c>
      <c r="J655" s="27">
        <v>1030.1775</v>
      </c>
      <c r="K655" s="27">
        <v>2060.355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13129.531800000001</v>
      </c>
      <c r="C656" s="27">
        <v>6.9999999999999999E-4</v>
      </c>
      <c r="D656" s="27">
        <v>1030.8914</v>
      </c>
      <c r="E656" s="27">
        <v>2061.7829000000002</v>
      </c>
      <c r="F656" s="27">
        <v>2061.7829000000002</v>
      </c>
      <c r="G656" s="27">
        <v>0</v>
      </c>
      <c r="H656" s="27">
        <v>0</v>
      </c>
      <c r="I656" s="27">
        <v>2061.7829000000002</v>
      </c>
      <c r="J656" s="27">
        <v>1030.8914</v>
      </c>
      <c r="K656" s="27">
        <v>2061.7829000000002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13136.670899999999</v>
      </c>
      <c r="C657" s="27">
        <v>6.9999999999999999E-4</v>
      </c>
      <c r="D657" s="27">
        <v>1031.6052999999999</v>
      </c>
      <c r="E657" s="27">
        <v>2063.2107000000001</v>
      </c>
      <c r="F657" s="27">
        <v>2063.2107000000001</v>
      </c>
      <c r="G657" s="27">
        <v>0</v>
      </c>
      <c r="H657" s="27">
        <v>0</v>
      </c>
      <c r="I657" s="27">
        <v>2063.2107000000001</v>
      </c>
      <c r="J657" s="27">
        <v>1031.6052999999999</v>
      </c>
      <c r="K657" s="27">
        <v>2063.2107000000001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13143.81</v>
      </c>
      <c r="C658" s="27">
        <v>6.9999999999999999E-4</v>
      </c>
      <c r="D658" s="27">
        <v>1032.3193000000001</v>
      </c>
      <c r="E658" s="27">
        <v>2064.6385</v>
      </c>
      <c r="F658" s="27">
        <v>2064.6385</v>
      </c>
      <c r="G658" s="27">
        <v>0</v>
      </c>
      <c r="H658" s="27">
        <v>0</v>
      </c>
      <c r="I658" s="27">
        <v>2064.6385</v>
      </c>
      <c r="J658" s="27">
        <v>1032.3193000000001</v>
      </c>
      <c r="K658" s="27">
        <v>2064.6385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13150.949199999999</v>
      </c>
      <c r="C659" s="27">
        <v>6.9999999999999999E-4</v>
      </c>
      <c r="D659" s="27">
        <v>1033.0332000000001</v>
      </c>
      <c r="E659" s="27">
        <v>2066.0663</v>
      </c>
      <c r="F659" s="27">
        <v>2066.0663</v>
      </c>
      <c r="G659" s="27">
        <v>0</v>
      </c>
      <c r="H659" s="27">
        <v>0</v>
      </c>
      <c r="I659" s="27">
        <v>2066.0663</v>
      </c>
      <c r="J659" s="27">
        <v>1033.0332000000001</v>
      </c>
      <c r="K659" s="27">
        <v>2066.0663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13158.088299999999</v>
      </c>
      <c r="C660" s="27">
        <v>6.9999999999999999E-4</v>
      </c>
      <c r="D660" s="27">
        <v>1033.7471</v>
      </c>
      <c r="E660" s="27">
        <v>2067.4942000000001</v>
      </c>
      <c r="F660" s="27">
        <v>2067.4942000000001</v>
      </c>
      <c r="G660" s="27">
        <v>0</v>
      </c>
      <c r="H660" s="27">
        <v>0</v>
      </c>
      <c r="I660" s="27">
        <v>2067.4942000000001</v>
      </c>
      <c r="J660" s="27">
        <v>1033.7471</v>
      </c>
      <c r="K660" s="27">
        <v>2067.4942000000001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13165.2274</v>
      </c>
      <c r="C661" s="27">
        <v>6.9999999999999999E-4</v>
      </c>
      <c r="D661" s="27">
        <v>1034.461</v>
      </c>
      <c r="E661" s="27">
        <v>2068.922</v>
      </c>
      <c r="F661" s="27">
        <v>2068.922</v>
      </c>
      <c r="G661" s="27">
        <v>0</v>
      </c>
      <c r="H661" s="27">
        <v>0</v>
      </c>
      <c r="I661" s="27">
        <v>2068.922</v>
      </c>
      <c r="J661" s="27">
        <v>1034.461</v>
      </c>
      <c r="K661" s="27">
        <v>2068.922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13172.366599999999</v>
      </c>
      <c r="C662" s="27">
        <v>6.9999999999999999E-4</v>
      </c>
      <c r="D662" s="27">
        <v>1035.1749</v>
      </c>
      <c r="E662" s="27">
        <v>2070.3498</v>
      </c>
      <c r="F662" s="27">
        <v>2070.3498</v>
      </c>
      <c r="G662" s="27">
        <v>0</v>
      </c>
      <c r="H662" s="27">
        <v>0</v>
      </c>
      <c r="I662" s="27">
        <v>2070.3498</v>
      </c>
      <c r="J662" s="27">
        <v>1035.1749</v>
      </c>
      <c r="K662" s="27">
        <v>2070.3498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13179.5057</v>
      </c>
      <c r="C663" s="27">
        <v>6.9999999999999999E-4</v>
      </c>
      <c r="D663" s="27">
        <v>1035.8887999999999</v>
      </c>
      <c r="E663" s="27">
        <v>2071.7775999999999</v>
      </c>
      <c r="F663" s="27">
        <v>2071.7775999999999</v>
      </c>
      <c r="G663" s="27">
        <v>0</v>
      </c>
      <c r="H663" s="27">
        <v>0</v>
      </c>
      <c r="I663" s="27">
        <v>2071.7775999999999</v>
      </c>
      <c r="J663" s="27">
        <v>1035.8887999999999</v>
      </c>
      <c r="K663" s="27">
        <v>2071.7775999999999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13186.644899999999</v>
      </c>
      <c r="C664" s="27">
        <v>6.9999999999999999E-4</v>
      </c>
      <c r="D664" s="27">
        <v>1036.6026999999999</v>
      </c>
      <c r="E664" s="27">
        <v>2073.2055</v>
      </c>
      <c r="F664" s="27">
        <v>2073.2055</v>
      </c>
      <c r="G664" s="27">
        <v>0</v>
      </c>
      <c r="H664" s="27">
        <v>0</v>
      </c>
      <c r="I664" s="27">
        <v>2073.2055</v>
      </c>
      <c r="J664" s="27">
        <v>1036.6026999999999</v>
      </c>
      <c r="K664" s="27">
        <v>2073.2055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13193.784</v>
      </c>
      <c r="C665" s="27">
        <v>6.9999999999999999E-4</v>
      </c>
      <c r="D665" s="27">
        <v>1037.3167000000001</v>
      </c>
      <c r="E665" s="27">
        <v>2074.6333</v>
      </c>
      <c r="F665" s="27">
        <v>2074.6333</v>
      </c>
      <c r="G665" s="27">
        <v>0</v>
      </c>
      <c r="H665" s="27">
        <v>0</v>
      </c>
      <c r="I665" s="27">
        <v>2074.6333</v>
      </c>
      <c r="J665" s="27">
        <v>1037.3167000000001</v>
      </c>
      <c r="K665" s="27">
        <v>2074.6333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13200.9231</v>
      </c>
      <c r="C666" s="27">
        <v>6.9999999999999999E-4</v>
      </c>
      <c r="D666" s="27">
        <v>1038.0306</v>
      </c>
      <c r="E666" s="27">
        <v>2076.0610999999999</v>
      </c>
      <c r="F666" s="27">
        <v>2076.0610999999999</v>
      </c>
      <c r="G666" s="27">
        <v>0</v>
      </c>
      <c r="H666" s="27">
        <v>0</v>
      </c>
      <c r="I666" s="27">
        <v>2076.0610999999999</v>
      </c>
      <c r="J666" s="27">
        <v>1038.0306</v>
      </c>
      <c r="K666" s="27">
        <v>2076.0610999999999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13208.0623</v>
      </c>
      <c r="C667" s="27">
        <v>6.9999999999999999E-4</v>
      </c>
      <c r="D667" s="27">
        <v>1038.7445</v>
      </c>
      <c r="E667" s="27">
        <v>2077.489</v>
      </c>
      <c r="F667" s="27">
        <v>2077.489</v>
      </c>
      <c r="G667" s="27">
        <v>0</v>
      </c>
      <c r="H667" s="27">
        <v>0</v>
      </c>
      <c r="I667" s="27">
        <v>2077.489</v>
      </c>
      <c r="J667" s="27">
        <v>1038.7445</v>
      </c>
      <c r="K667" s="27">
        <v>2077.489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13215.2014</v>
      </c>
      <c r="C668" s="27">
        <v>6.9999999999999999E-4</v>
      </c>
      <c r="D668" s="27">
        <v>1039.4584</v>
      </c>
      <c r="E668" s="27">
        <v>2078.9168</v>
      </c>
      <c r="F668" s="27">
        <v>2078.9168</v>
      </c>
      <c r="G668" s="27">
        <v>0</v>
      </c>
      <c r="H668" s="27">
        <v>0</v>
      </c>
      <c r="I668" s="27">
        <v>2078.9168</v>
      </c>
      <c r="J668" s="27">
        <v>1039.4584</v>
      </c>
      <c r="K668" s="27">
        <v>2078.9168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13222.3405</v>
      </c>
      <c r="C669" s="27">
        <v>6.9999999999999999E-4</v>
      </c>
      <c r="D669" s="27">
        <v>1040.1723</v>
      </c>
      <c r="E669" s="27">
        <v>2080.3445999999999</v>
      </c>
      <c r="F669" s="27">
        <v>2080.3445999999999</v>
      </c>
      <c r="G669" s="27">
        <v>0</v>
      </c>
      <c r="H669" s="27">
        <v>0</v>
      </c>
      <c r="I669" s="27">
        <v>2080.3445999999999</v>
      </c>
      <c r="J669" s="27">
        <v>1040.1723</v>
      </c>
      <c r="K669" s="27">
        <v>2080.3445999999999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13229.4797</v>
      </c>
      <c r="C670" s="27">
        <v>6.9999999999999999E-4</v>
      </c>
      <c r="D670" s="27">
        <v>1040.8861999999999</v>
      </c>
      <c r="E670" s="27">
        <v>2081.7723999999998</v>
      </c>
      <c r="F670" s="27">
        <v>2081.7723999999998</v>
      </c>
      <c r="G670" s="27">
        <v>0</v>
      </c>
      <c r="H670" s="27">
        <v>0</v>
      </c>
      <c r="I670" s="27">
        <v>2081.7723999999998</v>
      </c>
      <c r="J670" s="27">
        <v>1040.8861999999999</v>
      </c>
      <c r="K670" s="27">
        <v>2081.7723999999998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13236.6188</v>
      </c>
      <c r="C671" s="27">
        <v>6.9999999999999999E-4</v>
      </c>
      <c r="D671" s="27">
        <v>1041.6001000000001</v>
      </c>
      <c r="E671" s="27">
        <v>2083.2003</v>
      </c>
      <c r="F671" s="27">
        <v>2083.2003</v>
      </c>
      <c r="G671" s="27">
        <v>0</v>
      </c>
      <c r="H671" s="27">
        <v>0</v>
      </c>
      <c r="I671" s="27">
        <v>2083.2003</v>
      </c>
      <c r="J671" s="27">
        <v>1041.6001000000001</v>
      </c>
      <c r="K671" s="27">
        <v>2083.2003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13243.758</v>
      </c>
      <c r="C672" s="27">
        <v>6.9999999999999999E-4</v>
      </c>
      <c r="D672" s="27">
        <v>1042.3140000000001</v>
      </c>
      <c r="E672" s="27">
        <v>2084.6280999999999</v>
      </c>
      <c r="F672" s="27">
        <v>2084.6280999999999</v>
      </c>
      <c r="G672" s="27">
        <v>0</v>
      </c>
      <c r="H672" s="27">
        <v>0</v>
      </c>
      <c r="I672" s="27">
        <v>2084.6280999999999</v>
      </c>
      <c r="J672" s="27">
        <v>1042.3140000000001</v>
      </c>
      <c r="K672" s="27">
        <v>2084.6280999999999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13250.8971</v>
      </c>
      <c r="C673" s="27">
        <v>6.9999999999999999E-4</v>
      </c>
      <c r="D673" s="27">
        <v>1043.028</v>
      </c>
      <c r="E673" s="27">
        <v>2086.0558999999998</v>
      </c>
      <c r="F673" s="27">
        <v>2086.0558999999998</v>
      </c>
      <c r="G673" s="27">
        <v>0</v>
      </c>
      <c r="H673" s="27">
        <v>0</v>
      </c>
      <c r="I673" s="27">
        <v>2086.0558999999998</v>
      </c>
      <c r="J673" s="27">
        <v>1043.028</v>
      </c>
      <c r="K673" s="27">
        <v>2086.0558999999998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13258.0362</v>
      </c>
      <c r="C674" s="27">
        <v>6.9999999999999999E-4</v>
      </c>
      <c r="D674" s="27">
        <v>1043.7419</v>
      </c>
      <c r="E674" s="27">
        <v>2087.4837000000002</v>
      </c>
      <c r="F674" s="27">
        <v>2087.4837000000002</v>
      </c>
      <c r="G674" s="27">
        <v>0</v>
      </c>
      <c r="H674" s="27">
        <v>0</v>
      </c>
      <c r="I674" s="27">
        <v>2087.4837000000002</v>
      </c>
      <c r="J674" s="27">
        <v>1043.7419</v>
      </c>
      <c r="K674" s="27">
        <v>2087.4837000000002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13265.1754</v>
      </c>
      <c r="C675" s="27">
        <v>6.9999999999999999E-4</v>
      </c>
      <c r="D675" s="27">
        <v>1044.4558</v>
      </c>
      <c r="E675" s="27">
        <v>2088.9115999999999</v>
      </c>
      <c r="F675" s="27">
        <v>2088.9115999999999</v>
      </c>
      <c r="G675" s="27">
        <v>0</v>
      </c>
      <c r="H675" s="27">
        <v>0</v>
      </c>
      <c r="I675" s="27">
        <v>2088.9115999999999</v>
      </c>
      <c r="J675" s="27">
        <v>1044.4558</v>
      </c>
      <c r="K675" s="27">
        <v>2088.9115999999999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13272.3145</v>
      </c>
      <c r="C676" s="27">
        <v>6.9999999999999999E-4</v>
      </c>
      <c r="D676" s="27">
        <v>1045.1696999999999</v>
      </c>
      <c r="E676" s="27">
        <v>2090.3393999999998</v>
      </c>
      <c r="F676" s="27">
        <v>2090.3393999999998</v>
      </c>
      <c r="G676" s="27">
        <v>0</v>
      </c>
      <c r="H676" s="27">
        <v>0</v>
      </c>
      <c r="I676" s="27">
        <v>2090.3393999999998</v>
      </c>
      <c r="J676" s="27">
        <v>1045.1696999999999</v>
      </c>
      <c r="K676" s="27">
        <v>2090.3393999999998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13279.453600000001</v>
      </c>
      <c r="C677" s="27">
        <v>6.9999999999999999E-4</v>
      </c>
      <c r="D677" s="27">
        <v>1045.8835999999999</v>
      </c>
      <c r="E677" s="27">
        <v>2091.7671999999998</v>
      </c>
      <c r="F677" s="27">
        <v>2091.7671999999998</v>
      </c>
      <c r="G677" s="27">
        <v>0</v>
      </c>
      <c r="H677" s="27">
        <v>0</v>
      </c>
      <c r="I677" s="27">
        <v>2091.7671999999998</v>
      </c>
      <c r="J677" s="27">
        <v>1045.8835999999999</v>
      </c>
      <c r="K677" s="27">
        <v>2091.7671999999998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13286.5928</v>
      </c>
      <c r="C678" s="27">
        <v>6.9999999999999999E-4</v>
      </c>
      <c r="D678" s="27">
        <v>1046.5975000000001</v>
      </c>
      <c r="E678" s="27">
        <v>2093.1950999999999</v>
      </c>
      <c r="F678" s="27">
        <v>2093.1950999999999</v>
      </c>
      <c r="G678" s="27">
        <v>0</v>
      </c>
      <c r="H678" s="27">
        <v>0</v>
      </c>
      <c r="I678" s="27">
        <v>2093.1950999999999</v>
      </c>
      <c r="J678" s="27">
        <v>1046.5975000000001</v>
      </c>
      <c r="K678" s="27">
        <v>2093.1950999999999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13293.731900000001</v>
      </c>
      <c r="C679" s="27">
        <v>6.9999999999999999E-4</v>
      </c>
      <c r="D679" s="27">
        <v>1047.3114</v>
      </c>
      <c r="E679" s="27">
        <v>2094.6228999999998</v>
      </c>
      <c r="F679" s="27">
        <v>2094.6228999999998</v>
      </c>
      <c r="G679" s="27">
        <v>0</v>
      </c>
      <c r="H679" s="27">
        <v>0</v>
      </c>
      <c r="I679" s="27">
        <v>2094.6228999999998</v>
      </c>
      <c r="J679" s="27">
        <v>1047.3114</v>
      </c>
      <c r="K679" s="27">
        <v>2094.6228999999998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13300.8711</v>
      </c>
      <c r="C680" s="27">
        <v>6.9999999999999999E-4</v>
      </c>
      <c r="D680" s="27">
        <v>1048.0254</v>
      </c>
      <c r="E680" s="27">
        <v>2096.0506999999998</v>
      </c>
      <c r="F680" s="27">
        <v>2096.0506999999998</v>
      </c>
      <c r="G680" s="27">
        <v>0</v>
      </c>
      <c r="H680" s="27">
        <v>0</v>
      </c>
      <c r="I680" s="27">
        <v>2096.0506999999998</v>
      </c>
      <c r="J680" s="27">
        <v>1048.0254</v>
      </c>
      <c r="K680" s="27">
        <v>2096.0506999999998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13308.010200000001</v>
      </c>
      <c r="C681" s="27">
        <v>6.9999999999999999E-4</v>
      </c>
      <c r="D681" s="27">
        <v>1048.7393</v>
      </c>
      <c r="E681" s="27">
        <v>2097.4785000000002</v>
      </c>
      <c r="F681" s="27">
        <v>2097.4785000000002</v>
      </c>
      <c r="G681" s="27">
        <v>0</v>
      </c>
      <c r="H681" s="27">
        <v>0</v>
      </c>
      <c r="I681" s="27">
        <v>2097.4785000000002</v>
      </c>
      <c r="J681" s="27">
        <v>1048.7393</v>
      </c>
      <c r="K681" s="27">
        <v>2097.4785000000002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13315.149299999999</v>
      </c>
      <c r="C682" s="27">
        <v>6.9999999999999999E-4</v>
      </c>
      <c r="D682" s="27">
        <v>1049.4531999999999</v>
      </c>
      <c r="E682" s="27">
        <v>2098.9063999999998</v>
      </c>
      <c r="F682" s="27">
        <v>2098.9063999999998</v>
      </c>
      <c r="G682" s="27">
        <v>0</v>
      </c>
      <c r="H682" s="27">
        <v>0</v>
      </c>
      <c r="I682" s="27">
        <v>2098.9063999999998</v>
      </c>
      <c r="J682" s="27">
        <v>1049.4531999999999</v>
      </c>
      <c r="K682" s="27">
        <v>2098.9063999999998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13322.288500000001</v>
      </c>
      <c r="C683" s="27">
        <v>6.9999999999999999E-4</v>
      </c>
      <c r="D683" s="27">
        <v>1050.1670999999999</v>
      </c>
      <c r="E683" s="27">
        <v>2100.3341999999998</v>
      </c>
      <c r="F683" s="27">
        <v>2100.3341999999998</v>
      </c>
      <c r="G683" s="27">
        <v>0</v>
      </c>
      <c r="H683" s="27">
        <v>0</v>
      </c>
      <c r="I683" s="27">
        <v>2100.3341999999998</v>
      </c>
      <c r="J683" s="27">
        <v>1050.1670999999999</v>
      </c>
      <c r="K683" s="27">
        <v>2100.3341999999998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13329.427600000001</v>
      </c>
      <c r="C684" s="27">
        <v>6.9999999999999999E-4</v>
      </c>
      <c r="D684" s="27">
        <v>1050.8810000000001</v>
      </c>
      <c r="E684" s="27">
        <v>2101.7620000000002</v>
      </c>
      <c r="F684" s="27">
        <v>2101.7620000000002</v>
      </c>
      <c r="G684" s="27">
        <v>0</v>
      </c>
      <c r="H684" s="27">
        <v>0</v>
      </c>
      <c r="I684" s="27">
        <v>2101.7620000000002</v>
      </c>
      <c r="J684" s="27">
        <v>1050.8810000000001</v>
      </c>
      <c r="K684" s="27">
        <v>2101.7620000000002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13336.566699999999</v>
      </c>
      <c r="C685" s="27">
        <v>6.9999999999999999E-4</v>
      </c>
      <c r="D685" s="27">
        <v>1051.5949000000001</v>
      </c>
      <c r="E685" s="27">
        <v>2103.1898000000001</v>
      </c>
      <c r="F685" s="27">
        <v>2103.1898000000001</v>
      </c>
      <c r="G685" s="27">
        <v>0</v>
      </c>
      <c r="H685" s="27">
        <v>0</v>
      </c>
      <c r="I685" s="27">
        <v>2103.1898000000001</v>
      </c>
      <c r="J685" s="27">
        <v>1051.5949000000001</v>
      </c>
      <c r="K685" s="27">
        <v>2103.1898000000001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13343.705900000001</v>
      </c>
      <c r="C686" s="27">
        <v>6.9999999999999999E-4</v>
      </c>
      <c r="D686" s="27">
        <v>1052.3088</v>
      </c>
      <c r="E686" s="27">
        <v>2104.6176999999998</v>
      </c>
      <c r="F686" s="27">
        <v>2104.6176999999998</v>
      </c>
      <c r="G686" s="27">
        <v>0</v>
      </c>
      <c r="H686" s="27">
        <v>0</v>
      </c>
      <c r="I686" s="27">
        <v>2104.6176999999998</v>
      </c>
      <c r="J686" s="27">
        <v>1052.3088</v>
      </c>
      <c r="K686" s="27">
        <v>2104.6176999999998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13350.844999999999</v>
      </c>
      <c r="C687" s="27">
        <v>6.9999999999999999E-4</v>
      </c>
      <c r="D687" s="27">
        <v>1053.0228</v>
      </c>
      <c r="E687" s="27">
        <v>2106.0455000000002</v>
      </c>
      <c r="F687" s="27">
        <v>2106.0455000000002</v>
      </c>
      <c r="G687" s="27">
        <v>0</v>
      </c>
      <c r="H687" s="27">
        <v>0</v>
      </c>
      <c r="I687" s="27">
        <v>2106.0455000000002</v>
      </c>
      <c r="J687" s="27">
        <v>1053.0228</v>
      </c>
      <c r="K687" s="27">
        <v>2106.0455000000002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13357.984200000001</v>
      </c>
      <c r="C688" s="27">
        <v>6.9999999999999999E-4</v>
      </c>
      <c r="D688" s="27">
        <v>1053.7366999999999</v>
      </c>
      <c r="E688" s="27">
        <v>2107.4733000000001</v>
      </c>
      <c r="F688" s="27">
        <v>2107.4733000000001</v>
      </c>
      <c r="G688" s="27">
        <v>0</v>
      </c>
      <c r="H688" s="27">
        <v>0</v>
      </c>
      <c r="I688" s="27">
        <v>2107.4733000000001</v>
      </c>
      <c r="J688" s="27">
        <v>1053.7366999999999</v>
      </c>
      <c r="K688" s="27">
        <v>2107.4733000000001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13365.123299999999</v>
      </c>
      <c r="C689" s="27">
        <v>6.9999999999999999E-4</v>
      </c>
      <c r="D689" s="27">
        <v>1054.4505999999999</v>
      </c>
      <c r="E689" s="27">
        <v>2108.9011999999998</v>
      </c>
      <c r="F689" s="27">
        <v>2108.9011999999998</v>
      </c>
      <c r="G689" s="27">
        <v>0</v>
      </c>
      <c r="H689" s="27">
        <v>0</v>
      </c>
      <c r="I689" s="27">
        <v>2108.9011999999998</v>
      </c>
      <c r="J689" s="27">
        <v>1054.4505999999999</v>
      </c>
      <c r="K689" s="27">
        <v>2108.9011999999998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13372.2624</v>
      </c>
      <c r="C690" s="27">
        <v>6.9999999999999999E-4</v>
      </c>
      <c r="D690" s="27">
        <v>1055.1645000000001</v>
      </c>
      <c r="E690" s="27">
        <v>2110.3290000000002</v>
      </c>
      <c r="F690" s="27">
        <v>2110.3290000000002</v>
      </c>
      <c r="G690" s="27">
        <v>0</v>
      </c>
      <c r="H690" s="27">
        <v>0</v>
      </c>
      <c r="I690" s="27">
        <v>2110.3290000000002</v>
      </c>
      <c r="J690" s="27">
        <v>1055.1645000000001</v>
      </c>
      <c r="K690" s="27">
        <v>2110.3290000000002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13379.401599999999</v>
      </c>
      <c r="C691" s="27">
        <v>6.9999999999999999E-4</v>
      </c>
      <c r="D691" s="27">
        <v>1055.8784000000001</v>
      </c>
      <c r="E691" s="27">
        <v>2111.7568000000001</v>
      </c>
      <c r="F691" s="27">
        <v>2111.7568000000001</v>
      </c>
      <c r="G691" s="27">
        <v>0</v>
      </c>
      <c r="H691" s="27">
        <v>0</v>
      </c>
      <c r="I691" s="27">
        <v>2111.7568000000001</v>
      </c>
      <c r="J691" s="27">
        <v>1055.8784000000001</v>
      </c>
      <c r="K691" s="27">
        <v>2111.7568000000001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13386.5407</v>
      </c>
      <c r="C692" s="27">
        <v>6.9999999999999999E-4</v>
      </c>
      <c r="D692" s="27">
        <v>1056.5923</v>
      </c>
      <c r="E692" s="27">
        <v>2113.1846</v>
      </c>
      <c r="F692" s="27">
        <v>2113.1846</v>
      </c>
      <c r="G692" s="27">
        <v>0</v>
      </c>
      <c r="H692" s="27">
        <v>0</v>
      </c>
      <c r="I692" s="27">
        <v>2113.1846</v>
      </c>
      <c r="J692" s="27">
        <v>1056.5923</v>
      </c>
      <c r="K692" s="27">
        <v>2113.1846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13393.6798</v>
      </c>
      <c r="C693" s="27">
        <v>6.9999999999999999E-4</v>
      </c>
      <c r="D693" s="27">
        <v>1057.3062</v>
      </c>
      <c r="E693" s="27">
        <v>2114.6125000000002</v>
      </c>
      <c r="F693" s="27">
        <v>2114.6125000000002</v>
      </c>
      <c r="G693" s="27">
        <v>0</v>
      </c>
      <c r="H693" s="27">
        <v>0</v>
      </c>
      <c r="I693" s="27">
        <v>2114.6125000000002</v>
      </c>
      <c r="J693" s="27">
        <v>1057.3062</v>
      </c>
      <c r="K693" s="27">
        <v>2114.6125000000002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13400.819</v>
      </c>
      <c r="C694" s="27">
        <v>6.9999999999999999E-4</v>
      </c>
      <c r="D694" s="27">
        <v>1058.0201</v>
      </c>
      <c r="E694" s="27">
        <v>2116.0403000000001</v>
      </c>
      <c r="F694" s="27">
        <v>2116.0403000000001</v>
      </c>
      <c r="G694" s="27">
        <v>0</v>
      </c>
      <c r="H694" s="27">
        <v>0</v>
      </c>
      <c r="I694" s="27">
        <v>2116.0403000000001</v>
      </c>
      <c r="J694" s="27">
        <v>1058.0201</v>
      </c>
      <c r="K694" s="27">
        <v>2116.0403000000001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13407.9581</v>
      </c>
      <c r="C695" s="27">
        <v>6.9999999999999999E-4</v>
      </c>
      <c r="D695" s="27">
        <v>1058.7340999999999</v>
      </c>
      <c r="E695" s="27">
        <v>2117.4681</v>
      </c>
      <c r="F695" s="27">
        <v>2117.4681</v>
      </c>
      <c r="G695" s="27">
        <v>0</v>
      </c>
      <c r="H695" s="27">
        <v>0</v>
      </c>
      <c r="I695" s="27">
        <v>2117.4681</v>
      </c>
      <c r="J695" s="27">
        <v>1058.7340999999999</v>
      </c>
      <c r="K695" s="27">
        <v>2117.4681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13415.097299999999</v>
      </c>
      <c r="C696" s="27">
        <v>6.9999999999999999E-4</v>
      </c>
      <c r="D696" s="27">
        <v>1059.4480000000001</v>
      </c>
      <c r="E696" s="27">
        <v>2118.8960000000002</v>
      </c>
      <c r="F696" s="27">
        <v>2118.8960000000002</v>
      </c>
      <c r="G696" s="27">
        <v>0</v>
      </c>
      <c r="H696" s="27">
        <v>0</v>
      </c>
      <c r="I696" s="27">
        <v>2118.8960000000002</v>
      </c>
      <c r="J696" s="27">
        <v>1059.4480000000001</v>
      </c>
      <c r="K696" s="27">
        <v>2118.8960000000002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13422.2364</v>
      </c>
      <c r="C697" s="27">
        <v>6.9999999999999999E-4</v>
      </c>
      <c r="D697" s="27">
        <v>1060.1619000000001</v>
      </c>
      <c r="E697" s="27">
        <v>2120.3238000000001</v>
      </c>
      <c r="F697" s="27">
        <v>2120.3238000000001</v>
      </c>
      <c r="G697" s="27">
        <v>0</v>
      </c>
      <c r="H697" s="27">
        <v>0</v>
      </c>
      <c r="I697" s="27">
        <v>2120.3238000000001</v>
      </c>
      <c r="J697" s="27">
        <v>1060.1619000000001</v>
      </c>
      <c r="K697" s="27">
        <v>2120.3238000000001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13429.3755</v>
      </c>
      <c r="C698" s="27">
        <v>6.9999999999999999E-4</v>
      </c>
      <c r="D698" s="27">
        <v>1060.8758</v>
      </c>
      <c r="E698" s="27">
        <v>2121.7516000000001</v>
      </c>
      <c r="F698" s="27">
        <v>2121.7516000000001</v>
      </c>
      <c r="G698" s="27">
        <v>0</v>
      </c>
      <c r="H698" s="27">
        <v>0</v>
      </c>
      <c r="I698" s="27">
        <v>2121.7516000000001</v>
      </c>
      <c r="J698" s="27">
        <v>1060.8758</v>
      </c>
      <c r="K698" s="27">
        <v>2121.7516000000001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13436.5147</v>
      </c>
      <c r="C699" s="27">
        <v>6.9999999999999999E-4</v>
      </c>
      <c r="D699" s="27">
        <v>1061.5897</v>
      </c>
      <c r="E699" s="27">
        <v>2123.1794</v>
      </c>
      <c r="F699" s="27">
        <v>2123.1794</v>
      </c>
      <c r="G699" s="27">
        <v>0</v>
      </c>
      <c r="H699" s="27">
        <v>0</v>
      </c>
      <c r="I699" s="27">
        <v>2123.1794</v>
      </c>
      <c r="J699" s="27">
        <v>1061.5897</v>
      </c>
      <c r="K699" s="27">
        <v>2123.1794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13443.6538</v>
      </c>
      <c r="C700" s="27">
        <v>6.9999999999999999E-4</v>
      </c>
      <c r="D700" s="27">
        <v>1062.3036</v>
      </c>
      <c r="E700" s="27">
        <v>2124.6073000000001</v>
      </c>
      <c r="F700" s="27">
        <v>2124.6073000000001</v>
      </c>
      <c r="G700" s="27">
        <v>0</v>
      </c>
      <c r="H700" s="27">
        <v>0</v>
      </c>
      <c r="I700" s="27">
        <v>2124.6073000000001</v>
      </c>
      <c r="J700" s="27">
        <v>1062.3036</v>
      </c>
      <c r="K700" s="27">
        <v>2124.6073000000001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13450.7929</v>
      </c>
      <c r="C701" s="27">
        <v>6.9999999999999999E-4</v>
      </c>
      <c r="D701" s="27">
        <v>1063.0174999999999</v>
      </c>
      <c r="E701" s="27">
        <v>2126.0351000000001</v>
      </c>
      <c r="F701" s="27">
        <v>2126.0351000000001</v>
      </c>
      <c r="G701" s="27">
        <v>0</v>
      </c>
      <c r="H701" s="27">
        <v>0</v>
      </c>
      <c r="I701" s="27">
        <v>2126.0351000000001</v>
      </c>
      <c r="J701" s="27">
        <v>1063.0174999999999</v>
      </c>
      <c r="K701" s="27">
        <v>2126.0351000000001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13457.9321</v>
      </c>
      <c r="C702" s="27">
        <v>6.9999999999999999E-4</v>
      </c>
      <c r="D702" s="27">
        <v>1063.7315000000001</v>
      </c>
      <c r="E702" s="27">
        <v>2127.4629</v>
      </c>
      <c r="F702" s="27">
        <v>2127.4629</v>
      </c>
      <c r="G702" s="27">
        <v>0</v>
      </c>
      <c r="H702" s="27">
        <v>0</v>
      </c>
      <c r="I702" s="27">
        <v>2127.4629</v>
      </c>
      <c r="J702" s="27">
        <v>1063.7315000000001</v>
      </c>
      <c r="K702" s="27">
        <v>2127.4629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13465.0712</v>
      </c>
      <c r="C703" s="27">
        <v>6.9999999999999999E-4</v>
      </c>
      <c r="D703" s="27">
        <v>1064.4454000000001</v>
      </c>
      <c r="E703" s="27">
        <v>2128.8906999999999</v>
      </c>
      <c r="F703" s="27">
        <v>2128.8906999999999</v>
      </c>
      <c r="G703" s="27">
        <v>0</v>
      </c>
      <c r="H703" s="27">
        <v>0</v>
      </c>
      <c r="I703" s="27">
        <v>2128.8906999999999</v>
      </c>
      <c r="J703" s="27">
        <v>1064.4454000000001</v>
      </c>
      <c r="K703" s="27">
        <v>2128.8906999999999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13472.2104</v>
      </c>
      <c r="C704" s="27">
        <v>6.9999999999999999E-4</v>
      </c>
      <c r="D704" s="27">
        <v>1065.1593</v>
      </c>
      <c r="E704" s="27">
        <v>2130.3186000000001</v>
      </c>
      <c r="F704" s="27">
        <v>2130.3186000000001</v>
      </c>
      <c r="G704" s="27">
        <v>0</v>
      </c>
      <c r="H704" s="27">
        <v>0</v>
      </c>
      <c r="I704" s="27">
        <v>2130.3186000000001</v>
      </c>
      <c r="J704" s="27">
        <v>1065.1593</v>
      </c>
      <c r="K704" s="27">
        <v>2130.3186000000001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13479.3495</v>
      </c>
      <c r="C705" s="27">
        <v>6.9999999999999999E-4</v>
      </c>
      <c r="D705" s="27">
        <v>1065.8732</v>
      </c>
      <c r="E705" s="27">
        <v>2131.7464</v>
      </c>
      <c r="F705" s="27">
        <v>2131.7464</v>
      </c>
      <c r="G705" s="27">
        <v>0</v>
      </c>
      <c r="H705" s="27">
        <v>0</v>
      </c>
      <c r="I705" s="27">
        <v>2131.7464</v>
      </c>
      <c r="J705" s="27">
        <v>1065.8732</v>
      </c>
      <c r="K705" s="27">
        <v>2131.7464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13486.488600000001</v>
      </c>
      <c r="C706" s="27">
        <v>6.9999999999999999E-4</v>
      </c>
      <c r="D706" s="27">
        <v>1066.5871</v>
      </c>
      <c r="E706" s="27">
        <v>2133.1741999999999</v>
      </c>
      <c r="F706" s="27">
        <v>2133.1741999999999</v>
      </c>
      <c r="G706" s="27">
        <v>0</v>
      </c>
      <c r="H706" s="27">
        <v>0</v>
      </c>
      <c r="I706" s="27">
        <v>2133.1741999999999</v>
      </c>
      <c r="J706" s="27">
        <v>1066.5871</v>
      </c>
      <c r="K706" s="27">
        <v>2133.1741999999999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13493.6278</v>
      </c>
      <c r="C707" s="27">
        <v>6.9999999999999999E-4</v>
      </c>
      <c r="D707" s="27">
        <v>1067.3009999999999</v>
      </c>
      <c r="E707" s="27">
        <v>2134.6021000000001</v>
      </c>
      <c r="F707" s="27">
        <v>2134.6021000000001</v>
      </c>
      <c r="G707" s="27">
        <v>0</v>
      </c>
      <c r="H707" s="27">
        <v>0</v>
      </c>
      <c r="I707" s="27">
        <v>2134.6021000000001</v>
      </c>
      <c r="J707" s="27">
        <v>1067.3009999999999</v>
      </c>
      <c r="K707" s="27">
        <v>2134.6021000000001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13500.766900000001</v>
      </c>
      <c r="C708" s="27">
        <v>6.9999999999999999E-4</v>
      </c>
      <c r="D708" s="27">
        <v>1068.0148999999999</v>
      </c>
      <c r="E708" s="27">
        <v>2136.0299</v>
      </c>
      <c r="F708" s="27">
        <v>2136.0299</v>
      </c>
      <c r="G708" s="27">
        <v>0</v>
      </c>
      <c r="H708" s="27">
        <v>0</v>
      </c>
      <c r="I708" s="27">
        <v>2136.0299</v>
      </c>
      <c r="J708" s="27">
        <v>1068.0148999999999</v>
      </c>
      <c r="K708" s="27">
        <v>2136.0299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13507.906000000001</v>
      </c>
      <c r="C709" s="27">
        <v>6.9999999999999999E-4</v>
      </c>
      <c r="D709" s="27">
        <v>1068.7289000000001</v>
      </c>
      <c r="E709" s="27">
        <v>2137.4576999999999</v>
      </c>
      <c r="F709" s="27">
        <v>2137.4576999999999</v>
      </c>
      <c r="G709" s="27">
        <v>0</v>
      </c>
      <c r="H709" s="27">
        <v>0</v>
      </c>
      <c r="I709" s="27">
        <v>2137.4576999999999</v>
      </c>
      <c r="J709" s="27">
        <v>1068.7289000000001</v>
      </c>
      <c r="K709" s="27">
        <v>2137.4576999999999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13515.0452</v>
      </c>
      <c r="C710" s="27">
        <v>6.9999999999999999E-4</v>
      </c>
      <c r="D710" s="27">
        <v>1069.4428</v>
      </c>
      <c r="E710" s="27">
        <v>2138.8854999999999</v>
      </c>
      <c r="F710" s="27">
        <v>2138.8854999999999</v>
      </c>
      <c r="G710" s="27">
        <v>0</v>
      </c>
      <c r="H710" s="27">
        <v>0</v>
      </c>
      <c r="I710" s="27">
        <v>2138.8854999999999</v>
      </c>
      <c r="J710" s="27">
        <v>1069.4428</v>
      </c>
      <c r="K710" s="27">
        <v>2138.8854999999999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13522.184300000001</v>
      </c>
      <c r="C711" s="27">
        <v>6.9999999999999999E-4</v>
      </c>
      <c r="D711" s="27">
        <v>1070.1567</v>
      </c>
      <c r="E711" s="27">
        <v>2140.3134</v>
      </c>
      <c r="F711" s="27">
        <v>2140.3134</v>
      </c>
      <c r="G711" s="27">
        <v>0</v>
      </c>
      <c r="H711" s="27">
        <v>0</v>
      </c>
      <c r="I711" s="27">
        <v>2140.3134</v>
      </c>
      <c r="J711" s="27">
        <v>1070.1567</v>
      </c>
      <c r="K711" s="27">
        <v>2140.3134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13596.6738</v>
      </c>
      <c r="C712" s="27">
        <v>7.0000000000000001E-3</v>
      </c>
      <c r="D712" s="27">
        <v>1077.6056000000001</v>
      </c>
      <c r="E712" s="27">
        <v>2155.2112999999999</v>
      </c>
      <c r="F712" s="27">
        <v>2155.2112999999999</v>
      </c>
      <c r="G712" s="27">
        <v>0</v>
      </c>
      <c r="H712" s="27">
        <v>0</v>
      </c>
      <c r="I712" s="27">
        <v>2155.2112999999999</v>
      </c>
      <c r="J712" s="27">
        <v>1077.6056000000001</v>
      </c>
      <c r="K712" s="27">
        <v>2155.2112999999999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sheetPr codeName="Planilha25"/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458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2020</v>
      </c>
      <c r="B6" s="29">
        <v>10</v>
      </c>
    </row>
    <row r="7" spans="1:2" x14ac:dyDescent="0.25">
      <c r="A7" s="29">
        <v>2020</v>
      </c>
      <c r="B7" s="29">
        <v>11</v>
      </c>
    </row>
    <row r="8" spans="1:2" x14ac:dyDescent="0.25">
      <c r="A8" s="29">
        <v>2020</v>
      </c>
      <c r="B8" s="29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sheetPr codeName="Planilha26"/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468</v>
      </c>
    </row>
    <row r="5" spans="1:6" x14ac:dyDescent="0.25">
      <c r="A5" t="s">
        <v>2</v>
      </c>
      <c r="B5" t="s">
        <v>3</v>
      </c>
      <c r="C5" t="s">
        <v>459</v>
      </c>
      <c r="D5" t="s">
        <v>460</v>
      </c>
      <c r="E5" t="s">
        <v>34</v>
      </c>
      <c r="F5" t="s">
        <v>35</v>
      </c>
    </row>
    <row r="6" spans="1:6" x14ac:dyDescent="0.25">
      <c r="A6" s="33">
        <v>45</v>
      </c>
      <c r="B6" s="1" t="s">
        <v>76</v>
      </c>
      <c r="C6" t="b">
        <v>0</v>
      </c>
      <c r="D6" t="b">
        <v>1</v>
      </c>
      <c r="E6" s="1" t="s">
        <v>76</v>
      </c>
      <c r="F6" s="1" t="s">
        <v>76</v>
      </c>
    </row>
    <row r="7" spans="1:6" x14ac:dyDescent="0.25">
      <c r="A7" s="33">
        <v>47</v>
      </c>
      <c r="B7" s="1" t="s">
        <v>79</v>
      </c>
      <c r="C7" t="b">
        <v>0</v>
      </c>
      <c r="D7" t="b">
        <v>1</v>
      </c>
      <c r="E7" s="1" t="s">
        <v>79</v>
      </c>
      <c r="F7" s="1" t="s">
        <v>79</v>
      </c>
    </row>
    <row r="8" spans="1:6" x14ac:dyDescent="0.25">
      <c r="A8" s="33">
        <v>50</v>
      </c>
      <c r="B8" s="1" t="s">
        <v>461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73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462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71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463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464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465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64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466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57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467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 codeName="Planilha27">
    <tabColor theme="0" tint="-0.14999847407452621"/>
  </sheetPr>
  <dimension ref="A1:C23"/>
  <sheetViews>
    <sheetView showGridLines="0" workbookViewId="0">
      <pane ySplit="5" topLeftCell="A16" activePane="bottomLeft" state="frozen"/>
      <selection activeCell="F32" sqref="F32"/>
      <selection pane="bottomLeft" activeCell="F24" sqref="F24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456</v>
      </c>
    </row>
    <row r="5" spans="1:3" x14ac:dyDescent="0.25">
      <c r="A5" s="4" t="s">
        <v>4</v>
      </c>
      <c r="B5" s="4" t="s">
        <v>2</v>
      </c>
      <c r="C5" s="4" t="s">
        <v>455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 codeName="Planilha28">
    <tabColor theme="0" tint="-0.14999847407452621"/>
  </sheetPr>
  <dimension ref="A1:C9"/>
  <sheetViews>
    <sheetView showGridLines="0" workbookViewId="0">
      <pane ySplit="5" topLeftCell="A6" activePane="bottomLeft" state="frozen"/>
      <selection activeCell="F32" sqref="F32"/>
      <selection pane="bottomLeft" activeCell="C9" sqref="C9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457</v>
      </c>
    </row>
    <row r="5" spans="1:3" x14ac:dyDescent="0.25">
      <c r="A5" s="4" t="s">
        <v>4</v>
      </c>
      <c r="B5" s="4" t="s">
        <v>2</v>
      </c>
      <c r="C5" s="4" t="s">
        <v>84</v>
      </c>
    </row>
    <row r="6" spans="1:3" x14ac:dyDescent="0.25">
      <c r="A6" s="6" t="s">
        <v>25</v>
      </c>
      <c r="B6" s="5">
        <v>62</v>
      </c>
      <c r="C6" s="42" t="s">
        <v>91</v>
      </c>
    </row>
    <row r="7" spans="1:3" x14ac:dyDescent="0.25">
      <c r="A7" s="6" t="s">
        <v>25</v>
      </c>
      <c r="B7" s="5">
        <v>62</v>
      </c>
      <c r="C7" s="42" t="s">
        <v>103</v>
      </c>
    </row>
    <row r="8" spans="1:3" x14ac:dyDescent="0.25">
      <c r="A8" s="6" t="s">
        <v>25</v>
      </c>
      <c r="B8" s="5">
        <v>64</v>
      </c>
      <c r="C8" s="42" t="s">
        <v>91</v>
      </c>
    </row>
    <row r="9" spans="1:3" x14ac:dyDescent="0.25">
      <c r="A9" s="6" t="s">
        <v>25</v>
      </c>
      <c r="B9" s="5">
        <v>64</v>
      </c>
      <c r="C9" s="42" t="s">
        <v>103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2020-11-13T19:19:56Z</dcterms:created>
  <dcterms:modified xsi:type="dcterms:W3CDTF">2020-12-07T20:04:11Z</dcterms:modified>
</cp:coreProperties>
</file>