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codeName="ThisWorkbook" defaultThemeVersion="124226"/>
  <mc:AlternateContent xmlns:mc="http://schemas.openxmlformats.org/markup-compatibility/2006">
    <mc:Choice Requires="x15">
      <x15ac:absPath xmlns:x15ac="http://schemas.microsoft.com/office/spreadsheetml/2010/11/ac" url="/Users/wfinlay/messin/online-grocery/public/"/>
    </mc:Choice>
  </mc:AlternateContent>
  <xr:revisionPtr revIDLastSave="0" documentId="13_ncr:1_{3EAF28D6-CB31-944F-9B1D-158FE3F1E490}" xr6:coauthVersionLast="47" xr6:coauthVersionMax="47" xr10:uidLastSave="{00000000-0000-0000-0000-000000000000}"/>
  <bookViews>
    <workbookView xWindow="680" yWindow="2140" windowWidth="38820" windowHeight="21060" tabRatio="820" activeTab="3" xr2:uid="{00000000-000D-0000-FFFF-FFFF00000000}"/>
  </bookViews>
  <sheets>
    <sheet name="Notes" sheetId="17" state="hidden" r:id="rId1"/>
    <sheet name="Table HBR" sheetId="64" r:id="rId2"/>
    <sheet name="Sub Op Table" sheetId="5" r:id="rId3"/>
    <sheet name="Main Page" sheetId="41" r:id="rId4"/>
    <sheet name="Secondary Assumptions" sheetId="42" r:id="rId5"/>
    <sheet name="Cost Analysis" sheetId="43" r:id="rId6"/>
    <sheet name="Base Case&gt;" sheetId="48" r:id="rId7"/>
    <sheet name="Checkout Customer" sheetId="49" r:id="rId8"/>
    <sheet name="In Store_Floor Fulfillment&gt;&gt;" sheetId="22" r:id="rId9"/>
    <sheet name="DC Send to Store" sheetId="32" r:id="rId10"/>
    <sheet name="Move Product to Salesfloor" sheetId="25" r:id="rId11"/>
    <sheet name="Packout Product onto Shelf" sheetId="26" r:id="rId12"/>
    <sheet name="Order Picking" sheetId="16" r:id="rId13"/>
    <sheet name="In Store_Backroom Fulfillment&gt;&gt;" sheetId="24" r:id="rId14"/>
    <sheet name="DC Send to Store_" sheetId="47" r:id="rId15"/>
    <sheet name="Move Fast Product to Backroom" sheetId="30" r:id="rId16"/>
    <sheet name="Move Slow Product to Salesfloor" sheetId="28" r:id="rId17"/>
    <sheet name="Packout Slow Product on Shelf" sheetId="29" r:id="rId18"/>
    <sheet name="Order Picking_" sheetId="21" r:id="rId19"/>
    <sheet name="Fulfillment Center&gt;&gt;" sheetId="23" r:id="rId20"/>
    <sheet name="Order Picking and Packaging" sheetId="34" r:id="rId21"/>
    <sheet name="Deliver Order" sheetId="62" r:id="rId22"/>
    <sheet name="Dark Store&gt;&gt; " sheetId="54" r:id="rId23"/>
    <sheet name="DC Send to Dark Store" sheetId="55" r:id="rId24"/>
    <sheet name="Move Product to Dark Store" sheetId="60" r:id="rId25"/>
    <sheet name="A. Order Picking and Packaging" sheetId="56" r:id="rId26"/>
    <sheet name="A. Unbox Items_PickUp" sheetId="59" r:id="rId27"/>
    <sheet name="B. Order Picking_Pickup" sheetId="58" r:id="rId28"/>
    <sheet name="Add Ons&gt;&gt;" sheetId="51" r:id="rId29"/>
    <sheet name="Curbside Delivery_In Store" sheetId="50" r:id="rId30"/>
    <sheet name="Home Delivery_In Store" sheetId="53" r:id="rId31"/>
    <sheet name="Sheet1" sheetId="63" r:id="rId32"/>
  </sheets>
  <externalReferences>
    <externalReference r:id="rId3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64" l="1"/>
  <c r="D9" i="64"/>
  <c r="D10" i="64"/>
  <c r="D11" i="64"/>
  <c r="D12" i="64"/>
  <c r="D13" i="64"/>
  <c r="D14" i="64"/>
  <c r="D15" i="64"/>
  <c r="D16" i="64"/>
  <c r="D17" i="64"/>
  <c r="D18" i="64"/>
  <c r="D19" i="64"/>
  <c r="D7" i="64"/>
  <c r="C30" i="42" l="1"/>
  <c r="C26" i="42"/>
  <c r="C25" i="42"/>
  <c r="D15" i="55" l="1"/>
  <c r="G73" i="55" s="1"/>
  <c r="D14" i="60"/>
  <c r="G34" i="60" s="1"/>
  <c r="D17" i="58"/>
  <c r="G44" i="58" s="1"/>
  <c r="I44" i="58" s="1"/>
  <c r="D21" i="58"/>
  <c r="D15" i="53"/>
  <c r="D63" i="53"/>
  <c r="E63" i="53" s="1"/>
  <c r="H130" i="21"/>
  <c r="C5" i="43"/>
  <c r="C4" i="43"/>
  <c r="C3" i="43"/>
  <c r="C8" i="43"/>
  <c r="C9" i="43"/>
  <c r="C15" i="43"/>
  <c r="C14" i="43"/>
  <c r="C13" i="43"/>
  <c r="C12" i="43"/>
  <c r="C11" i="43"/>
  <c r="C10" i="43"/>
  <c r="K5" i="62"/>
  <c r="C49" i="53"/>
  <c r="D54" i="53"/>
  <c r="E54" i="53" s="1"/>
  <c r="H50" i="60"/>
  <c r="H49" i="60"/>
  <c r="H47" i="60"/>
  <c r="H46" i="60"/>
  <c r="H45" i="60"/>
  <c r="H43" i="60"/>
  <c r="H30" i="60"/>
  <c r="H30" i="25"/>
  <c r="D20" i="59"/>
  <c r="G64" i="59" s="1"/>
  <c r="D14" i="56"/>
  <c r="G54" i="56" s="1"/>
  <c r="A66" i="59"/>
  <c r="A67" i="59"/>
  <c r="A68" i="59" s="1"/>
  <c r="A69" i="59" s="1"/>
  <c r="A70" i="59" s="1"/>
  <c r="A71" i="59" s="1"/>
  <c r="A72" i="59" s="1"/>
  <c r="A73" i="59" s="1"/>
  <c r="A74" i="59" s="1"/>
  <c r="A75" i="59" s="1"/>
  <c r="A76" i="59" s="1"/>
  <c r="A77" i="59" s="1"/>
  <c r="A78" i="59" s="1"/>
  <c r="A79" i="59" s="1"/>
  <c r="A63" i="59"/>
  <c r="A64" i="59" s="1"/>
  <c r="A65" i="59" s="1"/>
  <c r="C63" i="59"/>
  <c r="D63" i="59"/>
  <c r="E63" i="59" s="1"/>
  <c r="C64" i="59"/>
  <c r="D64" i="59"/>
  <c r="E64" i="59"/>
  <c r="C65" i="59"/>
  <c r="D65" i="59"/>
  <c r="E65" i="59" s="1"/>
  <c r="D19" i="59"/>
  <c r="G59" i="59" s="1"/>
  <c r="H46" i="25"/>
  <c r="H45" i="25"/>
  <c r="H43" i="25"/>
  <c r="H42" i="25"/>
  <c r="H30" i="30"/>
  <c r="H31" i="30"/>
  <c r="H32" i="30"/>
  <c r="H34" i="30"/>
  <c r="D14" i="25"/>
  <c r="H37" i="25"/>
  <c r="H36" i="25"/>
  <c r="H35" i="25"/>
  <c r="H34" i="25"/>
  <c r="H32" i="25"/>
  <c r="H31" i="25"/>
  <c r="H51" i="60"/>
  <c r="D15" i="26"/>
  <c r="D51" i="60"/>
  <c r="E51" i="60" s="1"/>
  <c r="C51" i="60"/>
  <c r="D50" i="60"/>
  <c r="E50" i="60" s="1"/>
  <c r="C50" i="60"/>
  <c r="D49" i="60"/>
  <c r="E49" i="60" s="1"/>
  <c r="C49" i="60"/>
  <c r="C58" i="59"/>
  <c r="D58" i="59"/>
  <c r="E58" i="59" s="1"/>
  <c r="C59" i="59"/>
  <c r="D59" i="59"/>
  <c r="E59" i="59" s="1"/>
  <c r="C60" i="59"/>
  <c r="D60" i="59"/>
  <c r="E60" i="59" s="1"/>
  <c r="A57" i="59"/>
  <c r="A58" i="59" s="1"/>
  <c r="A59" i="59" s="1"/>
  <c r="A60" i="59" s="1"/>
  <c r="A61" i="59" s="1"/>
  <c r="A62" i="59" s="1"/>
  <c r="D79" i="59"/>
  <c r="E79" i="59" s="1"/>
  <c r="C79" i="59"/>
  <c r="G78" i="59"/>
  <c r="D78" i="59"/>
  <c r="E78" i="59" s="1"/>
  <c r="C78" i="59"/>
  <c r="G77" i="59"/>
  <c r="D77" i="59"/>
  <c r="E77" i="59" s="1"/>
  <c r="C77" i="59"/>
  <c r="G76" i="59"/>
  <c r="D76" i="59"/>
  <c r="E76" i="59" s="1"/>
  <c r="C76" i="59"/>
  <c r="G75" i="59"/>
  <c r="D75" i="59"/>
  <c r="E75" i="59" s="1"/>
  <c r="C75" i="59"/>
  <c r="G74" i="59"/>
  <c r="D74" i="59"/>
  <c r="E74" i="59" s="1"/>
  <c r="C74" i="59"/>
  <c r="G73" i="59"/>
  <c r="D73" i="59"/>
  <c r="E73" i="59" s="1"/>
  <c r="C73" i="59"/>
  <c r="G72" i="59"/>
  <c r="D72" i="59"/>
  <c r="E72" i="59" s="1"/>
  <c r="C72" i="59"/>
  <c r="G71" i="59"/>
  <c r="D71" i="59"/>
  <c r="E71" i="59" s="1"/>
  <c r="C71" i="59"/>
  <c r="G70" i="59"/>
  <c r="D70" i="59"/>
  <c r="E70" i="59" s="1"/>
  <c r="C70" i="59"/>
  <c r="AD69" i="59"/>
  <c r="G69" i="59"/>
  <c r="D69" i="59"/>
  <c r="E69" i="59" s="1"/>
  <c r="C69" i="59"/>
  <c r="AD68" i="59"/>
  <c r="G68" i="59"/>
  <c r="D68" i="59"/>
  <c r="E68" i="59" s="1"/>
  <c r="C68" i="59"/>
  <c r="AD67" i="59"/>
  <c r="G67" i="59"/>
  <c r="D67" i="59"/>
  <c r="E67" i="59" s="1"/>
  <c r="C67" i="59"/>
  <c r="AD66" i="59"/>
  <c r="G66" i="59"/>
  <c r="D66" i="59"/>
  <c r="E66" i="59" s="1"/>
  <c r="C66" i="59"/>
  <c r="D62" i="59"/>
  <c r="E62" i="59" s="1"/>
  <c r="C62" i="59"/>
  <c r="D61" i="59"/>
  <c r="E61" i="59" s="1"/>
  <c r="C61" i="59"/>
  <c r="D57" i="59"/>
  <c r="E57" i="59" s="1"/>
  <c r="C57" i="59"/>
  <c r="D56" i="59"/>
  <c r="E56" i="59" s="1"/>
  <c r="C56" i="59"/>
  <c r="A51" i="59"/>
  <c r="A52" i="59" s="1"/>
  <c r="A53" i="59" s="1"/>
  <c r="A54" i="59" s="1"/>
  <c r="D54" i="59"/>
  <c r="E54" i="59" s="1"/>
  <c r="C54" i="59"/>
  <c r="D53" i="59"/>
  <c r="E53" i="59" s="1"/>
  <c r="C53" i="59"/>
  <c r="D52" i="59"/>
  <c r="E52" i="59" s="1"/>
  <c r="C52" i="59"/>
  <c r="D51" i="59"/>
  <c r="E51" i="59" s="1"/>
  <c r="C51" i="59"/>
  <c r="D50" i="59"/>
  <c r="E50" i="59" s="1"/>
  <c r="C50" i="59"/>
  <c r="D49" i="28"/>
  <c r="E49" i="28" s="1"/>
  <c r="C49" i="28"/>
  <c r="D48" i="28"/>
  <c r="E48" i="28" s="1"/>
  <c r="C48" i="28"/>
  <c r="E47" i="28"/>
  <c r="D47" i="28"/>
  <c r="C47" i="28"/>
  <c r="D46" i="28"/>
  <c r="E46" i="28" s="1"/>
  <c r="C46" i="28"/>
  <c r="D45" i="28"/>
  <c r="E45" i="28" s="1"/>
  <c r="C45" i="28"/>
  <c r="D51" i="30"/>
  <c r="E51" i="30" s="1"/>
  <c r="C51" i="30"/>
  <c r="D50" i="30"/>
  <c r="E50" i="30" s="1"/>
  <c r="C50" i="30"/>
  <c r="D49" i="30"/>
  <c r="E49" i="30" s="1"/>
  <c r="C49" i="30"/>
  <c r="D49" i="25"/>
  <c r="E49" i="25" s="1"/>
  <c r="C49" i="25"/>
  <c r="D48" i="25"/>
  <c r="E48" i="25" s="1"/>
  <c r="C48" i="25"/>
  <c r="D47" i="25"/>
  <c r="E47" i="25" s="1"/>
  <c r="C47" i="25"/>
  <c r="D46" i="25"/>
  <c r="E46" i="25" s="1"/>
  <c r="C46" i="25"/>
  <c r="D45" i="25"/>
  <c r="E45" i="25" s="1"/>
  <c r="C45" i="25"/>
  <c r="D47" i="60"/>
  <c r="E47" i="60" s="1"/>
  <c r="C47" i="60"/>
  <c r="D46" i="60"/>
  <c r="E46" i="60" s="1"/>
  <c r="C46" i="60"/>
  <c r="E45" i="60"/>
  <c r="C45" i="60"/>
  <c r="D43" i="60"/>
  <c r="E43" i="60" s="1"/>
  <c r="C43" i="60"/>
  <c r="H42" i="60"/>
  <c r="D42" i="60"/>
  <c r="E42" i="60" s="1"/>
  <c r="C42" i="60"/>
  <c r="D41" i="60"/>
  <c r="E41" i="60" s="1"/>
  <c r="C41" i="60"/>
  <c r="D40" i="60"/>
  <c r="E40" i="60" s="1"/>
  <c r="C40" i="60"/>
  <c r="D39" i="60"/>
  <c r="E39" i="60" s="1"/>
  <c r="C39" i="60"/>
  <c r="H37" i="60"/>
  <c r="D37" i="60"/>
  <c r="E37" i="60" s="1"/>
  <c r="C37" i="60"/>
  <c r="H36" i="60"/>
  <c r="E36" i="60"/>
  <c r="D36" i="60"/>
  <c r="C36" i="60"/>
  <c r="H35" i="60"/>
  <c r="D35" i="60"/>
  <c r="E35" i="60" s="1"/>
  <c r="C35" i="60"/>
  <c r="H34" i="60"/>
  <c r="E34" i="60"/>
  <c r="D34" i="60"/>
  <c r="C34" i="60"/>
  <c r="H32" i="60"/>
  <c r="D32" i="60"/>
  <c r="E32" i="60" s="1"/>
  <c r="C32" i="60"/>
  <c r="H31" i="60"/>
  <c r="D31" i="60"/>
  <c r="E31" i="60" s="1"/>
  <c r="C31" i="60"/>
  <c r="D30" i="60"/>
  <c r="E30" i="60" s="1"/>
  <c r="C30" i="60"/>
  <c r="D48" i="59"/>
  <c r="E48" i="59" s="1"/>
  <c r="C48" i="59"/>
  <c r="D47" i="59"/>
  <c r="E47" i="59" s="1"/>
  <c r="C47" i="59"/>
  <c r="D46" i="59"/>
  <c r="E46" i="59" s="1"/>
  <c r="C46" i="59"/>
  <c r="D45" i="59"/>
  <c r="E45" i="59" s="1"/>
  <c r="C45" i="59"/>
  <c r="D44" i="59"/>
  <c r="E44" i="59" s="1"/>
  <c r="C44" i="59"/>
  <c r="E43" i="59"/>
  <c r="C43" i="59"/>
  <c r="E42" i="59"/>
  <c r="C42" i="59"/>
  <c r="E41" i="59"/>
  <c r="C41" i="59"/>
  <c r="D40" i="59"/>
  <c r="E40" i="59" s="1"/>
  <c r="C40" i="59"/>
  <c r="A40" i="59"/>
  <c r="A41" i="59" s="1"/>
  <c r="A42" i="59" s="1"/>
  <c r="A43" i="59" s="1"/>
  <c r="A44" i="59" s="1"/>
  <c r="A45" i="59" s="1"/>
  <c r="A46" i="59" s="1"/>
  <c r="A47" i="59" s="1"/>
  <c r="A48" i="59" s="1"/>
  <c r="D39" i="59"/>
  <c r="E39" i="59" s="1"/>
  <c r="C39" i="59"/>
  <c r="D37" i="59"/>
  <c r="E37" i="59" s="1"/>
  <c r="C37" i="59"/>
  <c r="D36" i="59"/>
  <c r="E36" i="59" s="1"/>
  <c r="C36" i="59"/>
  <c r="D35" i="59"/>
  <c r="E35" i="59" s="1"/>
  <c r="C35" i="59"/>
  <c r="D34" i="59"/>
  <c r="E34" i="59" s="1"/>
  <c r="C34" i="59"/>
  <c r="D33" i="59"/>
  <c r="E33" i="59" s="1"/>
  <c r="C33" i="59"/>
  <c r="E32" i="59"/>
  <c r="C32" i="59"/>
  <c r="D31" i="59"/>
  <c r="E31" i="59" s="1"/>
  <c r="C31" i="59"/>
  <c r="A32" i="59"/>
  <c r="A33" i="59" s="1"/>
  <c r="A34" i="59" s="1"/>
  <c r="A35" i="59" s="1"/>
  <c r="A36" i="59" s="1"/>
  <c r="A37" i="59" s="1"/>
  <c r="D30" i="59"/>
  <c r="E30" i="59" s="1"/>
  <c r="C30" i="59"/>
  <c r="D15" i="59"/>
  <c r="G42" i="59" s="1"/>
  <c r="J111" i="58"/>
  <c r="J110" i="58"/>
  <c r="J109" i="58"/>
  <c r="D103" i="58"/>
  <c r="E103" i="58" s="1"/>
  <c r="C103" i="58"/>
  <c r="G102" i="58"/>
  <c r="D102" i="58"/>
  <c r="E102" i="58" s="1"/>
  <c r="C102" i="58"/>
  <c r="G101" i="58"/>
  <c r="D101" i="58"/>
  <c r="E101" i="58" s="1"/>
  <c r="C101" i="58"/>
  <c r="G100" i="58"/>
  <c r="D100" i="58"/>
  <c r="E100" i="58" s="1"/>
  <c r="C100" i="58"/>
  <c r="G99" i="58"/>
  <c r="D99" i="58"/>
  <c r="E99" i="58" s="1"/>
  <c r="C99" i="58"/>
  <c r="G98" i="58"/>
  <c r="D98" i="58"/>
  <c r="E98" i="58" s="1"/>
  <c r="C98" i="58"/>
  <c r="G97" i="58"/>
  <c r="D97" i="58"/>
  <c r="E97" i="58" s="1"/>
  <c r="C97" i="58"/>
  <c r="G96" i="58"/>
  <c r="D96" i="58"/>
  <c r="E96" i="58" s="1"/>
  <c r="C96" i="58"/>
  <c r="G95" i="58"/>
  <c r="D95" i="58"/>
  <c r="E95" i="58" s="1"/>
  <c r="C95" i="58"/>
  <c r="G94" i="58"/>
  <c r="D94" i="58"/>
  <c r="E94" i="58" s="1"/>
  <c r="C94" i="58"/>
  <c r="AD93" i="58"/>
  <c r="G93" i="58"/>
  <c r="D93" i="58"/>
  <c r="E93" i="58" s="1"/>
  <c r="C93" i="58"/>
  <c r="AD92" i="58"/>
  <c r="G92" i="58"/>
  <c r="D92" i="58"/>
  <c r="E92" i="58" s="1"/>
  <c r="C92" i="58"/>
  <c r="AD91" i="58"/>
  <c r="G91" i="58"/>
  <c r="E91" i="58"/>
  <c r="D91" i="58"/>
  <c r="C91" i="58"/>
  <c r="AD90" i="58"/>
  <c r="G90" i="58"/>
  <c r="D90" i="58"/>
  <c r="E90" i="58" s="1"/>
  <c r="C90" i="58"/>
  <c r="AD89" i="58"/>
  <c r="G89" i="58"/>
  <c r="D89" i="58"/>
  <c r="E89" i="58" s="1"/>
  <c r="C89" i="58"/>
  <c r="AD88" i="58"/>
  <c r="G88" i="58"/>
  <c r="D88" i="58"/>
  <c r="E88" i="58" s="1"/>
  <c r="C88" i="58"/>
  <c r="D87" i="58"/>
  <c r="E87" i="58" s="1"/>
  <c r="C87" i="58"/>
  <c r="D86" i="58"/>
  <c r="E86" i="58" s="1"/>
  <c r="C86" i="58"/>
  <c r="A86" i="58"/>
  <c r="A87" i="58" s="1"/>
  <c r="A88" i="58" s="1"/>
  <c r="A89" i="58" s="1"/>
  <c r="A90" i="58" s="1"/>
  <c r="A91" i="58" s="1"/>
  <c r="A92" i="58" s="1"/>
  <c r="A93" i="58" s="1"/>
  <c r="A94" i="58" s="1"/>
  <c r="A95" i="58" s="1"/>
  <c r="A96" i="58" s="1"/>
  <c r="A97" i="58" s="1"/>
  <c r="A98" i="58" s="1"/>
  <c r="A99" i="58" s="1"/>
  <c r="A100" i="58" s="1"/>
  <c r="A101" i="58" s="1"/>
  <c r="A102" i="58" s="1"/>
  <c r="A103" i="58" s="1"/>
  <c r="D85" i="58"/>
  <c r="E85" i="58" s="1"/>
  <c r="C85" i="58"/>
  <c r="D84" i="58"/>
  <c r="E84" i="58" s="1"/>
  <c r="C84" i="58"/>
  <c r="D82" i="58"/>
  <c r="E82" i="58" s="1"/>
  <c r="C82" i="58"/>
  <c r="E81" i="58"/>
  <c r="C81" i="58"/>
  <c r="E80" i="58"/>
  <c r="D80" i="58"/>
  <c r="C80" i="58"/>
  <c r="E79" i="58"/>
  <c r="C79" i="58"/>
  <c r="E78" i="58"/>
  <c r="C78" i="58"/>
  <c r="E77" i="58"/>
  <c r="C77" i="58"/>
  <c r="D76" i="58"/>
  <c r="E76" i="58" s="1"/>
  <c r="C76" i="58"/>
  <c r="D75" i="58"/>
  <c r="E75" i="58" s="1"/>
  <c r="C75" i="58"/>
  <c r="H73" i="58"/>
  <c r="E73" i="58"/>
  <c r="C73" i="58"/>
  <c r="D70" i="58"/>
  <c r="E70" i="58" s="1"/>
  <c r="C70" i="58"/>
  <c r="D69" i="58"/>
  <c r="E69" i="58" s="1"/>
  <c r="C69" i="58"/>
  <c r="D68" i="58"/>
  <c r="E68" i="58" s="1"/>
  <c r="C68" i="58"/>
  <c r="G67" i="58"/>
  <c r="D67" i="58"/>
  <c r="E67" i="58" s="1"/>
  <c r="C67" i="58"/>
  <c r="G66" i="58"/>
  <c r="D66" i="58"/>
  <c r="E66" i="58" s="1"/>
  <c r="C66" i="58"/>
  <c r="G65" i="58"/>
  <c r="D65" i="58"/>
  <c r="E65" i="58" s="1"/>
  <c r="C65" i="58"/>
  <c r="D64" i="58"/>
  <c r="E64" i="58" s="1"/>
  <c r="C64" i="58"/>
  <c r="D63" i="58"/>
  <c r="E63" i="58" s="1"/>
  <c r="C63" i="58"/>
  <c r="D62" i="58"/>
  <c r="E62" i="58" s="1"/>
  <c r="C62" i="58"/>
  <c r="D61" i="58"/>
  <c r="E61" i="58" s="1"/>
  <c r="C61" i="58"/>
  <c r="D60" i="58"/>
  <c r="E60" i="58" s="1"/>
  <c r="C60" i="58"/>
  <c r="D59" i="58"/>
  <c r="E59" i="58" s="1"/>
  <c r="C59" i="58"/>
  <c r="E58" i="58"/>
  <c r="C58" i="58"/>
  <c r="D57" i="58"/>
  <c r="E57" i="58" s="1"/>
  <c r="C57" i="58"/>
  <c r="D56" i="58"/>
  <c r="E56" i="58" s="1"/>
  <c r="C56" i="58"/>
  <c r="D55" i="58"/>
  <c r="E55" i="58" s="1"/>
  <c r="C55" i="58"/>
  <c r="D54" i="58"/>
  <c r="E54" i="58" s="1"/>
  <c r="C54" i="58"/>
  <c r="D53" i="58"/>
  <c r="E53" i="58" s="1"/>
  <c r="C53" i="58"/>
  <c r="D52" i="58"/>
  <c r="E52" i="58" s="1"/>
  <c r="C52" i="58"/>
  <c r="D51" i="58"/>
  <c r="E51" i="58" s="1"/>
  <c r="C51" i="58"/>
  <c r="D50" i="58"/>
  <c r="E50" i="58" s="1"/>
  <c r="C50" i="58"/>
  <c r="D49" i="58"/>
  <c r="E49" i="58" s="1"/>
  <c r="C49" i="58"/>
  <c r="G48" i="58"/>
  <c r="I48" i="58" s="1"/>
  <c r="E48" i="58"/>
  <c r="C48" i="58"/>
  <c r="A48" i="58"/>
  <c r="A49" i="58" s="1"/>
  <c r="A50" i="58" s="1"/>
  <c r="A51" i="58" s="1"/>
  <c r="A52" i="58" s="1"/>
  <c r="A53" i="58" s="1"/>
  <c r="A54" i="58" s="1"/>
  <c r="A55" i="58" s="1"/>
  <c r="A56" i="58" s="1"/>
  <c r="A57" i="58" s="1"/>
  <c r="A58" i="58" s="1"/>
  <c r="A59" i="58" s="1"/>
  <c r="A60" i="58" s="1"/>
  <c r="A61" i="58" s="1"/>
  <c r="A62" i="58" s="1"/>
  <c r="A63" i="58" s="1"/>
  <c r="A64" i="58" s="1"/>
  <c r="A65" i="58" s="1"/>
  <c r="A66" i="58" s="1"/>
  <c r="A67" i="58" s="1"/>
  <c r="A68" i="58" s="1"/>
  <c r="A69" i="58" s="1"/>
  <c r="A70" i="58" s="1"/>
  <c r="D47" i="58"/>
  <c r="E47" i="58" s="1"/>
  <c r="C47" i="58"/>
  <c r="D46" i="58"/>
  <c r="E46" i="58" s="1"/>
  <c r="C46" i="58"/>
  <c r="E44" i="58"/>
  <c r="C44" i="58"/>
  <c r="G43" i="58"/>
  <c r="D43" i="58"/>
  <c r="E43" i="58" s="1"/>
  <c r="C43" i="58"/>
  <c r="G42" i="58"/>
  <c r="D42" i="58"/>
  <c r="E42" i="58" s="1"/>
  <c r="C42" i="58"/>
  <c r="G41" i="58"/>
  <c r="D41" i="58"/>
  <c r="E41" i="58" s="1"/>
  <c r="C41" i="58"/>
  <c r="G40" i="58"/>
  <c r="D40" i="58"/>
  <c r="E40" i="58" s="1"/>
  <c r="C40" i="58"/>
  <c r="D39" i="58"/>
  <c r="E39" i="58" s="1"/>
  <c r="C39" i="58"/>
  <c r="D38" i="58"/>
  <c r="E38" i="58" s="1"/>
  <c r="C38" i="58"/>
  <c r="D37" i="58"/>
  <c r="E37" i="58" s="1"/>
  <c r="C37" i="58"/>
  <c r="E35" i="58"/>
  <c r="C35" i="58"/>
  <c r="E33" i="58"/>
  <c r="C33" i="58"/>
  <c r="E31" i="58"/>
  <c r="C31" i="58"/>
  <c r="G30" i="58"/>
  <c r="D30" i="58"/>
  <c r="E30" i="58" s="1"/>
  <c r="C30" i="58"/>
  <c r="E29" i="58"/>
  <c r="C29" i="58"/>
  <c r="D22" i="58"/>
  <c r="D20" i="58"/>
  <c r="G81" i="58" s="1"/>
  <c r="I81" i="58" s="1"/>
  <c r="D15" i="58"/>
  <c r="D14" i="58"/>
  <c r="G59" i="58" s="1"/>
  <c r="J152" i="56"/>
  <c r="J151" i="56"/>
  <c r="J150" i="56"/>
  <c r="E145" i="56"/>
  <c r="C145" i="56"/>
  <c r="D143" i="56"/>
  <c r="E143" i="56" s="1"/>
  <c r="C143" i="56"/>
  <c r="D142" i="56"/>
  <c r="E142" i="56" s="1"/>
  <c r="C142" i="56"/>
  <c r="D141" i="56"/>
  <c r="E141" i="56" s="1"/>
  <c r="C141" i="56"/>
  <c r="D140" i="56"/>
  <c r="E140" i="56" s="1"/>
  <c r="C140" i="56"/>
  <c r="A140" i="56"/>
  <c r="A141" i="56" s="1"/>
  <c r="A142" i="56" s="1"/>
  <c r="A143" i="56" s="1"/>
  <c r="D139" i="56"/>
  <c r="E139" i="56" s="1"/>
  <c r="C139" i="56"/>
  <c r="A139" i="56"/>
  <c r="D138" i="56"/>
  <c r="E138" i="56" s="1"/>
  <c r="C138" i="56"/>
  <c r="D136" i="56"/>
  <c r="E136" i="56" s="1"/>
  <c r="C136" i="56"/>
  <c r="D135" i="56"/>
  <c r="E135" i="56" s="1"/>
  <c r="C135" i="56"/>
  <c r="D134" i="56"/>
  <c r="E134" i="56" s="1"/>
  <c r="C134" i="56"/>
  <c r="D133" i="56"/>
  <c r="E133" i="56" s="1"/>
  <c r="C133" i="56"/>
  <c r="D132" i="56"/>
  <c r="E132" i="56" s="1"/>
  <c r="C132" i="56"/>
  <c r="E131" i="56"/>
  <c r="D131" i="56"/>
  <c r="C131" i="56"/>
  <c r="E130" i="56"/>
  <c r="D130" i="56"/>
  <c r="C130" i="56"/>
  <c r="D129" i="56"/>
  <c r="E129" i="56" s="1"/>
  <c r="C129" i="56"/>
  <c r="D128" i="56"/>
  <c r="E128" i="56" s="1"/>
  <c r="C128" i="56"/>
  <c r="E127" i="56"/>
  <c r="D127" i="56"/>
  <c r="C127" i="56"/>
  <c r="D126" i="56"/>
  <c r="E126" i="56" s="1"/>
  <c r="C126" i="56"/>
  <c r="D125" i="56"/>
  <c r="E125" i="56" s="1"/>
  <c r="C125" i="56"/>
  <c r="D124" i="56"/>
  <c r="E124" i="56" s="1"/>
  <c r="C124" i="56"/>
  <c r="D123" i="56"/>
  <c r="E123" i="56" s="1"/>
  <c r="C123" i="56"/>
  <c r="E122" i="56"/>
  <c r="C122" i="56"/>
  <c r="E121" i="56"/>
  <c r="C121" i="56"/>
  <c r="E120" i="56"/>
  <c r="D120" i="56"/>
  <c r="C120" i="56"/>
  <c r="D119" i="56"/>
  <c r="E119" i="56" s="1"/>
  <c r="C119" i="56"/>
  <c r="D118" i="56"/>
  <c r="E118" i="56" s="1"/>
  <c r="C118" i="56"/>
  <c r="D117" i="56"/>
  <c r="E117" i="56" s="1"/>
  <c r="C117" i="56"/>
  <c r="D116" i="56"/>
  <c r="E116" i="56" s="1"/>
  <c r="C116" i="56"/>
  <c r="D115" i="56"/>
  <c r="E115" i="56" s="1"/>
  <c r="C115" i="56"/>
  <c r="E114" i="56"/>
  <c r="D114" i="56"/>
  <c r="C114" i="56"/>
  <c r="E113" i="56"/>
  <c r="C113" i="56"/>
  <c r="D112" i="56"/>
  <c r="E112" i="56" s="1"/>
  <c r="C112" i="56"/>
  <c r="E111" i="56"/>
  <c r="D111" i="56"/>
  <c r="C111" i="56"/>
  <c r="D110" i="56"/>
  <c r="E110" i="56" s="1"/>
  <c r="C110" i="56"/>
  <c r="D109" i="56"/>
  <c r="E109" i="56" s="1"/>
  <c r="C109" i="56"/>
  <c r="D108" i="56"/>
  <c r="E108" i="56" s="1"/>
  <c r="C108" i="56"/>
  <c r="D107" i="56"/>
  <c r="E107" i="56" s="1"/>
  <c r="C107" i="56"/>
  <c r="D106" i="56"/>
  <c r="E106" i="56" s="1"/>
  <c r="C106" i="56"/>
  <c r="D105" i="56"/>
  <c r="E105" i="56" s="1"/>
  <c r="C105" i="56"/>
  <c r="D104" i="56"/>
  <c r="E104" i="56" s="1"/>
  <c r="C104" i="56"/>
  <c r="D103" i="56"/>
  <c r="E103" i="56" s="1"/>
  <c r="C103" i="56"/>
  <c r="D102" i="56"/>
  <c r="E102" i="56" s="1"/>
  <c r="C102" i="56"/>
  <c r="D101" i="56"/>
  <c r="E101" i="56" s="1"/>
  <c r="C101" i="56"/>
  <c r="D100" i="56"/>
  <c r="E100" i="56" s="1"/>
  <c r="C100" i="56"/>
  <c r="D99" i="56"/>
  <c r="E99" i="56" s="1"/>
  <c r="C99" i="56"/>
  <c r="D98" i="56"/>
  <c r="E98" i="56" s="1"/>
  <c r="C98" i="56"/>
  <c r="D97" i="56"/>
  <c r="E97" i="56" s="1"/>
  <c r="C97" i="56"/>
  <c r="D96" i="56"/>
  <c r="E96" i="56" s="1"/>
  <c r="C96" i="56"/>
  <c r="D95" i="56"/>
  <c r="E95" i="56" s="1"/>
  <c r="C95" i="56"/>
  <c r="D94" i="56"/>
  <c r="E94" i="56" s="1"/>
  <c r="C94" i="56"/>
  <c r="D93" i="56"/>
  <c r="E93" i="56" s="1"/>
  <c r="C93" i="56"/>
  <c r="D92" i="56"/>
  <c r="E92" i="56" s="1"/>
  <c r="C92" i="56"/>
  <c r="D91" i="56"/>
  <c r="E91" i="56" s="1"/>
  <c r="C91" i="56"/>
  <c r="D90" i="56"/>
  <c r="E90" i="56" s="1"/>
  <c r="C90" i="56"/>
  <c r="D89" i="56"/>
  <c r="E89" i="56" s="1"/>
  <c r="C89" i="56"/>
  <c r="D88" i="56"/>
  <c r="E88" i="56" s="1"/>
  <c r="C88" i="56"/>
  <c r="D87" i="56"/>
  <c r="E87" i="56" s="1"/>
  <c r="C87" i="56"/>
  <c r="E86" i="56"/>
  <c r="D86" i="56"/>
  <c r="C86" i="56"/>
  <c r="D85" i="56"/>
  <c r="E85" i="56" s="1"/>
  <c r="C85" i="56"/>
  <c r="D84" i="56"/>
  <c r="E84" i="56" s="1"/>
  <c r="C84" i="56"/>
  <c r="D83" i="56"/>
  <c r="E83" i="56" s="1"/>
  <c r="C83" i="56"/>
  <c r="E82" i="56"/>
  <c r="C82" i="56"/>
  <c r="A82" i="56"/>
  <c r="A83" i="56" s="1"/>
  <c r="A84" i="56" s="1"/>
  <c r="A85" i="56" s="1"/>
  <c r="A86" i="56" s="1"/>
  <c r="A87" i="56" s="1"/>
  <c r="A88" i="56" s="1"/>
  <c r="A89" i="56" s="1"/>
  <c r="A90" i="56" s="1"/>
  <c r="A91" i="56" s="1"/>
  <c r="A92" i="56" s="1"/>
  <c r="A93" i="56" s="1"/>
  <c r="A94" i="56" s="1"/>
  <c r="A95" i="56" s="1"/>
  <c r="A96" i="56" s="1"/>
  <c r="A97" i="56" s="1"/>
  <c r="A98" i="56" s="1"/>
  <c r="A99" i="56" s="1"/>
  <c r="A100" i="56" s="1"/>
  <c r="A101" i="56" s="1"/>
  <c r="A102" i="56" s="1"/>
  <c r="A103" i="56" s="1"/>
  <c r="A104" i="56" s="1"/>
  <c r="A105" i="56" s="1"/>
  <c r="A106" i="56" s="1"/>
  <c r="A107" i="56" s="1"/>
  <c r="A108" i="56" s="1"/>
  <c r="A109" i="56" s="1"/>
  <c r="A110" i="56" s="1"/>
  <c r="A111" i="56" s="1"/>
  <c r="A112" i="56" s="1"/>
  <c r="A113" i="56" s="1"/>
  <c r="A114" i="56" s="1"/>
  <c r="A115" i="56" s="1"/>
  <c r="A116" i="56" s="1"/>
  <c r="A117" i="56" s="1"/>
  <c r="A118" i="56" s="1"/>
  <c r="A119" i="56" s="1"/>
  <c r="A120" i="56" s="1"/>
  <c r="A121" i="56" s="1"/>
  <c r="A122" i="56" s="1"/>
  <c r="A123" i="56" s="1"/>
  <c r="A124" i="56" s="1"/>
  <c r="A125" i="56" s="1"/>
  <c r="A126" i="56" s="1"/>
  <c r="A127" i="56" s="1"/>
  <c r="A128" i="56" s="1"/>
  <c r="A129" i="56" s="1"/>
  <c r="A130" i="56" s="1"/>
  <c r="A131" i="56" s="1"/>
  <c r="A132" i="56" s="1"/>
  <c r="A133" i="56" s="1"/>
  <c r="A134" i="56" s="1"/>
  <c r="A135" i="56" s="1"/>
  <c r="A136" i="56" s="1"/>
  <c r="D81" i="56"/>
  <c r="E81" i="56" s="1"/>
  <c r="C81" i="56"/>
  <c r="D79" i="56"/>
  <c r="E79" i="56" s="1"/>
  <c r="C79" i="56"/>
  <c r="E78" i="56"/>
  <c r="C78" i="56"/>
  <c r="D77" i="56"/>
  <c r="E77" i="56" s="1"/>
  <c r="C77" i="56"/>
  <c r="E76" i="56"/>
  <c r="C76" i="56"/>
  <c r="E75" i="56"/>
  <c r="C75" i="56"/>
  <c r="E74" i="56"/>
  <c r="C74" i="56"/>
  <c r="D73" i="56"/>
  <c r="E73" i="56" s="1"/>
  <c r="C73" i="56"/>
  <c r="D72" i="56"/>
  <c r="E72" i="56" s="1"/>
  <c r="C72" i="56"/>
  <c r="H70" i="56"/>
  <c r="E70" i="56"/>
  <c r="C70" i="56"/>
  <c r="D68" i="56"/>
  <c r="E68" i="56" s="1"/>
  <c r="C68" i="56"/>
  <c r="D67" i="56"/>
  <c r="E67" i="56" s="1"/>
  <c r="C67" i="56"/>
  <c r="D66" i="56"/>
  <c r="E66" i="56" s="1"/>
  <c r="C66" i="56"/>
  <c r="D65" i="56"/>
  <c r="E65" i="56" s="1"/>
  <c r="C65" i="56"/>
  <c r="D64" i="56"/>
  <c r="E64" i="56" s="1"/>
  <c r="C64" i="56"/>
  <c r="D63" i="56"/>
  <c r="E63" i="56" s="1"/>
  <c r="C63" i="56"/>
  <c r="D62" i="56"/>
  <c r="E62" i="56" s="1"/>
  <c r="C62" i="56"/>
  <c r="G61" i="56"/>
  <c r="D61" i="56"/>
  <c r="E61" i="56" s="1"/>
  <c r="C61" i="56"/>
  <c r="G60" i="56"/>
  <c r="D60" i="56"/>
  <c r="E60" i="56" s="1"/>
  <c r="C60" i="56"/>
  <c r="G59" i="56"/>
  <c r="D59" i="56"/>
  <c r="E59" i="56" s="1"/>
  <c r="C59" i="56"/>
  <c r="D58" i="56"/>
  <c r="E58" i="56" s="1"/>
  <c r="C58" i="56"/>
  <c r="D57" i="56"/>
  <c r="E57" i="56" s="1"/>
  <c r="C57" i="56"/>
  <c r="D56" i="56"/>
  <c r="E56" i="56" s="1"/>
  <c r="C56" i="56"/>
  <c r="E55" i="56"/>
  <c r="D55" i="56"/>
  <c r="C55" i="56"/>
  <c r="D54" i="56"/>
  <c r="E54" i="56" s="1"/>
  <c r="C54" i="56"/>
  <c r="E53" i="56"/>
  <c r="D53" i="56"/>
  <c r="C53" i="56"/>
  <c r="E52" i="56"/>
  <c r="C52" i="56"/>
  <c r="D51" i="56"/>
  <c r="E51" i="56" s="1"/>
  <c r="C51" i="56"/>
  <c r="D50" i="56"/>
  <c r="E50" i="56" s="1"/>
  <c r="C50" i="56"/>
  <c r="D49" i="56"/>
  <c r="E49" i="56" s="1"/>
  <c r="C49" i="56"/>
  <c r="D48" i="56"/>
  <c r="E48" i="56" s="1"/>
  <c r="C48" i="56"/>
  <c r="D47" i="56"/>
  <c r="E47" i="56" s="1"/>
  <c r="C47" i="56"/>
  <c r="D46" i="56"/>
  <c r="E46" i="56" s="1"/>
  <c r="C46" i="56"/>
  <c r="D45" i="56"/>
  <c r="E45" i="56" s="1"/>
  <c r="C45" i="56"/>
  <c r="D44" i="56"/>
  <c r="E44" i="56" s="1"/>
  <c r="C44" i="56"/>
  <c r="D43" i="56"/>
  <c r="E43" i="56" s="1"/>
  <c r="C43" i="56"/>
  <c r="G42" i="56"/>
  <c r="I42" i="56" s="1"/>
  <c r="E42" i="56"/>
  <c r="C42" i="56"/>
  <c r="D41" i="56"/>
  <c r="E41" i="56" s="1"/>
  <c r="C41" i="56"/>
  <c r="D40" i="56"/>
  <c r="E40" i="56" s="1"/>
  <c r="C40" i="56"/>
  <c r="A40" i="56"/>
  <c r="A41" i="56" s="1"/>
  <c r="A42" i="56" s="1"/>
  <c r="A43" i="56" s="1"/>
  <c r="A44" i="56" s="1"/>
  <c r="A45" i="56" s="1"/>
  <c r="A46" i="56" s="1"/>
  <c r="A47" i="56" s="1"/>
  <c r="A48" i="56" s="1"/>
  <c r="A49" i="56" s="1"/>
  <c r="A50" i="56" s="1"/>
  <c r="A51" i="56" s="1"/>
  <c r="A52" i="56" s="1"/>
  <c r="A53" i="56" s="1"/>
  <c r="A54" i="56" s="1"/>
  <c r="A55" i="56" s="1"/>
  <c r="A56" i="56" s="1"/>
  <c r="A57" i="56" s="1"/>
  <c r="A58" i="56" s="1"/>
  <c r="A59" i="56" s="1"/>
  <c r="A60" i="56" s="1"/>
  <c r="A61" i="56" s="1"/>
  <c r="A62" i="56" s="1"/>
  <c r="A63" i="56" s="1"/>
  <c r="A64" i="56" s="1"/>
  <c r="A65" i="56" s="1"/>
  <c r="A66" i="56" s="1"/>
  <c r="A67" i="56" s="1"/>
  <c r="A68" i="56" s="1"/>
  <c r="D39" i="56"/>
  <c r="E39" i="56" s="1"/>
  <c r="C39" i="56"/>
  <c r="E37" i="56"/>
  <c r="C37" i="56"/>
  <c r="A37" i="56"/>
  <c r="G36" i="56"/>
  <c r="D36" i="56"/>
  <c r="E36" i="56" s="1"/>
  <c r="C36" i="56"/>
  <c r="E35" i="56"/>
  <c r="C35" i="56"/>
  <c r="E33" i="56"/>
  <c r="C33" i="56"/>
  <c r="E31" i="56"/>
  <c r="C31" i="56"/>
  <c r="D22" i="56"/>
  <c r="G78" i="56" s="1"/>
  <c r="I78" i="56" s="1"/>
  <c r="D20" i="56"/>
  <c r="G136" i="56" s="1"/>
  <c r="D15" i="56"/>
  <c r="G58" i="56" s="1"/>
  <c r="D104" i="55"/>
  <c r="E104" i="55" s="1"/>
  <c r="C104" i="55"/>
  <c r="D103" i="55"/>
  <c r="E103" i="55" s="1"/>
  <c r="C103" i="55"/>
  <c r="D102" i="55"/>
  <c r="E102" i="55" s="1"/>
  <c r="C102" i="55"/>
  <c r="E101" i="55"/>
  <c r="D101" i="55"/>
  <c r="C101" i="55"/>
  <c r="E100" i="55"/>
  <c r="D100" i="55"/>
  <c r="C100" i="55"/>
  <c r="E99" i="55"/>
  <c r="C99" i="55"/>
  <c r="E98" i="55"/>
  <c r="C98" i="55"/>
  <c r="E97" i="55"/>
  <c r="C97" i="55"/>
  <c r="A97" i="55"/>
  <c r="A98" i="55" s="1"/>
  <c r="A99" i="55" s="1"/>
  <c r="A100" i="55" s="1"/>
  <c r="A101" i="55" s="1"/>
  <c r="A102" i="55" s="1"/>
  <c r="A103" i="55" s="1"/>
  <c r="A104" i="55" s="1"/>
  <c r="D96" i="55"/>
  <c r="E96" i="55" s="1"/>
  <c r="C96" i="55"/>
  <c r="A96" i="55"/>
  <c r="D95" i="55"/>
  <c r="E95" i="55" s="1"/>
  <c r="C95" i="55"/>
  <c r="D93" i="55"/>
  <c r="E93" i="55" s="1"/>
  <c r="C93" i="55"/>
  <c r="D92" i="55"/>
  <c r="E92" i="55" s="1"/>
  <c r="C92" i="55"/>
  <c r="D91" i="55"/>
  <c r="E91" i="55" s="1"/>
  <c r="C91" i="55"/>
  <c r="E90" i="55"/>
  <c r="D90" i="55"/>
  <c r="C90" i="55"/>
  <c r="D89" i="55"/>
  <c r="E89" i="55" s="1"/>
  <c r="C89" i="55"/>
  <c r="E88" i="55"/>
  <c r="C88" i="55"/>
  <c r="D87" i="55"/>
  <c r="E87" i="55" s="1"/>
  <c r="C87" i="55"/>
  <c r="A87" i="55"/>
  <c r="A88" i="55" s="1"/>
  <c r="A89" i="55" s="1"/>
  <c r="A90" i="55" s="1"/>
  <c r="A91" i="55" s="1"/>
  <c r="A92" i="55" s="1"/>
  <c r="A93" i="55" s="1"/>
  <c r="D86" i="55"/>
  <c r="E86" i="55" s="1"/>
  <c r="C86" i="55"/>
  <c r="D84" i="55"/>
  <c r="E84" i="55" s="1"/>
  <c r="C84" i="55"/>
  <c r="E83" i="55"/>
  <c r="C83" i="55"/>
  <c r="E82" i="55"/>
  <c r="C82" i="55"/>
  <c r="D81" i="55"/>
  <c r="E81" i="55" s="1"/>
  <c r="C81" i="55"/>
  <c r="D80" i="55"/>
  <c r="E80" i="55" s="1"/>
  <c r="C80" i="55"/>
  <c r="E78" i="55"/>
  <c r="D78" i="55"/>
  <c r="C78" i="55"/>
  <c r="D77" i="55"/>
  <c r="E77" i="55" s="1"/>
  <c r="C77" i="55"/>
  <c r="D76" i="55"/>
  <c r="E76" i="55" s="1"/>
  <c r="C76" i="55"/>
  <c r="A76" i="55"/>
  <c r="A77" i="55" s="1"/>
  <c r="A78" i="55" s="1"/>
  <c r="E75" i="55"/>
  <c r="D75" i="55"/>
  <c r="C75" i="55"/>
  <c r="D73" i="55"/>
  <c r="E73" i="55" s="1"/>
  <c r="C73" i="55"/>
  <c r="E72" i="55"/>
  <c r="D72" i="55"/>
  <c r="C72" i="55"/>
  <c r="D71" i="55"/>
  <c r="E71" i="55" s="1"/>
  <c r="C71" i="55"/>
  <c r="E70" i="55"/>
  <c r="C70" i="55"/>
  <c r="D69" i="55"/>
  <c r="E69" i="55" s="1"/>
  <c r="C69" i="55"/>
  <c r="D68" i="55"/>
  <c r="E68" i="55" s="1"/>
  <c r="C68" i="55"/>
  <c r="E67" i="55"/>
  <c r="D67" i="55"/>
  <c r="C67" i="55"/>
  <c r="E66" i="55"/>
  <c r="D66" i="55"/>
  <c r="C66" i="55"/>
  <c r="E65" i="55"/>
  <c r="D65" i="55"/>
  <c r="C65" i="55"/>
  <c r="D64" i="55"/>
  <c r="E64" i="55" s="1"/>
  <c r="C64" i="55"/>
  <c r="E63" i="55"/>
  <c r="D63" i="55"/>
  <c r="C63" i="55"/>
  <c r="A63" i="55"/>
  <c r="A64" i="55" s="1"/>
  <c r="A65" i="55" s="1"/>
  <c r="A66" i="55" s="1"/>
  <c r="A67" i="55" s="1"/>
  <c r="A68" i="55" s="1"/>
  <c r="A69" i="55" s="1"/>
  <c r="A70" i="55" s="1"/>
  <c r="A71" i="55" s="1"/>
  <c r="A72" i="55" s="1"/>
  <c r="A73" i="55" s="1"/>
  <c r="E62" i="55"/>
  <c r="C62" i="55"/>
  <c r="A62" i="55"/>
  <c r="E61" i="55"/>
  <c r="C61" i="55"/>
  <c r="E59" i="55"/>
  <c r="C59" i="55"/>
  <c r="E58" i="55"/>
  <c r="D58" i="55"/>
  <c r="C58" i="55"/>
  <c r="D57" i="55"/>
  <c r="E57" i="55" s="1"/>
  <c r="C57" i="55"/>
  <c r="E56" i="55"/>
  <c r="C56" i="55"/>
  <c r="D55" i="55"/>
  <c r="E55" i="55" s="1"/>
  <c r="C55" i="55"/>
  <c r="E54" i="55"/>
  <c r="D54" i="55"/>
  <c r="C54" i="55"/>
  <c r="D53" i="55"/>
  <c r="E53" i="55" s="1"/>
  <c r="C53" i="55"/>
  <c r="D52" i="55"/>
  <c r="E52" i="55" s="1"/>
  <c r="C52" i="55"/>
  <c r="D51" i="55"/>
  <c r="E51" i="55" s="1"/>
  <c r="C51" i="55"/>
  <c r="E50" i="55"/>
  <c r="C50" i="55"/>
  <c r="E49" i="55"/>
  <c r="D49" i="55"/>
  <c r="C49" i="55"/>
  <c r="E48" i="55"/>
  <c r="D48" i="55"/>
  <c r="C48" i="55"/>
  <c r="E47" i="55"/>
  <c r="C47" i="55"/>
  <c r="E46" i="55"/>
  <c r="C46" i="55"/>
  <c r="E45" i="55"/>
  <c r="D45" i="55"/>
  <c r="C45" i="55"/>
  <c r="E44" i="55"/>
  <c r="D44" i="55"/>
  <c r="C44" i="55"/>
  <c r="D43" i="55"/>
  <c r="E43" i="55" s="1"/>
  <c r="C43" i="55"/>
  <c r="E42" i="55"/>
  <c r="D42" i="55"/>
  <c r="C42" i="55"/>
  <c r="E41" i="55"/>
  <c r="C41" i="55"/>
  <c r="E40" i="55"/>
  <c r="D40" i="55"/>
  <c r="C40" i="55"/>
  <c r="A40" i="55"/>
  <c r="A41" i="55" s="1"/>
  <c r="A42" i="55" s="1"/>
  <c r="A43" i="55" s="1"/>
  <c r="A44" i="55" s="1"/>
  <c r="A45" i="55" s="1"/>
  <c r="A46" i="55" s="1"/>
  <c r="A47" i="55" s="1"/>
  <c r="A48" i="55" s="1"/>
  <c r="A49" i="55" s="1"/>
  <c r="A50" i="55" s="1"/>
  <c r="A51" i="55" s="1"/>
  <c r="D39" i="55"/>
  <c r="E39" i="55" s="1"/>
  <c r="C39" i="55"/>
  <c r="A39" i="55"/>
  <c r="D37" i="55"/>
  <c r="E37" i="55" s="1"/>
  <c r="C37" i="55"/>
  <c r="E36" i="55"/>
  <c r="D36" i="55"/>
  <c r="C36" i="55"/>
  <c r="D35" i="55"/>
  <c r="E35" i="55" s="1"/>
  <c r="C35" i="55"/>
  <c r="E34" i="55"/>
  <c r="D34" i="55"/>
  <c r="C34" i="55"/>
  <c r="E32" i="55"/>
  <c r="C32" i="55"/>
  <c r="D31" i="55"/>
  <c r="E31" i="55" s="1"/>
  <c r="C31" i="55"/>
  <c r="E30" i="55"/>
  <c r="C30" i="55"/>
  <c r="E88" i="34"/>
  <c r="D88" i="34"/>
  <c r="C88" i="34"/>
  <c r="E87" i="34"/>
  <c r="C87" i="34"/>
  <c r="D86" i="34"/>
  <c r="E86" i="34" s="1"/>
  <c r="C86" i="34"/>
  <c r="E85" i="34"/>
  <c r="C85" i="34"/>
  <c r="E84" i="34"/>
  <c r="C84" i="34"/>
  <c r="E83" i="34"/>
  <c r="C83" i="34"/>
  <c r="D82" i="34"/>
  <c r="E82" i="34" s="1"/>
  <c r="C82" i="34"/>
  <c r="D81" i="34"/>
  <c r="E81" i="34" s="1"/>
  <c r="C81" i="34"/>
  <c r="H134" i="21"/>
  <c r="H133" i="21"/>
  <c r="H132" i="21"/>
  <c r="H124" i="21"/>
  <c r="H123" i="21"/>
  <c r="H122" i="21"/>
  <c r="D139" i="21"/>
  <c r="E139" i="21" s="1"/>
  <c r="E145" i="21"/>
  <c r="D145" i="21"/>
  <c r="C145" i="21"/>
  <c r="E144" i="21"/>
  <c r="C144" i="21"/>
  <c r="D143" i="21"/>
  <c r="E143" i="21" s="1"/>
  <c r="C143" i="21"/>
  <c r="E142" i="21"/>
  <c r="C142" i="21"/>
  <c r="E141" i="21"/>
  <c r="C141" i="21"/>
  <c r="E140" i="21"/>
  <c r="C140" i="21"/>
  <c r="C139" i="21"/>
  <c r="E138" i="21"/>
  <c r="D138" i="21"/>
  <c r="C138" i="21"/>
  <c r="H83" i="21"/>
  <c r="H81" i="21"/>
  <c r="H80" i="21"/>
  <c r="D96" i="21"/>
  <c r="E96" i="21" s="1"/>
  <c r="C96" i="21"/>
  <c r="E95" i="21"/>
  <c r="C95" i="21"/>
  <c r="D94" i="21"/>
  <c r="E94" i="21" s="1"/>
  <c r="C94" i="21"/>
  <c r="E93" i="21"/>
  <c r="C93" i="21"/>
  <c r="E92" i="21"/>
  <c r="C92" i="21"/>
  <c r="E91" i="21"/>
  <c r="C91" i="21"/>
  <c r="D90" i="21"/>
  <c r="E90" i="21" s="1"/>
  <c r="C90" i="21"/>
  <c r="D89" i="21"/>
  <c r="E89" i="21" s="1"/>
  <c r="C89" i="21"/>
  <c r="E93" i="16"/>
  <c r="E90" i="16"/>
  <c r="E91" i="16"/>
  <c r="E92" i="16"/>
  <c r="E94" i="16"/>
  <c r="E95" i="16"/>
  <c r="E96" i="16"/>
  <c r="E89" i="16"/>
  <c r="D90" i="16"/>
  <c r="D94" i="16"/>
  <c r="D96" i="16"/>
  <c r="D89" i="16"/>
  <c r="C90" i="16"/>
  <c r="C91" i="16"/>
  <c r="C92" i="16"/>
  <c r="C93" i="16"/>
  <c r="C94" i="16"/>
  <c r="C95" i="16"/>
  <c r="C96" i="16"/>
  <c r="C89" i="16"/>
  <c r="H80" i="16"/>
  <c r="H78" i="16"/>
  <c r="H77" i="16"/>
  <c r="G56" i="53"/>
  <c r="G57" i="53"/>
  <c r="G58" i="53"/>
  <c r="G59" i="53"/>
  <c r="G60" i="53"/>
  <c r="G61" i="53"/>
  <c r="D67" i="53"/>
  <c r="E67" i="53" s="1"/>
  <c r="C67" i="53"/>
  <c r="D66" i="53"/>
  <c r="E66" i="53" s="1"/>
  <c r="C66" i="53"/>
  <c r="E65" i="53"/>
  <c r="C65" i="53"/>
  <c r="C63" i="53"/>
  <c r="AD61" i="53"/>
  <c r="D61" i="53"/>
  <c r="E61" i="53" s="1"/>
  <c r="C61" i="53"/>
  <c r="AD60" i="53"/>
  <c r="D60" i="53"/>
  <c r="E60" i="53" s="1"/>
  <c r="C60" i="53"/>
  <c r="AD59" i="53"/>
  <c r="D59" i="53"/>
  <c r="E59" i="53" s="1"/>
  <c r="C59" i="53"/>
  <c r="D58" i="53"/>
  <c r="E58" i="53" s="1"/>
  <c r="C58" i="53"/>
  <c r="AD57" i="53"/>
  <c r="D57" i="53"/>
  <c r="E57" i="53" s="1"/>
  <c r="C57" i="53"/>
  <c r="AD56" i="53"/>
  <c r="D56" i="53"/>
  <c r="E56" i="53" s="1"/>
  <c r="C56" i="53"/>
  <c r="AD55" i="53"/>
  <c r="D55" i="53"/>
  <c r="E55" i="53" s="1"/>
  <c r="C55" i="53"/>
  <c r="C54" i="53"/>
  <c r="D53" i="53"/>
  <c r="E53" i="53" s="1"/>
  <c r="C53" i="53"/>
  <c r="D52" i="53"/>
  <c r="E52" i="53" s="1"/>
  <c r="C52" i="53"/>
  <c r="D37" i="53"/>
  <c r="E37" i="53" s="1"/>
  <c r="C37" i="53"/>
  <c r="AD51" i="53"/>
  <c r="G51" i="53"/>
  <c r="D51" i="53"/>
  <c r="E51" i="53" s="1"/>
  <c r="C51" i="53"/>
  <c r="AD50" i="53"/>
  <c r="D50" i="53"/>
  <c r="E50" i="53" s="1"/>
  <c r="C50" i="53"/>
  <c r="D49" i="53"/>
  <c r="E49" i="53" s="1"/>
  <c r="D48" i="53"/>
  <c r="E48" i="53" s="1"/>
  <c r="C48" i="53"/>
  <c r="D47" i="53"/>
  <c r="E47" i="53" s="1"/>
  <c r="C47" i="53"/>
  <c r="D46" i="53"/>
  <c r="E46" i="53" s="1"/>
  <c r="C46" i="53"/>
  <c r="C44" i="53"/>
  <c r="E23" i="53"/>
  <c r="C23" i="53"/>
  <c r="G22" i="53"/>
  <c r="D22" i="53"/>
  <c r="E22" i="53" s="1"/>
  <c r="C22" i="53"/>
  <c r="E21" i="53"/>
  <c r="C21" i="53"/>
  <c r="G128" i="16"/>
  <c r="D128" i="16"/>
  <c r="E128" i="16" s="1"/>
  <c r="C128" i="16"/>
  <c r="G127" i="16"/>
  <c r="D127" i="16"/>
  <c r="E127" i="16" s="1"/>
  <c r="C127" i="16"/>
  <c r="AD126" i="16"/>
  <c r="G126" i="16"/>
  <c r="D126" i="16"/>
  <c r="E126" i="16" s="1"/>
  <c r="C126" i="16"/>
  <c r="D176" i="21"/>
  <c r="E176" i="21" s="1"/>
  <c r="D177" i="21"/>
  <c r="E177" i="21" s="1"/>
  <c r="C176" i="21"/>
  <c r="G176" i="21"/>
  <c r="C177" i="21"/>
  <c r="G177" i="21"/>
  <c r="AD175" i="21"/>
  <c r="G175" i="21"/>
  <c r="D175" i="21"/>
  <c r="E175" i="21" s="1"/>
  <c r="C175" i="21"/>
  <c r="J78" i="53"/>
  <c r="J77" i="53"/>
  <c r="J76" i="53"/>
  <c r="D42" i="53"/>
  <c r="E42" i="53" s="1"/>
  <c r="C42" i="53"/>
  <c r="D41" i="53"/>
  <c r="E41" i="53" s="1"/>
  <c r="C41" i="53"/>
  <c r="D40" i="53"/>
  <c r="E40" i="53" s="1"/>
  <c r="C40" i="53"/>
  <c r="G39" i="53"/>
  <c r="D39" i="53"/>
  <c r="E39" i="53" s="1"/>
  <c r="C39" i="53"/>
  <c r="G38" i="53"/>
  <c r="E38" i="53"/>
  <c r="C38" i="53"/>
  <c r="D36" i="53"/>
  <c r="E36" i="53" s="1"/>
  <c r="C36" i="53"/>
  <c r="D35" i="53"/>
  <c r="E35" i="53" s="1"/>
  <c r="C35" i="53"/>
  <c r="G34" i="53"/>
  <c r="D34" i="53"/>
  <c r="E34" i="53" s="1"/>
  <c r="C34" i="53"/>
  <c r="AD33" i="53"/>
  <c r="G33" i="53"/>
  <c r="D33" i="53"/>
  <c r="E33" i="53" s="1"/>
  <c r="C33" i="53"/>
  <c r="AD32" i="53"/>
  <c r="G32" i="53"/>
  <c r="D32" i="53"/>
  <c r="E32" i="53" s="1"/>
  <c r="C32" i="53"/>
  <c r="AD31" i="53"/>
  <c r="G31" i="53"/>
  <c r="D31" i="53"/>
  <c r="E31" i="53" s="1"/>
  <c r="C31" i="53"/>
  <c r="AD30" i="53"/>
  <c r="G30" i="53"/>
  <c r="D30" i="53"/>
  <c r="E30" i="53" s="1"/>
  <c r="C30" i="53"/>
  <c r="AD29" i="53"/>
  <c r="D29" i="53"/>
  <c r="E29" i="53" s="1"/>
  <c r="C29" i="53"/>
  <c r="D28" i="53"/>
  <c r="E28" i="53" s="1"/>
  <c r="C28" i="53"/>
  <c r="D27" i="53"/>
  <c r="E27" i="53" s="1"/>
  <c r="C27" i="53"/>
  <c r="A27" i="53"/>
  <c r="A28" i="53" s="1"/>
  <c r="A29" i="53" s="1"/>
  <c r="A30" i="53" s="1"/>
  <c r="A31" i="53" s="1"/>
  <c r="A32" i="53" s="1"/>
  <c r="A33" i="53" s="1"/>
  <c r="A34" i="53" s="1"/>
  <c r="A35" i="53" s="1"/>
  <c r="A36" i="53" s="1"/>
  <c r="A37" i="53" s="1"/>
  <c r="A38" i="53" s="1"/>
  <c r="A39" i="53" s="1"/>
  <c r="A40" i="53" s="1"/>
  <c r="A41" i="53" s="1"/>
  <c r="A42" i="53" s="1"/>
  <c r="D26" i="53"/>
  <c r="E26" i="53" s="1"/>
  <c r="C26" i="53"/>
  <c r="D25" i="53"/>
  <c r="E25" i="53" s="1"/>
  <c r="C25" i="53"/>
  <c r="J50" i="50"/>
  <c r="J49" i="50"/>
  <c r="J48" i="50"/>
  <c r="G42" i="50"/>
  <c r="D42" i="50"/>
  <c r="E42" i="50" s="1"/>
  <c r="C42" i="50"/>
  <c r="G41" i="50"/>
  <c r="D41" i="50"/>
  <c r="E41" i="50" s="1"/>
  <c r="C41" i="50"/>
  <c r="G40" i="50"/>
  <c r="D40" i="50"/>
  <c r="E40" i="50" s="1"/>
  <c r="C40" i="50"/>
  <c r="G39" i="50"/>
  <c r="D39" i="50"/>
  <c r="E39" i="50" s="1"/>
  <c r="C39" i="50"/>
  <c r="G38" i="50"/>
  <c r="D38" i="50"/>
  <c r="E38" i="50" s="1"/>
  <c r="C38" i="50"/>
  <c r="G37" i="50"/>
  <c r="D37" i="50"/>
  <c r="E37" i="50" s="1"/>
  <c r="C37" i="50"/>
  <c r="G36" i="50"/>
  <c r="D36" i="50"/>
  <c r="E36" i="50" s="1"/>
  <c r="C36" i="50"/>
  <c r="G35" i="50"/>
  <c r="D35" i="50"/>
  <c r="E35" i="50" s="1"/>
  <c r="I35" i="50" s="1"/>
  <c r="C35" i="50"/>
  <c r="G34" i="50"/>
  <c r="D34" i="50"/>
  <c r="E34" i="50" s="1"/>
  <c r="C34" i="50"/>
  <c r="G33" i="50"/>
  <c r="E33" i="50"/>
  <c r="C33" i="50"/>
  <c r="G32" i="50"/>
  <c r="D32" i="50"/>
  <c r="E32" i="50" s="1"/>
  <c r="C32" i="50"/>
  <c r="G31" i="50"/>
  <c r="D31" i="50"/>
  <c r="E31" i="50" s="1"/>
  <c r="C31" i="50"/>
  <c r="G30" i="50"/>
  <c r="D30" i="50"/>
  <c r="E30" i="50" s="1"/>
  <c r="C30" i="50"/>
  <c r="AD29" i="50"/>
  <c r="G29" i="50"/>
  <c r="D29" i="50"/>
  <c r="E29" i="50" s="1"/>
  <c r="C29" i="50"/>
  <c r="AD28" i="50"/>
  <c r="G28" i="50"/>
  <c r="D28" i="50"/>
  <c r="E28" i="50" s="1"/>
  <c r="C28" i="50"/>
  <c r="AD27" i="50"/>
  <c r="G27" i="50"/>
  <c r="D27" i="50"/>
  <c r="E27" i="50" s="1"/>
  <c r="C27" i="50"/>
  <c r="AD26" i="50"/>
  <c r="G26" i="50"/>
  <c r="D26" i="50"/>
  <c r="E26" i="50" s="1"/>
  <c r="C26" i="50"/>
  <c r="AD25" i="50"/>
  <c r="G25" i="50"/>
  <c r="D25" i="50"/>
  <c r="E25" i="50" s="1"/>
  <c r="C25" i="50"/>
  <c r="G24" i="50"/>
  <c r="D24" i="50"/>
  <c r="E24" i="50" s="1"/>
  <c r="C24" i="50"/>
  <c r="G23" i="50"/>
  <c r="D23" i="50"/>
  <c r="E23" i="50" s="1"/>
  <c r="C23" i="50"/>
  <c r="A23" i="50"/>
  <c r="A24" i="50" s="1"/>
  <c r="A25" i="50" s="1"/>
  <c r="A26" i="50" s="1"/>
  <c r="A27" i="50" s="1"/>
  <c r="A28" i="50" s="1"/>
  <c r="A29" i="50" s="1"/>
  <c r="A30" i="50" s="1"/>
  <c r="A31" i="50" s="1"/>
  <c r="A32" i="50" s="1"/>
  <c r="A33" i="50" s="1"/>
  <c r="A34" i="50" s="1"/>
  <c r="A35" i="50" s="1"/>
  <c r="A36" i="50" s="1"/>
  <c r="A37" i="50" s="1"/>
  <c r="A38" i="50" s="1"/>
  <c r="A39" i="50" s="1"/>
  <c r="A40" i="50" s="1"/>
  <c r="A41" i="50" s="1"/>
  <c r="A42" i="50" s="1"/>
  <c r="G22" i="50"/>
  <c r="D22" i="50"/>
  <c r="E22" i="50" s="1"/>
  <c r="C22" i="50"/>
  <c r="G21" i="50"/>
  <c r="D21" i="50"/>
  <c r="E21" i="50" s="1"/>
  <c r="C21" i="50"/>
  <c r="D18" i="56" l="1"/>
  <c r="D17" i="56"/>
  <c r="G66" i="56" s="1"/>
  <c r="I66" i="56" s="1"/>
  <c r="D19" i="58"/>
  <c r="G56" i="58" s="1"/>
  <c r="I56" i="58" s="1"/>
  <c r="G44" i="53"/>
  <c r="G42" i="53"/>
  <c r="I42" i="53" s="1"/>
  <c r="G63" i="53"/>
  <c r="I63" i="53" s="1"/>
  <c r="G36" i="53"/>
  <c r="I36" i="53" s="1"/>
  <c r="H81" i="16"/>
  <c r="H74" i="21"/>
  <c r="H84" i="21"/>
  <c r="H125" i="21"/>
  <c r="D18" i="59"/>
  <c r="G57" i="59" s="1"/>
  <c r="I57" i="59" s="1"/>
  <c r="D44" i="53"/>
  <c r="E44" i="53" s="1"/>
  <c r="H73" i="16"/>
  <c r="H83" i="16"/>
  <c r="H75" i="21"/>
  <c r="H85" i="21"/>
  <c r="H126" i="21"/>
  <c r="D19" i="56"/>
  <c r="H74" i="16"/>
  <c r="H84" i="16"/>
  <c r="H76" i="21"/>
  <c r="H127" i="21"/>
  <c r="H75" i="16"/>
  <c r="H85" i="16"/>
  <c r="H77" i="21"/>
  <c r="H129" i="21"/>
  <c r="H76" i="16"/>
  <c r="H78" i="21"/>
  <c r="H73" i="21"/>
  <c r="G58" i="59"/>
  <c r="I58" i="59" s="1"/>
  <c r="I64" i="59"/>
  <c r="G63" i="59"/>
  <c r="I63" i="59" s="1"/>
  <c r="G65" i="59"/>
  <c r="I65" i="59" s="1"/>
  <c r="G50" i="60"/>
  <c r="I50" i="60" s="1"/>
  <c r="G51" i="60"/>
  <c r="I51" i="60" s="1"/>
  <c r="G49" i="60"/>
  <c r="I49" i="60" s="1"/>
  <c r="G60" i="59"/>
  <c r="I60" i="59" s="1"/>
  <c r="G44" i="55"/>
  <c r="I44" i="55" s="1"/>
  <c r="G47" i="55"/>
  <c r="I47" i="55" s="1"/>
  <c r="I67" i="58"/>
  <c r="G31" i="55"/>
  <c r="I31" i="55" s="1"/>
  <c r="G30" i="60"/>
  <c r="I30" i="60" s="1"/>
  <c r="G37" i="55"/>
  <c r="I37" i="55" s="1"/>
  <c r="G77" i="55"/>
  <c r="I77" i="55" s="1"/>
  <c r="G46" i="60"/>
  <c r="I46" i="60" s="1"/>
  <c r="I43" i="58"/>
  <c r="I60" i="56"/>
  <c r="G140" i="56"/>
  <c r="I140" i="56" s="1"/>
  <c r="G39" i="60"/>
  <c r="I39" i="60" s="1"/>
  <c r="G65" i="55"/>
  <c r="I65" i="55" s="1"/>
  <c r="I41" i="58"/>
  <c r="G40" i="55"/>
  <c r="I40" i="55" s="1"/>
  <c r="I36" i="56"/>
  <c r="G97" i="56"/>
  <c r="I97" i="56" s="1"/>
  <c r="G83" i="55"/>
  <c r="I83" i="55" s="1"/>
  <c r="I61" i="56"/>
  <c r="G109" i="56"/>
  <c r="I109" i="56" s="1"/>
  <c r="G69" i="55"/>
  <c r="I69" i="55" s="1"/>
  <c r="G98" i="55"/>
  <c r="I98" i="55" s="1"/>
  <c r="I42" i="58"/>
  <c r="I65" i="58"/>
  <c r="AB89" i="58"/>
  <c r="I66" i="58"/>
  <c r="AB91" i="58"/>
  <c r="I40" i="58"/>
  <c r="I30" i="58"/>
  <c r="G85" i="58"/>
  <c r="I85" i="58" s="1"/>
  <c r="I59" i="58"/>
  <c r="G50" i="58"/>
  <c r="I50" i="58" s="1"/>
  <c r="G35" i="58"/>
  <c r="I35" i="58" s="1"/>
  <c r="G54" i="58"/>
  <c r="I54" i="58" s="1"/>
  <c r="G51" i="58"/>
  <c r="I51" i="58" s="1"/>
  <c r="W91" i="58"/>
  <c r="I100" i="58"/>
  <c r="I59" i="59"/>
  <c r="W68" i="59"/>
  <c r="I66" i="59"/>
  <c r="I42" i="59"/>
  <c r="AB67" i="59"/>
  <c r="AB66" i="59"/>
  <c r="I76" i="59"/>
  <c r="G62" i="59"/>
  <c r="I62" i="59" s="1"/>
  <c r="I68" i="59"/>
  <c r="W67" i="59"/>
  <c r="I69" i="59"/>
  <c r="AB69" i="59"/>
  <c r="W69" i="59"/>
  <c r="AB68" i="59"/>
  <c r="G51" i="59"/>
  <c r="I51" i="59" s="1"/>
  <c r="W66" i="59"/>
  <c r="I67" i="59"/>
  <c r="G52" i="59"/>
  <c r="I52" i="59" s="1"/>
  <c r="G54" i="59"/>
  <c r="I54" i="59" s="1"/>
  <c r="G50" i="59"/>
  <c r="I50" i="59" s="1"/>
  <c r="G53" i="59"/>
  <c r="I53" i="59" s="1"/>
  <c r="G85" i="56"/>
  <c r="I85" i="56" s="1"/>
  <c r="I59" i="56"/>
  <c r="I136" i="56"/>
  <c r="I58" i="56"/>
  <c r="G89" i="56"/>
  <c r="I89" i="56" s="1"/>
  <c r="G101" i="56"/>
  <c r="I101" i="56" s="1"/>
  <c r="G46" i="56"/>
  <c r="I46" i="56" s="1"/>
  <c r="G93" i="56"/>
  <c r="I93" i="56" s="1"/>
  <c r="G105" i="56"/>
  <c r="I105" i="56" s="1"/>
  <c r="I34" i="60"/>
  <c r="G32" i="60"/>
  <c r="I32" i="60" s="1"/>
  <c r="G37" i="60"/>
  <c r="I37" i="60" s="1"/>
  <c r="G41" i="60"/>
  <c r="I41" i="60" s="1"/>
  <c r="G45" i="60"/>
  <c r="I45" i="60" s="1"/>
  <c r="G31" i="60"/>
  <c r="I31" i="60" s="1"/>
  <c r="G36" i="60"/>
  <c r="I36" i="60" s="1"/>
  <c r="G47" i="60"/>
  <c r="I47" i="60" s="1"/>
  <c r="G40" i="60"/>
  <c r="I40" i="60" s="1"/>
  <c r="G43" i="60"/>
  <c r="I43" i="60" s="1"/>
  <c r="G35" i="60"/>
  <c r="I35" i="60" s="1"/>
  <c r="G42" i="60"/>
  <c r="I42" i="60" s="1"/>
  <c r="G41" i="59"/>
  <c r="I41" i="59" s="1"/>
  <c r="G48" i="59"/>
  <c r="I48" i="59" s="1"/>
  <c r="G43" i="59"/>
  <c r="I43" i="59" s="1"/>
  <c r="G47" i="59"/>
  <c r="I47" i="59" s="1"/>
  <c r="AB93" i="58"/>
  <c r="W93" i="58"/>
  <c r="I93" i="58"/>
  <c r="AB88" i="58"/>
  <c r="W88" i="58"/>
  <c r="I88" i="58"/>
  <c r="AB90" i="58"/>
  <c r="W90" i="58"/>
  <c r="I90" i="58"/>
  <c r="I92" i="58"/>
  <c r="AB92" i="58"/>
  <c r="W92" i="58"/>
  <c r="G47" i="58"/>
  <c r="I47" i="58" s="1"/>
  <c r="G58" i="58"/>
  <c r="I58" i="58" s="1"/>
  <c r="G62" i="58"/>
  <c r="I62" i="58" s="1"/>
  <c r="G61" i="58"/>
  <c r="I61" i="58" s="1"/>
  <c r="G80" i="58"/>
  <c r="I80" i="58" s="1"/>
  <c r="G84" i="58"/>
  <c r="I84" i="58" s="1"/>
  <c r="G78" i="58"/>
  <c r="I78" i="58" s="1"/>
  <c r="G33" i="58"/>
  <c r="I33" i="58" s="1"/>
  <c r="G46" i="58"/>
  <c r="I46" i="58" s="1"/>
  <c r="G49" i="58"/>
  <c r="I49" i="58" s="1"/>
  <c r="G53" i="58"/>
  <c r="I53" i="58" s="1"/>
  <c r="G57" i="58"/>
  <c r="I57" i="58" s="1"/>
  <c r="G82" i="58"/>
  <c r="I82" i="58" s="1"/>
  <c r="G87" i="58"/>
  <c r="I87" i="58" s="1"/>
  <c r="I89" i="58"/>
  <c r="G76" i="58"/>
  <c r="I76" i="58" s="1"/>
  <c r="G60" i="58"/>
  <c r="I60" i="58" s="1"/>
  <c r="G64" i="58"/>
  <c r="I64" i="58" s="1"/>
  <c r="G75" i="58"/>
  <c r="I75" i="58" s="1"/>
  <c r="W89" i="58"/>
  <c r="G52" i="58"/>
  <c r="I52" i="58" s="1"/>
  <c r="G77" i="58"/>
  <c r="I77" i="58" s="1"/>
  <c r="G79" i="58"/>
  <c r="I79" i="58" s="1"/>
  <c r="G86" i="58"/>
  <c r="I86" i="58" s="1"/>
  <c r="I91" i="58"/>
  <c r="G103" i="58"/>
  <c r="I103" i="58" s="1"/>
  <c r="G63" i="58"/>
  <c r="I63" i="58" s="1"/>
  <c r="G73" i="58"/>
  <c r="I73" i="58" s="1"/>
  <c r="I54" i="56"/>
  <c r="G53" i="56"/>
  <c r="I53" i="56" s="1"/>
  <c r="G57" i="56"/>
  <c r="I57" i="56" s="1"/>
  <c r="G65" i="56"/>
  <c r="I65" i="56" s="1"/>
  <c r="G116" i="56"/>
  <c r="I116" i="56" s="1"/>
  <c r="G120" i="56"/>
  <c r="I120" i="56" s="1"/>
  <c r="G123" i="56"/>
  <c r="I123" i="56" s="1"/>
  <c r="G127" i="56"/>
  <c r="I127" i="56" s="1"/>
  <c r="G131" i="56"/>
  <c r="I131" i="56" s="1"/>
  <c r="G135" i="56"/>
  <c r="I135" i="56" s="1"/>
  <c r="G45" i="56"/>
  <c r="I45" i="56" s="1"/>
  <c r="G73" i="56"/>
  <c r="I73" i="56" s="1"/>
  <c r="G75" i="56"/>
  <c r="I75" i="56" s="1"/>
  <c r="G84" i="56"/>
  <c r="I84" i="56" s="1"/>
  <c r="G88" i="56"/>
  <c r="I88" i="56" s="1"/>
  <c r="G92" i="56"/>
  <c r="I92" i="56" s="1"/>
  <c r="G96" i="56"/>
  <c r="I96" i="56" s="1"/>
  <c r="G100" i="56"/>
  <c r="I100" i="56" s="1"/>
  <c r="G104" i="56"/>
  <c r="I104" i="56" s="1"/>
  <c r="G108" i="56"/>
  <c r="I108" i="56" s="1"/>
  <c r="G112" i="56"/>
  <c r="I112" i="56" s="1"/>
  <c r="G139" i="56"/>
  <c r="I139" i="56" s="1"/>
  <c r="G143" i="56"/>
  <c r="I143" i="56" s="1"/>
  <c r="G41" i="56"/>
  <c r="I41" i="56" s="1"/>
  <c r="G52" i="56"/>
  <c r="I52" i="56" s="1"/>
  <c r="G68" i="56"/>
  <c r="I68" i="56" s="1"/>
  <c r="G77" i="56"/>
  <c r="I77" i="56" s="1"/>
  <c r="G115" i="56"/>
  <c r="I115" i="56" s="1"/>
  <c r="G119" i="56"/>
  <c r="I119" i="56" s="1"/>
  <c r="G122" i="56"/>
  <c r="I122" i="56" s="1"/>
  <c r="G126" i="56"/>
  <c r="I126" i="56" s="1"/>
  <c r="G130" i="56"/>
  <c r="I130" i="56" s="1"/>
  <c r="G134" i="56"/>
  <c r="I134" i="56" s="1"/>
  <c r="G44" i="56"/>
  <c r="I44" i="56" s="1"/>
  <c r="G48" i="56"/>
  <c r="I48" i="56" s="1"/>
  <c r="G79" i="56"/>
  <c r="I79" i="56" s="1"/>
  <c r="G83" i="56"/>
  <c r="I83" i="56" s="1"/>
  <c r="G87" i="56"/>
  <c r="I87" i="56" s="1"/>
  <c r="G91" i="56"/>
  <c r="I91" i="56" s="1"/>
  <c r="G95" i="56"/>
  <c r="I95" i="56" s="1"/>
  <c r="G99" i="56"/>
  <c r="I99" i="56" s="1"/>
  <c r="G103" i="56"/>
  <c r="I103" i="56" s="1"/>
  <c r="G107" i="56"/>
  <c r="I107" i="56" s="1"/>
  <c r="G111" i="56"/>
  <c r="I111" i="56" s="1"/>
  <c r="G142" i="56"/>
  <c r="I142" i="56" s="1"/>
  <c r="G40" i="56"/>
  <c r="I40" i="56" s="1"/>
  <c r="G67" i="56"/>
  <c r="I67" i="56" s="1"/>
  <c r="G72" i="56"/>
  <c r="I72" i="56" s="1"/>
  <c r="G114" i="56"/>
  <c r="I114" i="56" s="1"/>
  <c r="G118" i="56"/>
  <c r="I118" i="56" s="1"/>
  <c r="G125" i="56"/>
  <c r="I125" i="56" s="1"/>
  <c r="G129" i="56"/>
  <c r="I129" i="56" s="1"/>
  <c r="G133" i="56"/>
  <c r="I133" i="56" s="1"/>
  <c r="G33" i="56"/>
  <c r="I33" i="56" s="1"/>
  <c r="G43" i="56"/>
  <c r="I43" i="56" s="1"/>
  <c r="G47" i="56"/>
  <c r="I47" i="56" s="1"/>
  <c r="G51" i="56"/>
  <c r="I51" i="56" s="1"/>
  <c r="G74" i="56"/>
  <c r="I74" i="56" s="1"/>
  <c r="G76" i="56"/>
  <c r="I76" i="56" s="1"/>
  <c r="G86" i="56"/>
  <c r="I86" i="56" s="1"/>
  <c r="G90" i="56"/>
  <c r="I90" i="56" s="1"/>
  <c r="G94" i="56"/>
  <c r="I94" i="56" s="1"/>
  <c r="G98" i="56"/>
  <c r="I98" i="56" s="1"/>
  <c r="G102" i="56"/>
  <c r="I102" i="56" s="1"/>
  <c r="G106" i="56"/>
  <c r="I106" i="56" s="1"/>
  <c r="G110" i="56"/>
  <c r="I110" i="56" s="1"/>
  <c r="G121" i="56"/>
  <c r="I121" i="56" s="1"/>
  <c r="G141" i="56"/>
  <c r="I141" i="56" s="1"/>
  <c r="G39" i="56"/>
  <c r="I39" i="56" s="1"/>
  <c r="G70" i="56"/>
  <c r="I70" i="56" s="1"/>
  <c r="G117" i="56"/>
  <c r="I117" i="56" s="1"/>
  <c r="G124" i="56"/>
  <c r="I124" i="56" s="1"/>
  <c r="G128" i="56"/>
  <c r="I128" i="56" s="1"/>
  <c r="G132" i="56"/>
  <c r="I132" i="56" s="1"/>
  <c r="I73" i="55"/>
  <c r="A53" i="55"/>
  <c r="A52" i="55"/>
  <c r="A54" i="55" s="1"/>
  <c r="A55" i="55" s="1"/>
  <c r="A56" i="55" s="1"/>
  <c r="A57" i="55" s="1"/>
  <c r="A58" i="55" s="1"/>
  <c r="A59" i="55" s="1"/>
  <c r="G61" i="55"/>
  <c r="I61" i="55" s="1"/>
  <c r="G72" i="55"/>
  <c r="I72" i="55" s="1"/>
  <c r="G43" i="55"/>
  <c r="I43" i="55" s="1"/>
  <c r="G64" i="55"/>
  <c r="I64" i="55" s="1"/>
  <c r="G68" i="55"/>
  <c r="I68" i="55" s="1"/>
  <c r="G76" i="55"/>
  <c r="I76" i="55" s="1"/>
  <c r="G39" i="55"/>
  <c r="I39" i="55" s="1"/>
  <c r="G46" i="55"/>
  <c r="I46" i="55" s="1"/>
  <c r="G71" i="55"/>
  <c r="I71" i="55" s="1"/>
  <c r="G97" i="55"/>
  <c r="I97" i="55" s="1"/>
  <c r="G104" i="55"/>
  <c r="I104" i="55" s="1"/>
  <c r="G42" i="55"/>
  <c r="I42" i="55" s="1"/>
  <c r="G63" i="55"/>
  <c r="I63" i="55" s="1"/>
  <c r="G67" i="55"/>
  <c r="I67" i="55" s="1"/>
  <c r="G75" i="55"/>
  <c r="I75" i="55" s="1"/>
  <c r="G82" i="55"/>
  <c r="I82" i="55" s="1"/>
  <c r="G70" i="55"/>
  <c r="I70" i="55" s="1"/>
  <c r="G99" i="55"/>
  <c r="I99" i="55" s="1"/>
  <c r="G103" i="55"/>
  <c r="I103" i="55" s="1"/>
  <c r="G41" i="55"/>
  <c r="I41" i="55" s="1"/>
  <c r="G45" i="55"/>
  <c r="I45" i="55" s="1"/>
  <c r="G62" i="55"/>
  <c r="I62" i="55" s="1"/>
  <c r="G66" i="55"/>
  <c r="I66" i="55" s="1"/>
  <c r="G78" i="55"/>
  <c r="I78" i="55" s="1"/>
  <c r="G40" i="53"/>
  <c r="I40" i="53" s="1"/>
  <c r="AB60" i="53"/>
  <c r="G37" i="53"/>
  <c r="I37" i="53" s="1"/>
  <c r="G41" i="53"/>
  <c r="I41" i="53" s="1"/>
  <c r="G66" i="53"/>
  <c r="I66" i="53" s="1"/>
  <c r="G65" i="53"/>
  <c r="I65" i="53" s="1"/>
  <c r="G67" i="53"/>
  <c r="I67" i="53" s="1"/>
  <c r="AB61" i="53"/>
  <c r="W61" i="53"/>
  <c r="I61" i="53"/>
  <c r="I59" i="53"/>
  <c r="I58" i="53"/>
  <c r="I60" i="53"/>
  <c r="W60" i="53"/>
  <c r="W59" i="53"/>
  <c r="AB57" i="53"/>
  <c r="W57" i="53"/>
  <c r="I57" i="53"/>
  <c r="G52" i="53"/>
  <c r="AB56" i="53"/>
  <c r="W56" i="53"/>
  <c r="I56" i="53"/>
  <c r="G55" i="53"/>
  <c r="W55" i="53" s="1"/>
  <c r="G54" i="53"/>
  <c r="G53" i="53"/>
  <c r="I53" i="53" s="1"/>
  <c r="A44" i="53"/>
  <c r="A46" i="53" s="1"/>
  <c r="A47" i="53" s="1"/>
  <c r="A48" i="53" s="1"/>
  <c r="A49" i="53" s="1"/>
  <c r="A50" i="53" s="1"/>
  <c r="A51" i="53" s="1"/>
  <c r="A52" i="53" s="1"/>
  <c r="A53" i="53" s="1"/>
  <c r="A54" i="53" s="1"/>
  <c r="A55" i="53" s="1"/>
  <c r="A56" i="53" s="1"/>
  <c r="A57" i="53" s="1"/>
  <c r="A58" i="53" s="1"/>
  <c r="A59" i="53" s="1"/>
  <c r="A60" i="53" s="1"/>
  <c r="A61" i="53" s="1"/>
  <c r="A63" i="53" s="1"/>
  <c r="A65" i="53" s="1"/>
  <c r="A66" i="53" s="1"/>
  <c r="A67" i="53" s="1"/>
  <c r="G48" i="53"/>
  <c r="I48" i="53" s="1"/>
  <c r="AB51" i="53"/>
  <c r="W51" i="53"/>
  <c r="I51" i="53"/>
  <c r="G50" i="53"/>
  <c r="W50" i="53" s="1"/>
  <c r="G28" i="53"/>
  <c r="I28" i="53" s="1"/>
  <c r="G46" i="53"/>
  <c r="I46" i="53" s="1"/>
  <c r="G26" i="53"/>
  <c r="I26" i="53" s="1"/>
  <c r="G49" i="53"/>
  <c r="I49" i="53" s="1"/>
  <c r="G47" i="53"/>
  <c r="I47" i="53" s="1"/>
  <c r="G23" i="53"/>
  <c r="I23" i="53" s="1"/>
  <c r="G29" i="53"/>
  <c r="I29" i="53" s="1"/>
  <c r="G27" i="53"/>
  <c r="I27" i="53" s="1"/>
  <c r="G25" i="53"/>
  <c r="I25" i="53" s="1"/>
  <c r="G35" i="53"/>
  <c r="I35" i="53" s="1"/>
  <c r="AB31" i="53"/>
  <c r="I22" i="53"/>
  <c r="AB30" i="53"/>
  <c r="W30" i="53"/>
  <c r="G21" i="53"/>
  <c r="I21" i="53" s="1"/>
  <c r="W126" i="16"/>
  <c r="I126" i="16"/>
  <c r="AB126" i="16"/>
  <c r="I175" i="21"/>
  <c r="AB175" i="21"/>
  <c r="W175" i="21"/>
  <c r="W33" i="53"/>
  <c r="AB33" i="53"/>
  <c r="AB32" i="53"/>
  <c r="W32" i="53"/>
  <c r="I31" i="53"/>
  <c r="W31" i="53"/>
  <c r="I36" i="50"/>
  <c r="I34" i="50"/>
  <c r="I42" i="50"/>
  <c r="I37" i="50"/>
  <c r="I31" i="50"/>
  <c r="I21" i="50"/>
  <c r="I32" i="50"/>
  <c r="AB28" i="50"/>
  <c r="I38" i="50"/>
  <c r="I22" i="50"/>
  <c r="I33" i="50"/>
  <c r="I41" i="50"/>
  <c r="AB25" i="50"/>
  <c r="W25" i="50"/>
  <c r="I23" i="50"/>
  <c r="AB27" i="50"/>
  <c r="I24" i="50"/>
  <c r="W26" i="50"/>
  <c r="AB26" i="50"/>
  <c r="I27" i="50"/>
  <c r="AB29" i="50"/>
  <c r="W29" i="50"/>
  <c r="W27" i="50"/>
  <c r="W28" i="50"/>
  <c r="I25" i="50"/>
  <c r="G35" i="56" l="1"/>
  <c r="I35" i="56" s="1"/>
  <c r="G31" i="56"/>
  <c r="I31" i="56" s="1"/>
  <c r="G79" i="59"/>
  <c r="I79" i="59" s="1"/>
  <c r="D18" i="58"/>
  <c r="G31" i="58" s="1"/>
  <c r="I31" i="58" s="1"/>
  <c r="G37" i="56"/>
  <c r="I37" i="56" s="1"/>
  <c r="I44" i="53"/>
  <c r="G70" i="58"/>
  <c r="I70" i="58" s="1"/>
  <c r="G55" i="58"/>
  <c r="I55" i="58" s="1"/>
  <c r="G68" i="58"/>
  <c r="I68" i="58" s="1"/>
  <c r="G69" i="58"/>
  <c r="I69" i="58" s="1"/>
  <c r="G62" i="56"/>
  <c r="I62" i="56" s="1"/>
  <c r="G50" i="56"/>
  <c r="I50" i="56" s="1"/>
  <c r="G63" i="56"/>
  <c r="I63" i="56" s="1"/>
  <c r="G64" i="56"/>
  <c r="I64" i="56" s="1"/>
  <c r="G49" i="56"/>
  <c r="I49" i="56" s="1"/>
  <c r="G55" i="56"/>
  <c r="I55" i="56" s="1"/>
  <c r="G56" i="56"/>
  <c r="I56" i="56" s="1"/>
  <c r="G56" i="59"/>
  <c r="I56" i="59" s="1"/>
  <c r="G61" i="59"/>
  <c r="I61" i="59" s="1"/>
  <c r="I54" i="60"/>
  <c r="I56" i="60" s="1"/>
  <c r="AB55" i="53"/>
  <c r="AB59" i="53"/>
  <c r="I55" i="53"/>
  <c r="AB50" i="53"/>
  <c r="I50" i="53"/>
  <c r="AB29" i="53"/>
  <c r="W29" i="53"/>
  <c r="G39" i="58" l="1"/>
  <c r="I39" i="58" s="1"/>
  <c r="G37" i="58"/>
  <c r="I37" i="58" s="1"/>
  <c r="G29" i="58"/>
  <c r="I29" i="58" s="1"/>
  <c r="G38" i="58"/>
  <c r="I38" i="58" s="1"/>
  <c r="I55" i="60"/>
  <c r="F84" i="41"/>
  <c r="C84" i="41"/>
  <c r="D21" i="41"/>
  <c r="D20" i="41"/>
  <c r="G30" i="49"/>
  <c r="G35" i="49"/>
  <c r="I54" i="5"/>
  <c r="L54" i="5"/>
  <c r="O54" i="5"/>
  <c r="R54" i="5"/>
  <c r="U54" i="5"/>
  <c r="X54" i="5"/>
  <c r="AA54" i="5"/>
  <c r="AD54" i="5"/>
  <c r="AG54" i="5"/>
  <c r="AJ54" i="5"/>
  <c r="AM54" i="5"/>
  <c r="AP54" i="5"/>
  <c r="F54" i="5" s="1"/>
  <c r="E54" i="5" s="1"/>
  <c r="C54" i="5" s="1"/>
  <c r="H39" i="49"/>
  <c r="H38" i="49"/>
  <c r="G44" i="49"/>
  <c r="G43" i="49"/>
  <c r="G42" i="49"/>
  <c r="G41" i="49"/>
  <c r="G39" i="49"/>
  <c r="G38" i="49"/>
  <c r="E38" i="49"/>
  <c r="D43" i="49"/>
  <c r="E43" i="49" s="1"/>
  <c r="D44" i="49"/>
  <c r="E44" i="49" s="1"/>
  <c r="AP75" i="5"/>
  <c r="F75" i="5" s="1"/>
  <c r="E75" i="5" s="1"/>
  <c r="C75" i="5" s="1"/>
  <c r="AM75" i="5"/>
  <c r="AJ75" i="5"/>
  <c r="AG75" i="5"/>
  <c r="AD75" i="5"/>
  <c r="AA75" i="5"/>
  <c r="X75" i="5"/>
  <c r="U75" i="5"/>
  <c r="R75" i="5"/>
  <c r="O75" i="5"/>
  <c r="L75" i="5"/>
  <c r="I75" i="5"/>
  <c r="D15" i="49"/>
  <c r="G33" i="49" s="1"/>
  <c r="D14" i="16"/>
  <c r="C44" i="49"/>
  <c r="C43" i="49"/>
  <c r="E42" i="49"/>
  <c r="C42" i="49"/>
  <c r="C41" i="49"/>
  <c r="E39" i="49"/>
  <c r="C39" i="49"/>
  <c r="C38" i="49"/>
  <c r="C36" i="49"/>
  <c r="C35" i="49"/>
  <c r="D33" i="49"/>
  <c r="E33" i="49" s="1"/>
  <c r="C33" i="49"/>
  <c r="C32" i="49"/>
  <c r="E30" i="49"/>
  <c r="C30" i="49"/>
  <c r="C31" i="21"/>
  <c r="C149" i="21"/>
  <c r="C150" i="21"/>
  <c r="C151" i="21"/>
  <c r="C152" i="21"/>
  <c r="C153" i="21"/>
  <c r="C154" i="21"/>
  <c r="C155" i="21"/>
  <c r="C156" i="21"/>
  <c r="C157" i="21"/>
  <c r="C158" i="21"/>
  <c r="C159" i="21"/>
  <c r="C160" i="21"/>
  <c r="C161" i="21"/>
  <c r="C162" i="21"/>
  <c r="C163" i="21"/>
  <c r="C164" i="21"/>
  <c r="D18" i="21"/>
  <c r="D17" i="21"/>
  <c r="D15" i="21"/>
  <c r="D16" i="21"/>
  <c r="D21" i="21"/>
  <c r="H87" i="21"/>
  <c r="D84" i="21"/>
  <c r="E84" i="21" s="1"/>
  <c r="C84" i="21"/>
  <c r="C83" i="21"/>
  <c r="E87" i="21"/>
  <c r="C87" i="21"/>
  <c r="C85" i="21"/>
  <c r="E81" i="21"/>
  <c r="C81" i="21"/>
  <c r="C80" i="21"/>
  <c r="C78" i="21"/>
  <c r="C77" i="21"/>
  <c r="A77" i="21"/>
  <c r="A78" i="21" s="1"/>
  <c r="C76" i="21"/>
  <c r="C75" i="21"/>
  <c r="C74" i="21"/>
  <c r="E73" i="21"/>
  <c r="C73" i="21"/>
  <c r="D24" i="21"/>
  <c r="G142" i="21" s="1"/>
  <c r="D23" i="21"/>
  <c r="D22" i="16"/>
  <c r="H136" i="21"/>
  <c r="D19" i="21"/>
  <c r="C31" i="42"/>
  <c r="D21" i="16"/>
  <c r="D20" i="16"/>
  <c r="D17" i="16"/>
  <c r="D18" i="16"/>
  <c r="D15" i="16"/>
  <c r="H87" i="16"/>
  <c r="F102" i="41" l="1"/>
  <c r="F93" i="41"/>
  <c r="C103" i="41"/>
  <c r="C93" i="41"/>
  <c r="H71" i="59"/>
  <c r="I71" i="59" s="1"/>
  <c r="H72" i="59"/>
  <c r="I72" i="59" s="1"/>
  <c r="H73" i="59"/>
  <c r="I73" i="59" s="1"/>
  <c r="H74" i="59"/>
  <c r="I74" i="59" s="1"/>
  <c r="H75" i="59"/>
  <c r="I75" i="59" s="1"/>
  <c r="H77" i="59"/>
  <c r="I77" i="59" s="1"/>
  <c r="H78" i="59"/>
  <c r="I78" i="59" s="1"/>
  <c r="H70" i="59"/>
  <c r="I70" i="59" s="1"/>
  <c r="H178" i="21"/>
  <c r="H98" i="58"/>
  <c r="I98" i="58" s="1"/>
  <c r="H96" i="58"/>
  <c r="I96" i="58" s="1"/>
  <c r="H94" i="58"/>
  <c r="I94" i="58" s="1"/>
  <c r="H102" i="58"/>
  <c r="I102" i="58" s="1"/>
  <c r="H176" i="21"/>
  <c r="I176" i="21" s="1"/>
  <c r="H99" i="58"/>
  <c r="I99" i="58" s="1"/>
  <c r="H97" i="58"/>
  <c r="I97" i="58" s="1"/>
  <c r="H95" i="58"/>
  <c r="I95" i="58" s="1"/>
  <c r="H101" i="58"/>
  <c r="I101" i="58" s="1"/>
  <c r="G85" i="21"/>
  <c r="G138" i="21"/>
  <c r="I138" i="21" s="1"/>
  <c r="G94" i="21"/>
  <c r="I94" i="21" s="1"/>
  <c r="G145" i="21"/>
  <c r="I145" i="21" s="1"/>
  <c r="G95" i="21"/>
  <c r="I95" i="21" s="1"/>
  <c r="G143" i="21"/>
  <c r="I143" i="21" s="1"/>
  <c r="G96" i="21"/>
  <c r="I96" i="21" s="1"/>
  <c r="G141" i="21"/>
  <c r="I141" i="21" s="1"/>
  <c r="G139" i="21"/>
  <c r="I139" i="21" s="1"/>
  <c r="G89" i="21"/>
  <c r="I89" i="21" s="1"/>
  <c r="G140" i="21"/>
  <c r="I140" i="21" s="1"/>
  <c r="G90" i="21"/>
  <c r="I90" i="21" s="1"/>
  <c r="G87" i="21"/>
  <c r="I87" i="21" s="1"/>
  <c r="G93" i="21"/>
  <c r="I93" i="21" s="1"/>
  <c r="G91" i="21"/>
  <c r="I91" i="21" s="1"/>
  <c r="G144" i="21"/>
  <c r="I144" i="21" s="1"/>
  <c r="G92" i="21"/>
  <c r="I92" i="21" s="1"/>
  <c r="I142" i="21"/>
  <c r="G83" i="16"/>
  <c r="G90" i="16"/>
  <c r="I90" i="16" s="1"/>
  <c r="G93" i="16"/>
  <c r="I93" i="16" s="1"/>
  <c r="G95" i="16"/>
  <c r="I95" i="16" s="1"/>
  <c r="G91" i="16"/>
  <c r="I91" i="16" s="1"/>
  <c r="G94" i="16"/>
  <c r="I94" i="16" s="1"/>
  <c r="G96" i="16"/>
  <c r="I96" i="16" s="1"/>
  <c r="G92" i="16"/>
  <c r="I92" i="16" s="1"/>
  <c r="G89" i="16"/>
  <c r="I89" i="16" s="1"/>
  <c r="H35" i="49"/>
  <c r="H129" i="16"/>
  <c r="H29" i="50"/>
  <c r="I29" i="50" s="1"/>
  <c r="H52" i="53"/>
  <c r="I52" i="53" s="1"/>
  <c r="H28" i="50"/>
  <c r="I28" i="50" s="1"/>
  <c r="H38" i="53"/>
  <c r="I38" i="53" s="1"/>
  <c r="H32" i="53"/>
  <c r="I32" i="53" s="1"/>
  <c r="H54" i="53"/>
  <c r="I54" i="53" s="1"/>
  <c r="H26" i="50"/>
  <c r="I26" i="50" s="1"/>
  <c r="H39" i="53"/>
  <c r="I39" i="53" s="1"/>
  <c r="H177" i="21"/>
  <c r="I177" i="21" s="1"/>
  <c r="H40" i="50"/>
  <c r="I40" i="50" s="1"/>
  <c r="H39" i="50"/>
  <c r="I39" i="50" s="1"/>
  <c r="H128" i="16"/>
  <c r="I128" i="16" s="1"/>
  <c r="H127" i="16"/>
  <c r="I127" i="16" s="1"/>
  <c r="H33" i="53"/>
  <c r="I33" i="53" s="1"/>
  <c r="H30" i="50"/>
  <c r="I30" i="50" s="1"/>
  <c r="H34" i="53"/>
  <c r="I34" i="53" s="1"/>
  <c r="H30" i="53"/>
  <c r="I30" i="53" s="1"/>
  <c r="G80" i="16"/>
  <c r="G36" i="49"/>
  <c r="G32" i="49"/>
  <c r="I30" i="49"/>
  <c r="H180" i="21"/>
  <c r="H184" i="21"/>
  <c r="I44" i="49"/>
  <c r="I39" i="49"/>
  <c r="I38" i="49"/>
  <c r="I43" i="49"/>
  <c r="H181" i="21"/>
  <c r="H183" i="21"/>
  <c r="H179" i="21"/>
  <c r="G81" i="21"/>
  <c r="I81" i="21" s="1"/>
  <c r="G76" i="21"/>
  <c r="G84" i="21"/>
  <c r="I84" i="21" s="1"/>
  <c r="G83" i="21"/>
  <c r="G80" i="21"/>
  <c r="G73" i="21"/>
  <c r="I73" i="21" s="1"/>
  <c r="G136" i="21"/>
  <c r="G75" i="21"/>
  <c r="G74" i="21"/>
  <c r="G77" i="21"/>
  <c r="G78" i="21"/>
  <c r="G78" i="16"/>
  <c r="H132" i="16"/>
  <c r="H134" i="16"/>
  <c r="G81" i="16"/>
  <c r="G77" i="16"/>
  <c r="H135" i="16"/>
  <c r="G73" i="16"/>
  <c r="G76" i="16"/>
  <c r="H130" i="16"/>
  <c r="G85" i="16"/>
  <c r="G75" i="16"/>
  <c r="H131" i="16"/>
  <c r="G84" i="16"/>
  <c r="G74" i="16"/>
  <c r="I107" i="58" l="1"/>
  <c r="I109" i="58" s="1"/>
  <c r="I74" i="53"/>
  <c r="I76" i="53" s="1"/>
  <c r="I46" i="50"/>
  <c r="I48" i="50" s="1"/>
  <c r="D22" i="34"/>
  <c r="L13" i="42"/>
  <c r="L14" i="42" s="1"/>
  <c r="D20" i="34"/>
  <c r="D18" i="34"/>
  <c r="D17" i="34"/>
  <c r="D19" i="16"/>
  <c r="D14" i="34"/>
  <c r="D15" i="34"/>
  <c r="H79" i="34"/>
  <c r="G68" i="34"/>
  <c r="G69" i="34"/>
  <c r="G70" i="34"/>
  <c r="G51" i="34"/>
  <c r="G45" i="34"/>
  <c r="G44" i="34"/>
  <c r="G43" i="34"/>
  <c r="G42" i="34"/>
  <c r="G36" i="34"/>
  <c r="E79" i="34"/>
  <c r="C79" i="34"/>
  <c r="C51" i="29"/>
  <c r="C50" i="29"/>
  <c r="C49" i="29"/>
  <c r="C47" i="29"/>
  <c r="C46" i="29"/>
  <c r="C45" i="29"/>
  <c r="C44" i="29"/>
  <c r="C43" i="29"/>
  <c r="C42" i="29"/>
  <c r="C41" i="29"/>
  <c r="C40" i="29"/>
  <c r="C39" i="29"/>
  <c r="C37" i="29"/>
  <c r="C36" i="29"/>
  <c r="C35" i="29"/>
  <c r="C34" i="29"/>
  <c r="C32" i="29"/>
  <c r="C31" i="29"/>
  <c r="C30" i="29"/>
  <c r="C29" i="29"/>
  <c r="H40" i="29"/>
  <c r="H39" i="29"/>
  <c r="H42" i="28"/>
  <c r="H43" i="28"/>
  <c r="C42" i="28"/>
  <c r="H31" i="28"/>
  <c r="C31" i="28"/>
  <c r="C43" i="28"/>
  <c r="C41" i="28"/>
  <c r="C40" i="28"/>
  <c r="C39" i="28"/>
  <c r="C37" i="28"/>
  <c r="C36" i="28"/>
  <c r="C35" i="28"/>
  <c r="C34" i="28"/>
  <c r="C32" i="28"/>
  <c r="C30" i="28"/>
  <c r="H37" i="28"/>
  <c r="H36" i="28"/>
  <c r="H35" i="28"/>
  <c r="H34" i="28"/>
  <c r="H32" i="28"/>
  <c r="H30" i="28"/>
  <c r="H42" i="30"/>
  <c r="H43" i="30"/>
  <c r="C42" i="30"/>
  <c r="C31" i="30"/>
  <c r="C47" i="30"/>
  <c r="C46" i="30"/>
  <c r="C45" i="30"/>
  <c r="C43" i="30"/>
  <c r="C41" i="30"/>
  <c r="C40" i="30"/>
  <c r="C39" i="30"/>
  <c r="C37" i="30"/>
  <c r="C36" i="30"/>
  <c r="C35" i="30"/>
  <c r="C34" i="30"/>
  <c r="C32" i="30"/>
  <c r="C30" i="30"/>
  <c r="H37" i="30"/>
  <c r="H36" i="30"/>
  <c r="H35" i="30"/>
  <c r="D14" i="30"/>
  <c r="AP211" i="5"/>
  <c r="F211" i="5" s="1"/>
  <c r="E211" i="5" s="1"/>
  <c r="C211" i="5" s="1"/>
  <c r="D159" i="21" s="1"/>
  <c r="AM211" i="5"/>
  <c r="AJ211" i="5"/>
  <c r="AG211" i="5"/>
  <c r="AD211" i="5"/>
  <c r="AA211" i="5"/>
  <c r="X211" i="5"/>
  <c r="U211" i="5"/>
  <c r="R211" i="5"/>
  <c r="O211" i="5"/>
  <c r="L211" i="5"/>
  <c r="I211" i="5"/>
  <c r="AP174" i="5"/>
  <c r="F174" i="5" s="1"/>
  <c r="E174" i="5" s="1"/>
  <c r="C174" i="5" s="1"/>
  <c r="D157" i="21" s="1"/>
  <c r="AM174" i="5"/>
  <c r="AJ174" i="5"/>
  <c r="AG174" i="5"/>
  <c r="AD174" i="5"/>
  <c r="AA174" i="5"/>
  <c r="X174" i="5"/>
  <c r="U174" i="5"/>
  <c r="R174" i="5"/>
  <c r="O174" i="5"/>
  <c r="L174" i="5"/>
  <c r="I174" i="5"/>
  <c r="AP175" i="5"/>
  <c r="F175" i="5" s="1"/>
  <c r="E175" i="5" s="1"/>
  <c r="C175" i="5" s="1"/>
  <c r="AP179" i="5"/>
  <c r="F179" i="5" s="1"/>
  <c r="E179" i="5" s="1"/>
  <c r="C179" i="5" s="1"/>
  <c r="D156" i="21" s="1"/>
  <c r="AM179" i="5"/>
  <c r="AJ179" i="5"/>
  <c r="AG179" i="5"/>
  <c r="AD179" i="5"/>
  <c r="X179" i="5"/>
  <c r="U179" i="5"/>
  <c r="R179" i="5"/>
  <c r="O179" i="5"/>
  <c r="L179" i="5"/>
  <c r="I179" i="5"/>
  <c r="C77" i="41" l="1"/>
  <c r="F85" i="41"/>
  <c r="F94" i="41" s="1"/>
  <c r="D21" i="34"/>
  <c r="D21" i="56"/>
  <c r="G79" i="34"/>
  <c r="I79" i="34" s="1"/>
  <c r="G84" i="34"/>
  <c r="I84" i="34" s="1"/>
  <c r="G81" i="34"/>
  <c r="I81" i="34" s="1"/>
  <c r="G86" i="34"/>
  <c r="I86" i="34" s="1"/>
  <c r="G88" i="34"/>
  <c r="I88" i="34" s="1"/>
  <c r="G83" i="34"/>
  <c r="I83" i="34" s="1"/>
  <c r="G82" i="34"/>
  <c r="I82" i="34" s="1"/>
  <c r="G85" i="34"/>
  <c r="I85" i="34" s="1"/>
  <c r="G87" i="34"/>
  <c r="I87" i="34" s="1"/>
  <c r="I110" i="58"/>
  <c r="I111" i="58" s="1"/>
  <c r="I108" i="58"/>
  <c r="G31" i="30"/>
  <c r="G49" i="30"/>
  <c r="I49" i="30" s="1"/>
  <c r="G51" i="30"/>
  <c r="I51" i="30" s="1"/>
  <c r="G50" i="30"/>
  <c r="I50" i="30" s="1"/>
  <c r="I61" i="41"/>
  <c r="I71" i="41"/>
  <c r="F71" i="41"/>
  <c r="F61" i="41"/>
  <c r="I49" i="50"/>
  <c r="I50" i="50" s="1"/>
  <c r="I47" i="50"/>
  <c r="I77" i="53"/>
  <c r="I78" i="53" s="1"/>
  <c r="I75" i="53"/>
  <c r="D19" i="34"/>
  <c r="G42" i="30"/>
  <c r="D110" i="16"/>
  <c r="D108" i="16"/>
  <c r="D107" i="16"/>
  <c r="C109" i="16"/>
  <c r="C110" i="16"/>
  <c r="C111" i="16"/>
  <c r="C112" i="16"/>
  <c r="C113" i="16"/>
  <c r="C114" i="16"/>
  <c r="C115" i="16"/>
  <c r="C108" i="16"/>
  <c r="C107" i="16"/>
  <c r="C106" i="16"/>
  <c r="C105" i="16"/>
  <c r="C104" i="16"/>
  <c r="C103" i="16"/>
  <c r="C102" i="16"/>
  <c r="C101" i="16"/>
  <c r="C100" i="16"/>
  <c r="C99" i="16"/>
  <c r="J143" i="16"/>
  <c r="J144" i="16"/>
  <c r="H49" i="26"/>
  <c r="H44" i="26"/>
  <c r="H43" i="26"/>
  <c r="H42" i="26"/>
  <c r="H41" i="26"/>
  <c r="C36" i="26"/>
  <c r="C30" i="26"/>
  <c r="C53" i="26"/>
  <c r="C52" i="26"/>
  <c r="C51" i="26"/>
  <c r="C49" i="26"/>
  <c r="C48" i="26"/>
  <c r="C47" i="26"/>
  <c r="C46" i="26"/>
  <c r="C45" i="26"/>
  <c r="C44" i="26"/>
  <c r="C43" i="26"/>
  <c r="C42" i="26"/>
  <c r="C41" i="26"/>
  <c r="C39" i="26"/>
  <c r="C38" i="26"/>
  <c r="C37" i="26"/>
  <c r="C35" i="26"/>
  <c r="C33" i="26"/>
  <c r="C32" i="26"/>
  <c r="C31" i="26"/>
  <c r="C29" i="26"/>
  <c r="C104" i="47"/>
  <c r="C103" i="47"/>
  <c r="C102" i="47"/>
  <c r="C101" i="47"/>
  <c r="C100" i="47"/>
  <c r="E99" i="47"/>
  <c r="C99" i="47"/>
  <c r="E98" i="47"/>
  <c r="C98" i="47"/>
  <c r="E97" i="47"/>
  <c r="C97" i="47"/>
  <c r="A97" i="47"/>
  <c r="A98" i="47" s="1"/>
  <c r="A99" i="47" s="1"/>
  <c r="A100" i="47" s="1"/>
  <c r="A101" i="47" s="1"/>
  <c r="A102" i="47" s="1"/>
  <c r="A103" i="47" s="1"/>
  <c r="A104" i="47" s="1"/>
  <c r="C96" i="47"/>
  <c r="A96" i="47"/>
  <c r="C95" i="47"/>
  <c r="D93" i="47"/>
  <c r="E93" i="47" s="1"/>
  <c r="C93" i="47"/>
  <c r="C92" i="47"/>
  <c r="C91" i="47"/>
  <c r="C90" i="47"/>
  <c r="C89" i="47"/>
  <c r="E88" i="47"/>
  <c r="C88" i="47"/>
  <c r="A88" i="47"/>
  <c r="A89" i="47" s="1"/>
  <c r="A90" i="47" s="1"/>
  <c r="A91" i="47" s="1"/>
  <c r="A92" i="47" s="1"/>
  <c r="A93" i="47" s="1"/>
  <c r="C87" i="47"/>
  <c r="A87" i="47"/>
  <c r="C86" i="47"/>
  <c r="C84" i="47"/>
  <c r="E83" i="47"/>
  <c r="C83" i="47"/>
  <c r="E82" i="47"/>
  <c r="C82" i="47"/>
  <c r="C81" i="47"/>
  <c r="C80" i="47"/>
  <c r="C78" i="47"/>
  <c r="C77" i="47"/>
  <c r="D76" i="47"/>
  <c r="E76" i="47" s="1"/>
  <c r="C76" i="47"/>
  <c r="A76" i="47"/>
  <c r="A77" i="47" s="1"/>
  <c r="A78" i="47" s="1"/>
  <c r="C75" i="47"/>
  <c r="C73" i="47"/>
  <c r="C72" i="47"/>
  <c r="C71" i="47"/>
  <c r="E70" i="47"/>
  <c r="C70" i="47"/>
  <c r="C69" i="47"/>
  <c r="C68" i="47"/>
  <c r="C67" i="47"/>
  <c r="D66" i="47"/>
  <c r="E66" i="47" s="1"/>
  <c r="C66" i="47"/>
  <c r="C65" i="47"/>
  <c r="C64" i="47"/>
  <c r="C63" i="47"/>
  <c r="A63" i="47"/>
  <c r="A64" i="47" s="1"/>
  <c r="A65" i="47" s="1"/>
  <c r="A66" i="47" s="1"/>
  <c r="A67" i="47" s="1"/>
  <c r="A68" i="47" s="1"/>
  <c r="A69" i="47" s="1"/>
  <c r="A70" i="47" s="1"/>
  <c r="A71" i="47" s="1"/>
  <c r="A72" i="47" s="1"/>
  <c r="A73" i="47" s="1"/>
  <c r="E62" i="47"/>
  <c r="C62" i="47"/>
  <c r="A62" i="47"/>
  <c r="E61" i="47"/>
  <c r="C61" i="47"/>
  <c r="E59" i="47"/>
  <c r="C59" i="47"/>
  <c r="C58" i="47"/>
  <c r="C57" i="47"/>
  <c r="E56" i="47"/>
  <c r="C56" i="47"/>
  <c r="C55" i="47"/>
  <c r="C54" i="47"/>
  <c r="C53" i="47"/>
  <c r="C52" i="47"/>
  <c r="C51" i="47"/>
  <c r="E50" i="47"/>
  <c r="C50" i="47"/>
  <c r="D49" i="47"/>
  <c r="E49" i="47" s="1"/>
  <c r="C49" i="47"/>
  <c r="C48" i="47"/>
  <c r="E47" i="47"/>
  <c r="C47" i="47"/>
  <c r="E46" i="47"/>
  <c r="C46" i="47"/>
  <c r="C45" i="47"/>
  <c r="C44" i="47"/>
  <c r="C43" i="47"/>
  <c r="C42" i="47"/>
  <c r="E41" i="47"/>
  <c r="C41" i="47"/>
  <c r="C40" i="47"/>
  <c r="A40" i="47"/>
  <c r="A41" i="47" s="1"/>
  <c r="A42" i="47" s="1"/>
  <c r="A43" i="47" s="1"/>
  <c r="A44" i="47" s="1"/>
  <c r="A45" i="47" s="1"/>
  <c r="A46" i="47" s="1"/>
  <c r="A47" i="47" s="1"/>
  <c r="A48" i="47" s="1"/>
  <c r="A49" i="47" s="1"/>
  <c r="A50" i="47" s="1"/>
  <c r="A51" i="47" s="1"/>
  <c r="C39" i="47"/>
  <c r="A39" i="47"/>
  <c r="D37" i="47"/>
  <c r="E37" i="47" s="1"/>
  <c r="C37" i="47"/>
  <c r="C36" i="47"/>
  <c r="C35" i="47"/>
  <c r="C34" i="47"/>
  <c r="E32" i="47"/>
  <c r="C32" i="47"/>
  <c r="C31" i="47"/>
  <c r="E30" i="47"/>
  <c r="C30" i="47"/>
  <c r="D15" i="47"/>
  <c r="G73" i="47" s="1"/>
  <c r="C43" i="25"/>
  <c r="C42" i="25"/>
  <c r="C41" i="25"/>
  <c r="C40" i="25"/>
  <c r="C39" i="25"/>
  <c r="C37" i="25"/>
  <c r="C36" i="25"/>
  <c r="C35" i="25"/>
  <c r="C34" i="25"/>
  <c r="C32" i="25"/>
  <c r="C31" i="25"/>
  <c r="C30" i="25"/>
  <c r="C95" i="32"/>
  <c r="C96" i="32"/>
  <c r="C97" i="32"/>
  <c r="C98" i="32"/>
  <c r="C99" i="32"/>
  <c r="C100" i="32"/>
  <c r="C101" i="32"/>
  <c r="C102" i="32"/>
  <c r="C103" i="32"/>
  <c r="C104" i="32"/>
  <c r="C86" i="32"/>
  <c r="C87" i="32"/>
  <c r="C88" i="32"/>
  <c r="C89" i="32"/>
  <c r="C90" i="32"/>
  <c r="C91" i="32"/>
  <c r="C92" i="32"/>
  <c r="C93" i="32"/>
  <c r="C80" i="32"/>
  <c r="C81" i="32"/>
  <c r="C82" i="32"/>
  <c r="C83" i="32"/>
  <c r="C84" i="32"/>
  <c r="C78" i="32"/>
  <c r="C77" i="32"/>
  <c r="C76" i="32"/>
  <c r="C75" i="32"/>
  <c r="C73" i="32"/>
  <c r="C72" i="32"/>
  <c r="C71" i="32"/>
  <c r="C70" i="32"/>
  <c r="C69" i="32"/>
  <c r="C68" i="32"/>
  <c r="C67" i="32"/>
  <c r="C66" i="32"/>
  <c r="C65" i="32"/>
  <c r="C64" i="32"/>
  <c r="C63" i="32"/>
  <c r="C62" i="32"/>
  <c r="C61" i="32"/>
  <c r="C40" i="32"/>
  <c r="C39" i="32"/>
  <c r="C37" i="32"/>
  <c r="C36" i="32"/>
  <c r="C35" i="32"/>
  <c r="C34" i="32"/>
  <c r="C32" i="32"/>
  <c r="C31" i="32"/>
  <c r="AP124" i="5"/>
  <c r="F124" i="5" s="1"/>
  <c r="E124" i="5" s="1"/>
  <c r="C124" i="5" s="1"/>
  <c r="I124" i="5"/>
  <c r="L124" i="5"/>
  <c r="O124" i="5"/>
  <c r="R124" i="5"/>
  <c r="U124" i="5"/>
  <c r="X124" i="5"/>
  <c r="AA124" i="5"/>
  <c r="AD124" i="5"/>
  <c r="AG124" i="5"/>
  <c r="AJ124" i="5"/>
  <c r="AM124" i="5"/>
  <c r="I190" i="5"/>
  <c r="L190" i="5"/>
  <c r="O190" i="5"/>
  <c r="R190" i="5"/>
  <c r="U190" i="5"/>
  <c r="X190" i="5"/>
  <c r="AD190" i="5"/>
  <c r="AG190" i="5"/>
  <c r="AJ190" i="5"/>
  <c r="AM190" i="5"/>
  <c r="AP190" i="5"/>
  <c r="F190" i="5" s="1"/>
  <c r="E190" i="5" s="1"/>
  <c r="C190" i="5" s="1"/>
  <c r="E97" i="32"/>
  <c r="D93" i="32"/>
  <c r="D76" i="32"/>
  <c r="D66" i="32"/>
  <c r="G51" i="26"/>
  <c r="D14" i="26"/>
  <c r="G36" i="26" s="1"/>
  <c r="D15" i="32"/>
  <c r="AP3" i="5"/>
  <c r="D22" i="21"/>
  <c r="G59" i="16"/>
  <c r="G62" i="34"/>
  <c r="F103" i="41" l="1"/>
  <c r="C106" i="41"/>
  <c r="F104" i="41"/>
  <c r="C96" i="41"/>
  <c r="F95" i="41"/>
  <c r="D14" i="55"/>
  <c r="D14" i="59"/>
  <c r="G113" i="56"/>
  <c r="I113" i="56" s="1"/>
  <c r="G138" i="56"/>
  <c r="I138" i="56" s="1"/>
  <c r="G145" i="56"/>
  <c r="I145" i="56" s="1"/>
  <c r="G81" i="56"/>
  <c r="I81" i="56" s="1"/>
  <c r="G82" i="56"/>
  <c r="I82" i="56" s="1"/>
  <c r="G31" i="25"/>
  <c r="G48" i="25"/>
  <c r="I48" i="25" s="1"/>
  <c r="G49" i="25"/>
  <c r="I49" i="25" s="1"/>
  <c r="G45" i="25"/>
  <c r="I45" i="25" s="1"/>
  <c r="G46" i="25"/>
  <c r="I46" i="25" s="1"/>
  <c r="G47" i="25"/>
  <c r="I47" i="25" s="1"/>
  <c r="D40" i="25"/>
  <c r="D40" i="30"/>
  <c r="D40" i="28"/>
  <c r="D68" i="32"/>
  <c r="D39" i="29"/>
  <c r="D20" i="21"/>
  <c r="G43" i="47"/>
  <c r="G44" i="47"/>
  <c r="G47" i="47"/>
  <c r="I47" i="47" s="1"/>
  <c r="G77" i="47"/>
  <c r="G72" i="47"/>
  <c r="G83" i="47"/>
  <c r="I83" i="47" s="1"/>
  <c r="G42" i="26"/>
  <c r="G30" i="26"/>
  <c r="D16" i="29"/>
  <c r="D15" i="29"/>
  <c r="D14" i="29"/>
  <c r="D14" i="28"/>
  <c r="G40" i="47"/>
  <c r="G31" i="47"/>
  <c r="G69" i="47"/>
  <c r="G42" i="25"/>
  <c r="D14" i="47"/>
  <c r="G86" i="47" s="1"/>
  <c r="G37" i="47"/>
  <c r="I37" i="47" s="1"/>
  <c r="G61" i="47"/>
  <c r="I61" i="47" s="1"/>
  <c r="G65" i="47"/>
  <c r="G98" i="47"/>
  <c r="I98" i="47" s="1"/>
  <c r="G70" i="47"/>
  <c r="I70" i="47" s="1"/>
  <c r="D68" i="47"/>
  <c r="E68" i="47" s="1"/>
  <c r="D42" i="26"/>
  <c r="A53" i="47"/>
  <c r="A52" i="47"/>
  <c r="A54" i="47" s="1"/>
  <c r="A55" i="47" s="1"/>
  <c r="A56" i="47" s="1"/>
  <c r="A57" i="47" s="1"/>
  <c r="A58" i="47" s="1"/>
  <c r="A59" i="47" s="1"/>
  <c r="G64" i="47"/>
  <c r="G68" i="47"/>
  <c r="G76" i="47"/>
  <c r="I76" i="47" s="1"/>
  <c r="G39" i="47"/>
  <c r="G46" i="47"/>
  <c r="I46" i="47" s="1"/>
  <c r="G71" i="47"/>
  <c r="G97" i="47"/>
  <c r="I97" i="47" s="1"/>
  <c r="G104" i="47"/>
  <c r="G42" i="47"/>
  <c r="G63" i="47"/>
  <c r="G67" i="47"/>
  <c r="G75" i="47"/>
  <c r="G82" i="47"/>
  <c r="I82" i="47" s="1"/>
  <c r="G99" i="47"/>
  <c r="I99" i="47" s="1"/>
  <c r="G103" i="47"/>
  <c r="G41" i="47"/>
  <c r="I41" i="47" s="1"/>
  <c r="G45" i="47"/>
  <c r="G62" i="47"/>
  <c r="I62" i="47" s="1"/>
  <c r="G66" i="47"/>
  <c r="I66" i="47" s="1"/>
  <c r="G78" i="47"/>
  <c r="G53" i="26"/>
  <c r="G52" i="26"/>
  <c r="D14" i="32"/>
  <c r="E159" i="21"/>
  <c r="E157" i="21"/>
  <c r="E156" i="21"/>
  <c r="A149" i="21"/>
  <c r="A150" i="21" s="1"/>
  <c r="A151" i="21" s="1"/>
  <c r="A152" i="21" s="1"/>
  <c r="A153" i="21" s="1"/>
  <c r="A154" i="21" s="1"/>
  <c r="A155" i="21" s="1"/>
  <c r="A156" i="21" s="1"/>
  <c r="A157" i="21" s="1"/>
  <c r="A158" i="21" s="1"/>
  <c r="A159" i="21" s="1"/>
  <c r="A160" i="21" s="1"/>
  <c r="A161" i="21" s="1"/>
  <c r="A162" i="21" s="1"/>
  <c r="A163" i="21" s="1"/>
  <c r="A164" i="21" s="1"/>
  <c r="C148" i="21"/>
  <c r="C147" i="21"/>
  <c r="E136" i="21"/>
  <c r="C136" i="21"/>
  <c r="C134" i="21"/>
  <c r="E133" i="21"/>
  <c r="C133" i="21"/>
  <c r="C132" i="21"/>
  <c r="D130" i="21"/>
  <c r="E130" i="21" s="1"/>
  <c r="C130" i="21"/>
  <c r="C129" i="21"/>
  <c r="C127" i="21"/>
  <c r="C126" i="21"/>
  <c r="A126" i="21"/>
  <c r="A127" i="21" s="1"/>
  <c r="C125" i="21"/>
  <c r="C124" i="21"/>
  <c r="C123" i="21"/>
  <c r="E122" i="21"/>
  <c r="C122" i="21"/>
  <c r="E73" i="16"/>
  <c r="I73" i="16" s="1"/>
  <c r="C85" i="16"/>
  <c r="C73" i="16"/>
  <c r="C74" i="16"/>
  <c r="A100" i="16"/>
  <c r="A101" i="16" s="1"/>
  <c r="A102" i="16" s="1"/>
  <c r="A103" i="16" s="1"/>
  <c r="A104" i="16" s="1"/>
  <c r="A105" i="16" s="1"/>
  <c r="A106" i="16" s="1"/>
  <c r="A107" i="16" s="1"/>
  <c r="A108" i="16" s="1"/>
  <c r="A109" i="16" s="1"/>
  <c r="A110" i="16" s="1"/>
  <c r="A111" i="16" s="1"/>
  <c r="A112" i="16" s="1"/>
  <c r="A113" i="16" s="1"/>
  <c r="A114" i="16" s="1"/>
  <c r="A115" i="16" s="1"/>
  <c r="C98" i="16"/>
  <c r="E107" i="16"/>
  <c r="E108" i="16"/>
  <c r="G121" i="16"/>
  <c r="G122" i="16"/>
  <c r="G123" i="16"/>
  <c r="G124" i="16"/>
  <c r="G125" i="16"/>
  <c r="G129" i="16"/>
  <c r="G130" i="16"/>
  <c r="G131" i="16"/>
  <c r="G132" i="16"/>
  <c r="G133" i="16"/>
  <c r="G134" i="16"/>
  <c r="G135" i="16"/>
  <c r="G48" i="16"/>
  <c r="G65" i="16"/>
  <c r="G66" i="16"/>
  <c r="G67" i="16"/>
  <c r="G40" i="16"/>
  <c r="G41" i="16"/>
  <c r="G42" i="16"/>
  <c r="G43" i="16"/>
  <c r="G30" i="16"/>
  <c r="G108" i="16"/>
  <c r="E110" i="16"/>
  <c r="I148" i="56" l="1"/>
  <c r="I150" i="56" s="1"/>
  <c r="G130" i="21"/>
  <c r="G132" i="21"/>
  <c r="G134" i="21"/>
  <c r="G127" i="21"/>
  <c r="G129" i="21"/>
  <c r="G124" i="21"/>
  <c r="G126" i="21"/>
  <c r="G125" i="21"/>
  <c r="G133" i="21"/>
  <c r="G123" i="21"/>
  <c r="G122" i="21"/>
  <c r="I122" i="21" s="1"/>
  <c r="G49" i="28"/>
  <c r="I49" i="28" s="1"/>
  <c r="G46" i="28"/>
  <c r="I46" i="28" s="1"/>
  <c r="G47" i="28"/>
  <c r="I47" i="28" s="1"/>
  <c r="G48" i="28"/>
  <c r="I48" i="28" s="1"/>
  <c r="G45" i="28"/>
  <c r="I45" i="28" s="1"/>
  <c r="G46" i="59"/>
  <c r="I46" i="59" s="1"/>
  <c r="G35" i="59"/>
  <c r="I35" i="59" s="1"/>
  <c r="G39" i="59"/>
  <c r="I39" i="59" s="1"/>
  <c r="G44" i="59"/>
  <c r="I44" i="59" s="1"/>
  <c r="G31" i="59"/>
  <c r="I31" i="59" s="1"/>
  <c r="G34" i="59"/>
  <c r="I34" i="59" s="1"/>
  <c r="G32" i="59"/>
  <c r="I32" i="59" s="1"/>
  <c r="G37" i="59"/>
  <c r="I37" i="59" s="1"/>
  <c r="G45" i="59"/>
  <c r="I45" i="59" s="1"/>
  <c r="G36" i="59"/>
  <c r="I36" i="59" s="1"/>
  <c r="G30" i="59"/>
  <c r="I30" i="59" s="1"/>
  <c r="G40" i="59"/>
  <c r="I40" i="59" s="1"/>
  <c r="G33" i="59"/>
  <c r="I33" i="59" s="1"/>
  <c r="G102" i="55"/>
  <c r="I102" i="55" s="1"/>
  <c r="G95" i="55"/>
  <c r="I95" i="55" s="1"/>
  <c r="G87" i="55"/>
  <c r="I87" i="55" s="1"/>
  <c r="G30" i="55"/>
  <c r="I30" i="55" s="1"/>
  <c r="G36" i="55"/>
  <c r="I36" i="55" s="1"/>
  <c r="G32" i="55"/>
  <c r="I32" i="55" s="1"/>
  <c r="G81" i="55"/>
  <c r="I81" i="55" s="1"/>
  <c r="G80" i="55"/>
  <c r="I80" i="55" s="1"/>
  <c r="G84" i="55"/>
  <c r="I84" i="55" s="1"/>
  <c r="G89" i="55"/>
  <c r="I89" i="55" s="1"/>
  <c r="G88" i="55"/>
  <c r="I88" i="55" s="1"/>
  <c r="G86" i="55"/>
  <c r="I86" i="55" s="1"/>
  <c r="G93" i="55"/>
  <c r="I93" i="55" s="1"/>
  <c r="G92" i="55"/>
  <c r="I92" i="55" s="1"/>
  <c r="G90" i="55"/>
  <c r="I90" i="55" s="1"/>
  <c r="G35" i="55"/>
  <c r="I35" i="55" s="1"/>
  <c r="G91" i="55"/>
  <c r="I91" i="55" s="1"/>
  <c r="G101" i="55"/>
  <c r="I101" i="55" s="1"/>
  <c r="G100" i="55"/>
  <c r="I100" i="55" s="1"/>
  <c r="G96" i="55"/>
  <c r="I96" i="55" s="1"/>
  <c r="G34" i="55"/>
  <c r="I34" i="55" s="1"/>
  <c r="I68" i="47"/>
  <c r="I42" i="49"/>
  <c r="I33" i="49"/>
  <c r="G159" i="21"/>
  <c r="I159" i="21" s="1"/>
  <c r="G151" i="21"/>
  <c r="G162" i="21"/>
  <c r="G164" i="21"/>
  <c r="G153" i="21"/>
  <c r="G155" i="21"/>
  <c r="G157" i="21"/>
  <c r="I157" i="21" s="1"/>
  <c r="G158" i="21"/>
  <c r="G156" i="21"/>
  <c r="I156" i="21" s="1"/>
  <c r="G91" i="47"/>
  <c r="G100" i="47"/>
  <c r="G89" i="47"/>
  <c r="G34" i="47"/>
  <c r="G80" i="47"/>
  <c r="G96" i="47"/>
  <c r="G42" i="28"/>
  <c r="G31" i="28"/>
  <c r="G32" i="28"/>
  <c r="G30" i="28"/>
  <c r="G51" i="29"/>
  <c r="G50" i="29"/>
  <c r="G49" i="29"/>
  <c r="G35" i="47"/>
  <c r="G93" i="47"/>
  <c r="I93" i="47" s="1"/>
  <c r="G102" i="47"/>
  <c r="G90" i="47"/>
  <c r="G32" i="47"/>
  <c r="I32" i="47" s="1"/>
  <c r="G87" i="47"/>
  <c r="G95" i="47"/>
  <c r="G81" i="47"/>
  <c r="G88" i="47"/>
  <c r="I88" i="47" s="1"/>
  <c r="G84" i="47"/>
  <c r="G101" i="47"/>
  <c r="G36" i="47"/>
  <c r="G92" i="47"/>
  <c r="G30" i="47"/>
  <c r="I30" i="47" s="1"/>
  <c r="G115" i="16"/>
  <c r="G104" i="16"/>
  <c r="G102" i="16"/>
  <c r="I108" i="16"/>
  <c r="G110" i="16"/>
  <c r="I110" i="16" s="1"/>
  <c r="G113" i="16"/>
  <c r="G106" i="16"/>
  <c r="G109" i="16"/>
  <c r="G107" i="16"/>
  <c r="I107" i="16" s="1"/>
  <c r="C85" i="41" l="1"/>
  <c r="C104" i="41" s="1"/>
  <c r="C94" i="41"/>
  <c r="I82" i="59"/>
  <c r="I84" i="59" s="1"/>
  <c r="I151" i="56"/>
  <c r="I152" i="56" s="1"/>
  <c r="I149" i="56"/>
  <c r="C46" i="34"/>
  <c r="C45" i="34"/>
  <c r="C44" i="34"/>
  <c r="C43" i="34"/>
  <c r="C42" i="34"/>
  <c r="C41" i="34"/>
  <c r="C40" i="34"/>
  <c r="C39" i="34"/>
  <c r="C37" i="34"/>
  <c r="C36" i="34"/>
  <c r="C35" i="34"/>
  <c r="C33" i="34"/>
  <c r="C31" i="34"/>
  <c r="C154" i="34"/>
  <c r="C148" i="34"/>
  <c r="C149" i="34"/>
  <c r="C150" i="34"/>
  <c r="C151" i="34"/>
  <c r="C152" i="34"/>
  <c r="C147"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90"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48" i="34"/>
  <c r="C49" i="34"/>
  <c r="C50" i="34"/>
  <c r="C51" i="34"/>
  <c r="E61" i="34"/>
  <c r="C49" i="32"/>
  <c r="C52" i="34"/>
  <c r="G151" i="34"/>
  <c r="E45" i="30"/>
  <c r="C53" i="32"/>
  <c r="C52" i="32"/>
  <c r="G93" i="34"/>
  <c r="J161" i="34"/>
  <c r="J160" i="34"/>
  <c r="J159" i="34"/>
  <c r="E154" i="34"/>
  <c r="A148" i="34"/>
  <c r="A149" i="34" s="1"/>
  <c r="A150" i="34" s="1"/>
  <c r="A151" i="34" s="1"/>
  <c r="A152" i="34" s="1"/>
  <c r="E131" i="34"/>
  <c r="E130" i="34"/>
  <c r="E122" i="34"/>
  <c r="G119" i="34"/>
  <c r="E91" i="34"/>
  <c r="A91" i="34"/>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E51" i="34"/>
  <c r="A49" i="34"/>
  <c r="A50" i="34" s="1"/>
  <c r="A51" i="34" s="1"/>
  <c r="A52" i="34" s="1"/>
  <c r="A53" i="34" s="1"/>
  <c r="A54" i="34" s="1"/>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E46" i="34"/>
  <c r="A40" i="34"/>
  <c r="A41" i="34" s="1"/>
  <c r="A42" i="34" s="1"/>
  <c r="A43" i="34" s="1"/>
  <c r="A44" i="34" s="1"/>
  <c r="A45" i="34" s="1"/>
  <c r="A46" i="34" s="1"/>
  <c r="E37" i="34"/>
  <c r="A37" i="34"/>
  <c r="E35" i="34"/>
  <c r="E33" i="34"/>
  <c r="E31" i="34"/>
  <c r="G117" i="34"/>
  <c r="I83" i="59" l="1"/>
  <c r="C86" i="41"/>
  <c r="G39" i="34"/>
  <c r="G37" i="34"/>
  <c r="I37" i="34" s="1"/>
  <c r="G35" i="34"/>
  <c r="I35" i="34" s="1"/>
  <c r="G31" i="34"/>
  <c r="G41" i="34"/>
  <c r="G40" i="34"/>
  <c r="G66" i="34"/>
  <c r="G60" i="34"/>
  <c r="G67" i="34"/>
  <c r="G61" i="34"/>
  <c r="G63" i="34"/>
  <c r="G74" i="34"/>
  <c r="G54" i="34"/>
  <c r="G77" i="34"/>
  <c r="G49" i="34"/>
  <c r="G75" i="34"/>
  <c r="G53" i="34"/>
  <c r="G57" i="34"/>
  <c r="G56" i="34"/>
  <c r="G76" i="34"/>
  <c r="G52" i="34"/>
  <c r="G33" i="34"/>
  <c r="I33" i="34" s="1"/>
  <c r="G50" i="34"/>
  <c r="G48" i="34"/>
  <c r="G55" i="34"/>
  <c r="G46" i="34"/>
  <c r="G38" i="16"/>
  <c r="G39" i="16"/>
  <c r="G31" i="16"/>
  <c r="G37" i="16"/>
  <c r="G29" i="16"/>
  <c r="I51" i="34"/>
  <c r="G111" i="34"/>
  <c r="G128" i="34"/>
  <c r="G95" i="34"/>
  <c r="G103" i="34"/>
  <c r="G138" i="34"/>
  <c r="G91" i="34"/>
  <c r="G90" i="34"/>
  <c r="G147" i="34"/>
  <c r="G122" i="34"/>
  <c r="I122" i="34" s="1"/>
  <c r="G154" i="34"/>
  <c r="I154" i="34" s="1"/>
  <c r="G94" i="34"/>
  <c r="G102" i="34"/>
  <c r="G110" i="34"/>
  <c r="G118" i="34"/>
  <c r="G127" i="34"/>
  <c r="G137" i="34"/>
  <c r="G145" i="34"/>
  <c r="G152" i="34"/>
  <c r="G96" i="34"/>
  <c r="G104" i="34"/>
  <c r="G112" i="34"/>
  <c r="G120" i="34"/>
  <c r="G129" i="34"/>
  <c r="G130" i="34"/>
  <c r="I130" i="34" s="1"/>
  <c r="G131" i="34"/>
  <c r="I131" i="34" s="1"/>
  <c r="G139" i="34"/>
  <c r="G97" i="34"/>
  <c r="G105" i="34"/>
  <c r="G113" i="34"/>
  <c r="G121" i="34"/>
  <c r="G132" i="34"/>
  <c r="G140" i="34"/>
  <c r="G98" i="34"/>
  <c r="G106" i="34"/>
  <c r="G114" i="34"/>
  <c r="G123" i="34"/>
  <c r="G133" i="34"/>
  <c r="G141" i="34"/>
  <c r="G148" i="34"/>
  <c r="G99" i="34"/>
  <c r="G107" i="34"/>
  <c r="G115" i="34"/>
  <c r="G124" i="34"/>
  <c r="G134" i="34"/>
  <c r="G142" i="34"/>
  <c r="G149" i="34"/>
  <c r="G92" i="34"/>
  <c r="G100" i="34"/>
  <c r="G108" i="34"/>
  <c r="G116" i="34"/>
  <c r="G125" i="34"/>
  <c r="G135" i="34"/>
  <c r="G143" i="34"/>
  <c r="G150" i="34"/>
  <c r="G101" i="34"/>
  <c r="G109" i="34"/>
  <c r="G126" i="34"/>
  <c r="G136" i="34"/>
  <c r="G144" i="34"/>
  <c r="C105" i="41" l="1"/>
  <c r="C95" i="41"/>
  <c r="G59" i="34"/>
  <c r="G58" i="34"/>
  <c r="G71" i="34"/>
  <c r="G72" i="34"/>
  <c r="G73" i="34"/>
  <c r="G64" i="34"/>
  <c r="G65" i="34"/>
  <c r="I61" i="34"/>
  <c r="I91" i="34"/>
  <c r="I31" i="34"/>
  <c r="I46" i="34"/>
  <c r="A96" i="32" l="1"/>
  <c r="A97" i="32" s="1"/>
  <c r="A98" i="32" s="1"/>
  <c r="A99" i="32" s="1"/>
  <c r="A100" i="32" s="1"/>
  <c r="A101" i="32" s="1"/>
  <c r="A102" i="32" s="1"/>
  <c r="A103" i="32" s="1"/>
  <c r="A104" i="32" s="1"/>
  <c r="A87" i="32"/>
  <c r="A88" i="32" s="1"/>
  <c r="A89" i="32" s="1"/>
  <c r="A90" i="32" s="1"/>
  <c r="A91" i="32" s="1"/>
  <c r="A92" i="32" s="1"/>
  <c r="A93" i="32" s="1"/>
  <c r="A76" i="32"/>
  <c r="A77" i="32" s="1"/>
  <c r="A78" i="32" s="1"/>
  <c r="A62" i="32"/>
  <c r="A63" i="32" s="1"/>
  <c r="A64" i="32" s="1"/>
  <c r="A65" i="32" s="1"/>
  <c r="A66" i="32" s="1"/>
  <c r="A67" i="32" s="1"/>
  <c r="A68" i="32" s="1"/>
  <c r="A69" i="32" s="1"/>
  <c r="A70" i="32" s="1"/>
  <c r="A71" i="32" s="1"/>
  <c r="A72" i="32" s="1"/>
  <c r="A73" i="32" s="1"/>
  <c r="A39" i="32"/>
  <c r="A40" i="32" s="1"/>
  <c r="A41" i="32" s="1"/>
  <c r="A42" i="32" s="1"/>
  <c r="A43" i="32" s="1"/>
  <c r="A44" i="32" s="1"/>
  <c r="A45" i="32" s="1"/>
  <c r="A46" i="32" s="1"/>
  <c r="A47" i="32" s="1"/>
  <c r="A48" i="32" s="1"/>
  <c r="A49" i="32" s="1"/>
  <c r="A50" i="32" s="1"/>
  <c r="A51" i="32" s="1"/>
  <c r="E68" i="32"/>
  <c r="E99" i="32"/>
  <c r="E93" i="32"/>
  <c r="E70" i="32"/>
  <c r="E66" i="32"/>
  <c r="D37" i="32"/>
  <c r="E37" i="32" s="1"/>
  <c r="E59" i="32"/>
  <c r="C59" i="32"/>
  <c r="C58" i="32"/>
  <c r="C57" i="32"/>
  <c r="E56" i="32"/>
  <c r="C56" i="32"/>
  <c r="C55" i="32"/>
  <c r="C54" i="32"/>
  <c r="C51" i="32"/>
  <c r="E50" i="32"/>
  <c r="C50" i="32"/>
  <c r="D49" i="32"/>
  <c r="E49" i="32" s="1"/>
  <c r="C48" i="32"/>
  <c r="E47" i="32"/>
  <c r="C47" i="32"/>
  <c r="E46" i="32"/>
  <c r="C46" i="32"/>
  <c r="C45" i="32"/>
  <c r="C44" i="32"/>
  <c r="C43" i="32"/>
  <c r="C42" i="32"/>
  <c r="E41" i="32"/>
  <c r="C41" i="32"/>
  <c r="E32" i="32"/>
  <c r="E30" i="32"/>
  <c r="C30" i="32"/>
  <c r="E98" i="32"/>
  <c r="E88" i="32"/>
  <c r="E83" i="32"/>
  <c r="E82" i="32"/>
  <c r="E76" i="32"/>
  <c r="E62" i="32"/>
  <c r="E61" i="32"/>
  <c r="E40" i="30"/>
  <c r="E39" i="29"/>
  <c r="E40" i="28"/>
  <c r="E42" i="26"/>
  <c r="E40" i="25"/>
  <c r="G60" i="16" l="1"/>
  <c r="G160" i="21"/>
  <c r="G152" i="21"/>
  <c r="G148" i="21"/>
  <c r="G150" i="21"/>
  <c r="G154" i="21"/>
  <c r="G161" i="21"/>
  <c r="G149" i="21"/>
  <c r="G147" i="21"/>
  <c r="G163" i="21"/>
  <c r="I130" i="21"/>
  <c r="I136" i="21"/>
  <c r="I133" i="21"/>
  <c r="G68" i="21"/>
  <c r="G51" i="21"/>
  <c r="G63" i="16"/>
  <c r="G57" i="16"/>
  <c r="G64" i="16"/>
  <c r="G58" i="16"/>
  <c r="A52" i="32"/>
  <c r="A54" i="32" s="1"/>
  <c r="A55" i="32" s="1"/>
  <c r="A56" i="32" s="1"/>
  <c r="A57" i="32" s="1"/>
  <c r="A58" i="32" s="1"/>
  <c r="A59" i="32" s="1"/>
  <c r="A53" i="32"/>
  <c r="G88" i="32"/>
  <c r="G89" i="32"/>
  <c r="G90" i="32"/>
  <c r="G80" i="32"/>
  <c r="G30" i="32"/>
  <c r="G96" i="32"/>
  <c r="G91" i="32"/>
  <c r="G93" i="32"/>
  <c r="I93" i="32" s="1"/>
  <c r="G100" i="32"/>
  <c r="G92" i="32"/>
  <c r="G101" i="32"/>
  <c r="G95" i="32"/>
  <c r="G86" i="32"/>
  <c r="G87" i="32"/>
  <c r="G81" i="32"/>
  <c r="G84" i="32"/>
  <c r="G30" i="25"/>
  <c r="G48" i="26"/>
  <c r="G44" i="26"/>
  <c r="G31" i="26"/>
  <c r="G37" i="26"/>
  <c r="G47" i="26"/>
  <c r="G35" i="26"/>
  <c r="G46" i="26"/>
  <c r="G38" i="26"/>
  <c r="G45" i="26"/>
  <c r="G39" i="26"/>
  <c r="G43" i="26"/>
  <c r="G29" i="26"/>
  <c r="G41" i="26"/>
  <c r="I42" i="26"/>
  <c r="G33" i="26"/>
  <c r="G49" i="26"/>
  <c r="G32" i="26"/>
  <c r="D61" i="21"/>
  <c r="E61" i="21" s="1"/>
  <c r="C37" i="21"/>
  <c r="C36" i="21"/>
  <c r="C42" i="21"/>
  <c r="C43" i="21"/>
  <c r="G43" i="21"/>
  <c r="C44" i="21"/>
  <c r="G44" i="21"/>
  <c r="C45" i="21"/>
  <c r="G45" i="21"/>
  <c r="C46" i="21"/>
  <c r="G46" i="21"/>
  <c r="C47" i="21"/>
  <c r="E47" i="21"/>
  <c r="C40" i="21"/>
  <c r="C41" i="21"/>
  <c r="C119" i="21"/>
  <c r="C118" i="21"/>
  <c r="C117" i="21"/>
  <c r="G116" i="21"/>
  <c r="C116" i="21"/>
  <c r="G115" i="21"/>
  <c r="C115" i="21"/>
  <c r="G114" i="21"/>
  <c r="C114" i="21"/>
  <c r="G113" i="21"/>
  <c r="C113" i="21"/>
  <c r="C112" i="21"/>
  <c r="C111" i="21"/>
  <c r="C110" i="21"/>
  <c r="C109" i="21"/>
  <c r="C108" i="21"/>
  <c r="C107" i="21"/>
  <c r="E106" i="21"/>
  <c r="C106" i="21"/>
  <c r="C105" i="21"/>
  <c r="C104" i="21"/>
  <c r="C103" i="21"/>
  <c r="C102" i="21"/>
  <c r="C101" i="21"/>
  <c r="C100" i="21"/>
  <c r="C99" i="21"/>
  <c r="E98" i="21"/>
  <c r="C98" i="21"/>
  <c r="J193" i="21"/>
  <c r="J192" i="21"/>
  <c r="J191" i="21"/>
  <c r="C185" i="21"/>
  <c r="G184" i="21"/>
  <c r="C184" i="21"/>
  <c r="G183" i="21"/>
  <c r="C183" i="21"/>
  <c r="G182" i="21"/>
  <c r="C182" i="21"/>
  <c r="G181" i="21"/>
  <c r="C181" i="21"/>
  <c r="G180" i="21"/>
  <c r="C180" i="21"/>
  <c r="G179" i="21"/>
  <c r="C179" i="21"/>
  <c r="G178" i="21"/>
  <c r="C178" i="21"/>
  <c r="AD174" i="21"/>
  <c r="G174" i="21"/>
  <c r="C174" i="21"/>
  <c r="AD173" i="21"/>
  <c r="G173" i="21"/>
  <c r="C173" i="21"/>
  <c r="AD172" i="21"/>
  <c r="G172" i="21"/>
  <c r="C172" i="21"/>
  <c r="AD171" i="21"/>
  <c r="G171" i="21"/>
  <c r="C171" i="21"/>
  <c r="AD170" i="21"/>
  <c r="G170" i="21"/>
  <c r="C170" i="21"/>
  <c r="C169" i="21"/>
  <c r="C168" i="21"/>
  <c r="A168" i="21"/>
  <c r="A169" i="21" s="1"/>
  <c r="A170" i="21" s="1"/>
  <c r="A171" i="21" s="1"/>
  <c r="A172" i="21" s="1"/>
  <c r="A173" i="21" s="1"/>
  <c r="A174" i="21" s="1"/>
  <c r="A175" i="21" s="1"/>
  <c r="A176" i="21" s="1"/>
  <c r="A177" i="21" s="1"/>
  <c r="A178" i="21" s="1"/>
  <c r="A179" i="21" s="1"/>
  <c r="A180" i="21" s="1"/>
  <c r="A181" i="21" s="1"/>
  <c r="A182" i="21" s="1"/>
  <c r="A183" i="21" s="1"/>
  <c r="A184" i="21" s="1"/>
  <c r="A185" i="21" s="1"/>
  <c r="C167" i="21"/>
  <c r="C166" i="21"/>
  <c r="C70" i="21"/>
  <c r="C69" i="21"/>
  <c r="C68" i="21"/>
  <c r="C67" i="21"/>
  <c r="C66" i="21"/>
  <c r="C65" i="21"/>
  <c r="C64" i="21"/>
  <c r="C63" i="21"/>
  <c r="C62" i="21"/>
  <c r="C61" i="21"/>
  <c r="C60" i="21"/>
  <c r="C59" i="21"/>
  <c r="C58" i="21"/>
  <c r="C57" i="21"/>
  <c r="C56" i="21"/>
  <c r="C55" i="21"/>
  <c r="C54" i="21"/>
  <c r="C53" i="21"/>
  <c r="C52" i="21"/>
  <c r="E51" i="21"/>
  <c r="C51" i="21"/>
  <c r="A51" i="21"/>
  <c r="A52" i="21" s="1"/>
  <c r="A53" i="21" s="1"/>
  <c r="A54" i="21" s="1"/>
  <c r="A55" i="21" s="1"/>
  <c r="A56" i="21" s="1"/>
  <c r="A57" i="21" s="1"/>
  <c r="A58" i="21" s="1"/>
  <c r="A59" i="21" s="1"/>
  <c r="A60" i="21" s="1"/>
  <c r="A61" i="21" s="1"/>
  <c r="A62" i="21" s="1"/>
  <c r="A63" i="21" s="1"/>
  <c r="A64" i="21" s="1"/>
  <c r="A65" i="21" s="1"/>
  <c r="A66" i="21" s="1"/>
  <c r="A67" i="21" s="1"/>
  <c r="A68" i="21" s="1"/>
  <c r="A69" i="21" s="1"/>
  <c r="A70" i="21" s="1"/>
  <c r="C49" i="21"/>
  <c r="C48" i="21"/>
  <c r="E38" i="21"/>
  <c r="C38" i="21"/>
  <c r="E34" i="21"/>
  <c r="C34" i="21"/>
  <c r="G33" i="21"/>
  <c r="C33" i="21"/>
  <c r="E32" i="21"/>
  <c r="C32" i="21"/>
  <c r="G168" i="21"/>
  <c r="G61" i="21"/>
  <c r="G62" i="21"/>
  <c r="G34" i="21" l="1"/>
  <c r="I34" i="21" s="1"/>
  <c r="G32" i="21"/>
  <c r="I32" i="21" s="1"/>
  <c r="G112" i="16"/>
  <c r="G114" i="16"/>
  <c r="G103" i="16"/>
  <c r="G105" i="16"/>
  <c r="G111" i="16"/>
  <c r="G87" i="16"/>
  <c r="G35" i="16"/>
  <c r="G44" i="16"/>
  <c r="G47" i="16"/>
  <c r="G101" i="16"/>
  <c r="G136" i="16"/>
  <c r="G49" i="16"/>
  <c r="G33" i="16"/>
  <c r="G98" i="16"/>
  <c r="G118" i="16"/>
  <c r="G117" i="16"/>
  <c r="G50" i="16"/>
  <c r="G119" i="16"/>
  <c r="G51" i="16"/>
  <c r="G53" i="16"/>
  <c r="G54" i="16"/>
  <c r="G120" i="16"/>
  <c r="G52" i="16"/>
  <c r="G99" i="16"/>
  <c r="G100" i="16"/>
  <c r="G35" i="25"/>
  <c r="G32" i="25"/>
  <c r="G43" i="25"/>
  <c r="G39" i="25"/>
  <c r="G37" i="25"/>
  <c r="G40" i="25"/>
  <c r="I40" i="25" s="1"/>
  <c r="G46" i="30"/>
  <c r="G45" i="30"/>
  <c r="I45" i="30" s="1"/>
  <c r="G83" i="32"/>
  <c r="I83" i="32" s="1"/>
  <c r="G61" i="32"/>
  <c r="I61" i="32" s="1"/>
  <c r="G75" i="32"/>
  <c r="G44" i="32"/>
  <c r="G47" i="32"/>
  <c r="I47" i="32" s="1"/>
  <c r="G73" i="32"/>
  <c r="G67" i="32"/>
  <c r="G72" i="32"/>
  <c r="G98" i="32"/>
  <c r="I98" i="32" s="1"/>
  <c r="G45" i="32"/>
  <c r="G40" i="32"/>
  <c r="G70" i="32"/>
  <c r="I70" i="32" s="1"/>
  <c r="G68" i="32"/>
  <c r="I68" i="32" s="1"/>
  <c r="G97" i="32"/>
  <c r="I97" i="32" s="1"/>
  <c r="G66" i="32"/>
  <c r="I66" i="32" s="1"/>
  <c r="G102" i="32"/>
  <c r="G62" i="32"/>
  <c r="I62" i="32" s="1"/>
  <c r="G42" i="32"/>
  <c r="G41" i="32"/>
  <c r="I41" i="32" s="1"/>
  <c r="G64" i="32"/>
  <c r="G104" i="32"/>
  <c r="G46" i="32"/>
  <c r="I46" i="32" s="1"/>
  <c r="G78" i="32"/>
  <c r="G39" i="32"/>
  <c r="G37" i="32"/>
  <c r="I37" i="32" s="1"/>
  <c r="G69" i="32"/>
  <c r="G77" i="32"/>
  <c r="G103" i="32"/>
  <c r="G31" i="32"/>
  <c r="G82" i="32"/>
  <c r="I82" i="32" s="1"/>
  <c r="G76" i="32"/>
  <c r="I76" i="32" s="1"/>
  <c r="G43" i="32"/>
  <c r="G65" i="32"/>
  <c r="G71" i="32"/>
  <c r="G99" i="32"/>
  <c r="I99" i="32" s="1"/>
  <c r="G37" i="28"/>
  <c r="G43" i="28"/>
  <c r="G40" i="28"/>
  <c r="I40" i="28" s="1"/>
  <c r="G36" i="28"/>
  <c r="G41" i="28"/>
  <c r="G34" i="28"/>
  <c r="G39" i="28"/>
  <c r="G35" i="28"/>
  <c r="G36" i="25"/>
  <c r="G41" i="25"/>
  <c r="G34" i="25"/>
  <c r="G63" i="32"/>
  <c r="I88" i="32"/>
  <c r="G32" i="32"/>
  <c r="I32" i="32" s="1"/>
  <c r="G36" i="32"/>
  <c r="I30" i="32"/>
  <c r="G34" i="32"/>
  <c r="G35" i="32"/>
  <c r="G35" i="30"/>
  <c r="G40" i="30"/>
  <c r="I40" i="30" s="1"/>
  <c r="G34" i="30"/>
  <c r="G47" i="30"/>
  <c r="G39" i="30"/>
  <c r="G41" i="30"/>
  <c r="G43" i="30"/>
  <c r="G32" i="30"/>
  <c r="G30" i="30"/>
  <c r="G36" i="30"/>
  <c r="G37" i="30"/>
  <c r="I51" i="21"/>
  <c r="G36" i="21"/>
  <c r="G37" i="21"/>
  <c r="G98" i="21"/>
  <c r="I98" i="21" s="1"/>
  <c r="G102" i="21"/>
  <c r="G47" i="21"/>
  <c r="I47" i="21" s="1"/>
  <c r="G42" i="21"/>
  <c r="G40" i="21"/>
  <c r="G41" i="21"/>
  <c r="I61" i="21"/>
  <c r="G117" i="21"/>
  <c r="G109" i="21"/>
  <c r="G118" i="21"/>
  <c r="G107" i="21"/>
  <c r="G110" i="21"/>
  <c r="G99" i="21"/>
  <c r="G103" i="21"/>
  <c r="G112" i="21"/>
  <c r="G101" i="21"/>
  <c r="G105" i="21"/>
  <c r="G106" i="21"/>
  <c r="I106" i="21" s="1"/>
  <c r="G108" i="21"/>
  <c r="G111" i="21"/>
  <c r="G119" i="21"/>
  <c r="G100" i="21"/>
  <c r="G104" i="21"/>
  <c r="G48" i="21"/>
  <c r="G185" i="21"/>
  <c r="G53" i="21"/>
  <c r="G38" i="21"/>
  <c r="I38" i="21" s="1"/>
  <c r="G57" i="21"/>
  <c r="G54" i="21"/>
  <c r="G67" i="21"/>
  <c r="G167" i="21"/>
  <c r="G52" i="21"/>
  <c r="G56" i="21"/>
  <c r="G60" i="21"/>
  <c r="G63" i="21"/>
  <c r="G66" i="21"/>
  <c r="G70" i="21"/>
  <c r="G55" i="21"/>
  <c r="G59" i="21"/>
  <c r="G166" i="21"/>
  <c r="G65" i="21"/>
  <c r="G69" i="21"/>
  <c r="G169" i="21"/>
  <c r="G58" i="21"/>
  <c r="G49" i="21"/>
  <c r="G64" i="21"/>
  <c r="G31" i="29" l="1"/>
  <c r="G56" i="16"/>
  <c r="G69" i="16"/>
  <c r="G68" i="16"/>
  <c r="G61" i="16"/>
  <c r="G55" i="16"/>
  <c r="G70" i="16"/>
  <c r="G62" i="16"/>
  <c r="G35" i="29"/>
  <c r="A99" i="2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G41" i="29" l="1"/>
  <c r="G46" i="29"/>
  <c r="G34" i="29"/>
  <c r="G42" i="29"/>
  <c r="G30" i="29"/>
  <c r="G40" i="29"/>
  <c r="G36" i="29"/>
  <c r="G47" i="29"/>
  <c r="G32" i="29"/>
  <c r="G44" i="29"/>
  <c r="G29" i="29"/>
  <c r="G45" i="29"/>
  <c r="G39" i="29"/>
  <c r="I39" i="29" s="1"/>
  <c r="G43" i="29"/>
  <c r="G37" i="29"/>
  <c r="C120" i="16" l="1"/>
  <c r="C121" i="16"/>
  <c r="C122" i="16"/>
  <c r="C123" i="16"/>
  <c r="C124" i="16"/>
  <c r="C125" i="16"/>
  <c r="C129" i="16"/>
  <c r="C130" i="16"/>
  <c r="C131" i="16"/>
  <c r="C132" i="16"/>
  <c r="C133" i="16"/>
  <c r="C134" i="16"/>
  <c r="C135" i="16"/>
  <c r="C136" i="16"/>
  <c r="C87" i="16"/>
  <c r="C84" i="16"/>
  <c r="C83" i="16"/>
  <c r="C81" i="16"/>
  <c r="C80" i="16"/>
  <c r="C78" i="16"/>
  <c r="C77" i="16"/>
  <c r="C76" i="16"/>
  <c r="C75" i="16"/>
  <c r="D81" i="16"/>
  <c r="AD125" i="16"/>
  <c r="AD124" i="16"/>
  <c r="AD123" i="16"/>
  <c r="AD122" i="16"/>
  <c r="AD121" i="16"/>
  <c r="A77" i="16" l="1"/>
  <c r="A78" i="16" s="1"/>
  <c r="E84" i="16"/>
  <c r="E81" i="16"/>
  <c r="C53" i="16" l="1"/>
  <c r="C48" i="16"/>
  <c r="E48" i="16"/>
  <c r="C66" i="16"/>
  <c r="C67" i="16"/>
  <c r="C68" i="16"/>
  <c r="C69" i="16"/>
  <c r="C70" i="16"/>
  <c r="C117" i="16"/>
  <c r="C118" i="16"/>
  <c r="C119" i="16"/>
  <c r="C47" i="16"/>
  <c r="C46" i="16"/>
  <c r="C49" i="16"/>
  <c r="C50" i="16"/>
  <c r="C51" i="16"/>
  <c r="C52" i="16"/>
  <c r="C54" i="16"/>
  <c r="C55" i="16"/>
  <c r="C56" i="16"/>
  <c r="C57" i="16"/>
  <c r="C58" i="16"/>
  <c r="E58" i="16"/>
  <c r="C59" i="16"/>
  <c r="C60" i="16"/>
  <c r="C61" i="16"/>
  <c r="C62" i="16"/>
  <c r="C63" i="16"/>
  <c r="C64" i="16"/>
  <c r="C65" i="16"/>
  <c r="C37" i="16"/>
  <c r="C31" i="16"/>
  <c r="E31" i="16"/>
  <c r="C38" i="16"/>
  <c r="C39" i="16"/>
  <c r="C40" i="16"/>
  <c r="C41" i="16"/>
  <c r="C42" i="16"/>
  <c r="C43" i="16"/>
  <c r="C44" i="16"/>
  <c r="E44" i="16"/>
  <c r="C30" i="16"/>
  <c r="E29" i="16"/>
  <c r="C29" i="16"/>
  <c r="E33" i="16"/>
  <c r="C33" i="16"/>
  <c r="AP271" i="5"/>
  <c r="F271" i="5" s="1"/>
  <c r="E271" i="5" s="1"/>
  <c r="C271" i="5" s="1"/>
  <c r="D100" i="34" s="1"/>
  <c r="E100" i="34" s="1"/>
  <c r="I100" i="34" s="1"/>
  <c r="AM271" i="5"/>
  <c r="AJ271" i="5"/>
  <c r="AG271" i="5"/>
  <c r="AD271" i="5"/>
  <c r="X271" i="5"/>
  <c r="U271" i="5"/>
  <c r="R271" i="5"/>
  <c r="O271" i="5"/>
  <c r="L271" i="5"/>
  <c r="I271" i="5"/>
  <c r="AP270" i="5"/>
  <c r="F270" i="5" s="1"/>
  <c r="E270" i="5" s="1"/>
  <c r="C270" i="5" s="1"/>
  <c r="AM270" i="5"/>
  <c r="AJ270" i="5"/>
  <c r="AG270" i="5"/>
  <c r="AD270" i="5"/>
  <c r="X270" i="5"/>
  <c r="U270" i="5"/>
  <c r="R270" i="5"/>
  <c r="O270" i="5"/>
  <c r="L270" i="5"/>
  <c r="I270" i="5"/>
  <c r="AP269" i="5"/>
  <c r="F269" i="5" s="1"/>
  <c r="E269" i="5" s="1"/>
  <c r="C269" i="5" s="1"/>
  <c r="AM269" i="5"/>
  <c r="AJ269" i="5"/>
  <c r="AG269" i="5"/>
  <c r="AD269" i="5"/>
  <c r="AA269" i="5"/>
  <c r="X269" i="5"/>
  <c r="U269" i="5"/>
  <c r="R269" i="5"/>
  <c r="O269" i="5"/>
  <c r="L269" i="5"/>
  <c r="I269" i="5"/>
  <c r="AP268" i="5"/>
  <c r="F268" i="5" s="1"/>
  <c r="E268" i="5" s="1"/>
  <c r="C268" i="5" s="1"/>
  <c r="AM268" i="5"/>
  <c r="AJ268" i="5"/>
  <c r="AG268" i="5"/>
  <c r="AD268" i="5"/>
  <c r="AA268" i="5"/>
  <c r="X268" i="5"/>
  <c r="U268" i="5"/>
  <c r="R268" i="5"/>
  <c r="O268" i="5"/>
  <c r="L268" i="5"/>
  <c r="I268" i="5"/>
  <c r="AP267" i="5"/>
  <c r="F267" i="5" s="1"/>
  <c r="E267" i="5" s="1"/>
  <c r="C267" i="5" s="1"/>
  <c r="AM267" i="5"/>
  <c r="AJ267" i="5"/>
  <c r="AG267" i="5"/>
  <c r="AD267" i="5"/>
  <c r="AA267" i="5"/>
  <c r="X267" i="5"/>
  <c r="U267" i="5"/>
  <c r="R267" i="5"/>
  <c r="O267" i="5"/>
  <c r="L267" i="5"/>
  <c r="I267" i="5"/>
  <c r="AP266" i="5"/>
  <c r="F266" i="5" s="1"/>
  <c r="E266" i="5" s="1"/>
  <c r="C266" i="5" s="1"/>
  <c r="AM266" i="5"/>
  <c r="AJ266" i="5"/>
  <c r="AG266" i="5"/>
  <c r="AD266" i="5"/>
  <c r="X266" i="5"/>
  <c r="U266" i="5"/>
  <c r="R266" i="5"/>
  <c r="O266" i="5"/>
  <c r="L266" i="5"/>
  <c r="I266" i="5"/>
  <c r="AP265" i="5"/>
  <c r="F265" i="5" s="1"/>
  <c r="E265" i="5" s="1"/>
  <c r="C265" i="5" s="1"/>
  <c r="AM265" i="5"/>
  <c r="AJ265" i="5"/>
  <c r="AG265" i="5"/>
  <c r="AD265" i="5"/>
  <c r="X265" i="5"/>
  <c r="U265" i="5"/>
  <c r="R265" i="5"/>
  <c r="O265" i="5"/>
  <c r="L265" i="5"/>
  <c r="I265" i="5"/>
  <c r="AP264" i="5"/>
  <c r="F264" i="5" s="1"/>
  <c r="E264" i="5" s="1"/>
  <c r="C264" i="5" s="1"/>
  <c r="AM264" i="5"/>
  <c r="AJ264" i="5"/>
  <c r="AG264" i="5"/>
  <c r="AD264" i="5"/>
  <c r="X264" i="5"/>
  <c r="U264" i="5"/>
  <c r="R264" i="5"/>
  <c r="O264" i="5"/>
  <c r="L264" i="5"/>
  <c r="I264" i="5"/>
  <c r="AP263" i="5"/>
  <c r="F263" i="5" s="1"/>
  <c r="E263" i="5" s="1"/>
  <c r="C263" i="5" s="1"/>
  <c r="D96" i="34" s="1"/>
  <c r="E96" i="34" s="1"/>
  <c r="I96" i="34" s="1"/>
  <c r="AM263" i="5"/>
  <c r="AJ263" i="5"/>
  <c r="AG263" i="5"/>
  <c r="AD263" i="5"/>
  <c r="X263" i="5"/>
  <c r="U263" i="5"/>
  <c r="R263" i="5"/>
  <c r="O263" i="5"/>
  <c r="L263" i="5"/>
  <c r="I263" i="5"/>
  <c r="AP262" i="5"/>
  <c r="F262" i="5" s="1"/>
  <c r="E262" i="5" s="1"/>
  <c r="C262" i="5" s="1"/>
  <c r="AM262" i="5"/>
  <c r="AJ262" i="5"/>
  <c r="AG262" i="5"/>
  <c r="AD262" i="5"/>
  <c r="X262" i="5"/>
  <c r="U262" i="5"/>
  <c r="R262" i="5"/>
  <c r="O262" i="5"/>
  <c r="L262" i="5"/>
  <c r="I262" i="5"/>
  <c r="AP261" i="5"/>
  <c r="F261" i="5" s="1"/>
  <c r="E261" i="5" s="1"/>
  <c r="C261" i="5" s="1"/>
  <c r="AM261" i="5"/>
  <c r="AJ261" i="5"/>
  <c r="AG261" i="5"/>
  <c r="AD261" i="5"/>
  <c r="X261" i="5"/>
  <c r="U261" i="5"/>
  <c r="R261" i="5"/>
  <c r="O261" i="5"/>
  <c r="L261" i="5"/>
  <c r="I261" i="5"/>
  <c r="AP260" i="5"/>
  <c r="F260" i="5" s="1"/>
  <c r="E260" i="5" s="1"/>
  <c r="C260" i="5" s="1"/>
  <c r="AM260" i="5"/>
  <c r="AJ260" i="5"/>
  <c r="AG260" i="5"/>
  <c r="AD260" i="5"/>
  <c r="X260" i="5"/>
  <c r="U260" i="5"/>
  <c r="R260" i="5"/>
  <c r="O260" i="5"/>
  <c r="L260" i="5"/>
  <c r="I260" i="5"/>
  <c r="AP259" i="5"/>
  <c r="F259" i="5" s="1"/>
  <c r="E259" i="5" s="1"/>
  <c r="C259" i="5" s="1"/>
  <c r="AM259" i="5"/>
  <c r="AJ259" i="5"/>
  <c r="AG259" i="5"/>
  <c r="AD259" i="5"/>
  <c r="X259" i="5"/>
  <c r="U259" i="5"/>
  <c r="R259" i="5"/>
  <c r="O259" i="5"/>
  <c r="L259" i="5"/>
  <c r="I259" i="5"/>
  <c r="AP251" i="5"/>
  <c r="F251" i="5" s="1"/>
  <c r="E251" i="5" s="1"/>
  <c r="C251" i="5" s="1"/>
  <c r="AM251" i="5"/>
  <c r="AJ251" i="5"/>
  <c r="AG251" i="5"/>
  <c r="AD251" i="5"/>
  <c r="AA251" i="5"/>
  <c r="X251" i="5"/>
  <c r="U251" i="5"/>
  <c r="R251" i="5"/>
  <c r="O251" i="5"/>
  <c r="L251" i="5"/>
  <c r="I251" i="5"/>
  <c r="AP250" i="5"/>
  <c r="F250" i="5" s="1"/>
  <c r="E250" i="5" s="1"/>
  <c r="C250" i="5" s="1"/>
  <c r="AM250" i="5"/>
  <c r="AJ250" i="5"/>
  <c r="AG250" i="5"/>
  <c r="AD250" i="5"/>
  <c r="AA250" i="5"/>
  <c r="X250" i="5"/>
  <c r="U250" i="5"/>
  <c r="R250" i="5"/>
  <c r="O250" i="5"/>
  <c r="L250" i="5"/>
  <c r="I250" i="5"/>
  <c r="AP249" i="5"/>
  <c r="F249" i="5" s="1"/>
  <c r="E249" i="5" s="1"/>
  <c r="C249" i="5" s="1"/>
  <c r="AP248" i="5"/>
  <c r="F248" i="5" s="1"/>
  <c r="E248" i="5" s="1"/>
  <c r="C248" i="5" s="1"/>
  <c r="AP247" i="5"/>
  <c r="F247" i="5" s="1"/>
  <c r="E247" i="5" s="1"/>
  <c r="C247" i="5" s="1"/>
  <c r="AP246" i="5"/>
  <c r="F246" i="5" s="1"/>
  <c r="E246" i="5" s="1"/>
  <c r="C246" i="5" s="1"/>
  <c r="AM246" i="5"/>
  <c r="AJ246" i="5"/>
  <c r="AG246" i="5"/>
  <c r="AD246" i="5"/>
  <c r="AA246" i="5"/>
  <c r="X246" i="5"/>
  <c r="U246" i="5"/>
  <c r="R246" i="5"/>
  <c r="O246" i="5"/>
  <c r="L246" i="5"/>
  <c r="I246" i="5"/>
  <c r="AP245" i="5"/>
  <c r="F245" i="5" s="1"/>
  <c r="E245" i="5" s="1"/>
  <c r="C245" i="5" s="1"/>
  <c r="AM245" i="5"/>
  <c r="AJ245" i="5"/>
  <c r="AG245" i="5"/>
  <c r="AD245" i="5"/>
  <c r="AA245" i="5"/>
  <c r="X245" i="5"/>
  <c r="U245" i="5"/>
  <c r="R245" i="5"/>
  <c r="O245" i="5"/>
  <c r="L245" i="5"/>
  <c r="I245" i="5"/>
  <c r="AP238" i="5"/>
  <c r="F238" i="5" s="1"/>
  <c r="E238" i="5" s="1"/>
  <c r="C238" i="5" s="1"/>
  <c r="AM238" i="5"/>
  <c r="AJ238" i="5"/>
  <c r="AG238" i="5"/>
  <c r="AD238" i="5"/>
  <c r="AA238" i="5"/>
  <c r="X238" i="5"/>
  <c r="U238" i="5"/>
  <c r="R238" i="5"/>
  <c r="O238" i="5"/>
  <c r="L238" i="5"/>
  <c r="I238" i="5"/>
  <c r="AP237" i="5"/>
  <c r="F237" i="5" s="1"/>
  <c r="E237" i="5" s="1"/>
  <c r="C237" i="5" s="1"/>
  <c r="AM237" i="5"/>
  <c r="AJ237" i="5"/>
  <c r="AG237" i="5"/>
  <c r="AD237" i="5"/>
  <c r="AA237" i="5"/>
  <c r="X237" i="5"/>
  <c r="U237" i="5"/>
  <c r="R237" i="5"/>
  <c r="O237" i="5"/>
  <c r="L237" i="5"/>
  <c r="I237" i="5"/>
  <c r="AP236" i="5"/>
  <c r="F236" i="5" s="1"/>
  <c r="E236" i="5" s="1"/>
  <c r="C236" i="5" s="1"/>
  <c r="AM236" i="5"/>
  <c r="AJ236" i="5"/>
  <c r="AG236" i="5"/>
  <c r="AD236" i="5"/>
  <c r="AA236" i="5"/>
  <c r="X236" i="5"/>
  <c r="U236" i="5"/>
  <c r="R236" i="5"/>
  <c r="O236" i="5"/>
  <c r="L236" i="5"/>
  <c r="I236" i="5"/>
  <c r="AP235" i="5"/>
  <c r="F235" i="5" s="1"/>
  <c r="E235" i="5" s="1"/>
  <c r="C235" i="5" s="1"/>
  <c r="AM235" i="5"/>
  <c r="AJ235" i="5"/>
  <c r="AG235" i="5"/>
  <c r="AD235" i="5"/>
  <c r="AA235" i="5"/>
  <c r="X235" i="5"/>
  <c r="U235" i="5"/>
  <c r="R235" i="5"/>
  <c r="O235" i="5"/>
  <c r="L235" i="5"/>
  <c r="I235" i="5"/>
  <c r="AP234" i="5"/>
  <c r="F234" i="5" s="1"/>
  <c r="E234" i="5" s="1"/>
  <c r="C234" i="5" s="1"/>
  <c r="AM234" i="5"/>
  <c r="AJ234" i="5"/>
  <c r="AG234" i="5"/>
  <c r="AD234" i="5"/>
  <c r="AA234" i="5"/>
  <c r="X234" i="5"/>
  <c r="U234" i="5"/>
  <c r="R234" i="5"/>
  <c r="O234" i="5"/>
  <c r="L234" i="5"/>
  <c r="I234" i="5"/>
  <c r="AP233" i="5"/>
  <c r="F233" i="5" s="1"/>
  <c r="E233" i="5" s="1"/>
  <c r="C233" i="5" s="1"/>
  <c r="AM233" i="5"/>
  <c r="AJ233" i="5"/>
  <c r="AG233" i="5"/>
  <c r="AD233" i="5"/>
  <c r="AA233" i="5"/>
  <c r="X233" i="5"/>
  <c r="U233" i="5"/>
  <c r="R233" i="5"/>
  <c r="O233" i="5"/>
  <c r="L233" i="5"/>
  <c r="I233" i="5"/>
  <c r="AP232" i="5"/>
  <c r="F232" i="5" s="1"/>
  <c r="E232" i="5" s="1"/>
  <c r="C232" i="5" s="1"/>
  <c r="AM232" i="5"/>
  <c r="AJ232" i="5"/>
  <c r="AG232" i="5"/>
  <c r="AD232" i="5"/>
  <c r="AA232" i="5"/>
  <c r="X232" i="5"/>
  <c r="U232" i="5"/>
  <c r="R232" i="5"/>
  <c r="O232" i="5"/>
  <c r="L232" i="5"/>
  <c r="I232" i="5"/>
  <c r="AP231" i="5"/>
  <c r="F231" i="5" s="1"/>
  <c r="E231" i="5" s="1"/>
  <c r="C231" i="5" s="1"/>
  <c r="AM231" i="5"/>
  <c r="AJ231" i="5"/>
  <c r="AG231" i="5"/>
  <c r="AD231" i="5"/>
  <c r="AA231" i="5"/>
  <c r="X231" i="5"/>
  <c r="U231" i="5"/>
  <c r="R231" i="5"/>
  <c r="O231" i="5"/>
  <c r="L231" i="5"/>
  <c r="I231" i="5"/>
  <c r="AP230" i="5"/>
  <c r="F230" i="5" s="1"/>
  <c r="E230" i="5" s="1"/>
  <c r="C230" i="5" s="1"/>
  <c r="AM230" i="5"/>
  <c r="AJ230" i="5"/>
  <c r="AG230" i="5"/>
  <c r="AD230" i="5"/>
  <c r="AA230" i="5"/>
  <c r="X230" i="5"/>
  <c r="U230" i="5"/>
  <c r="R230" i="5"/>
  <c r="O230" i="5"/>
  <c r="L230" i="5"/>
  <c r="I230" i="5"/>
  <c r="AP229" i="5"/>
  <c r="F229" i="5" s="1"/>
  <c r="E229" i="5" s="1"/>
  <c r="C229" i="5" s="1"/>
  <c r="AM229" i="5"/>
  <c r="AJ229" i="5"/>
  <c r="AG229" i="5"/>
  <c r="AD229" i="5"/>
  <c r="X229" i="5"/>
  <c r="U229" i="5"/>
  <c r="R229" i="5"/>
  <c r="O229" i="5"/>
  <c r="L229" i="5"/>
  <c r="I229" i="5"/>
  <c r="AP228" i="5"/>
  <c r="F228" i="5" s="1"/>
  <c r="E228" i="5" s="1"/>
  <c r="C228" i="5" s="1"/>
  <c r="AM228" i="5"/>
  <c r="AJ228" i="5"/>
  <c r="AG228" i="5"/>
  <c r="AD228" i="5"/>
  <c r="X228" i="5"/>
  <c r="U228" i="5"/>
  <c r="R228" i="5"/>
  <c r="O228" i="5"/>
  <c r="L228" i="5"/>
  <c r="I228" i="5"/>
  <c r="AP227" i="5"/>
  <c r="F227" i="5" s="1"/>
  <c r="E227" i="5" s="1"/>
  <c r="C227" i="5" s="1"/>
  <c r="AP226" i="5"/>
  <c r="F226" i="5" s="1"/>
  <c r="E226" i="5" s="1"/>
  <c r="C226" i="5" s="1"/>
  <c r="AP225" i="5"/>
  <c r="F225" i="5" s="1"/>
  <c r="E225" i="5" s="1"/>
  <c r="C225" i="5" s="1"/>
  <c r="AP224" i="5"/>
  <c r="F224" i="5" s="1"/>
  <c r="E224" i="5" s="1"/>
  <c r="C224" i="5" s="1"/>
  <c r="AM224" i="5"/>
  <c r="AJ224" i="5"/>
  <c r="AG224" i="5"/>
  <c r="AD224" i="5"/>
  <c r="AP223" i="5"/>
  <c r="F223" i="5" s="1"/>
  <c r="E223" i="5" s="1"/>
  <c r="C223" i="5" s="1"/>
  <c r="AM223" i="5"/>
  <c r="AJ223" i="5"/>
  <c r="AG223" i="5"/>
  <c r="AD223" i="5"/>
  <c r="AA223" i="5"/>
  <c r="X223" i="5"/>
  <c r="U223" i="5"/>
  <c r="R223" i="5"/>
  <c r="O223" i="5"/>
  <c r="L223" i="5"/>
  <c r="I223" i="5"/>
  <c r="AP222" i="5"/>
  <c r="F222" i="5" s="1"/>
  <c r="E222" i="5" s="1"/>
  <c r="C222" i="5" s="1"/>
  <c r="AM222" i="5"/>
  <c r="AJ222" i="5"/>
  <c r="AG222" i="5"/>
  <c r="AD222" i="5"/>
  <c r="AA222" i="5"/>
  <c r="X222" i="5"/>
  <c r="U222" i="5"/>
  <c r="R222" i="5"/>
  <c r="O222" i="5"/>
  <c r="L222" i="5"/>
  <c r="I222" i="5"/>
  <c r="AP221" i="5"/>
  <c r="F221" i="5" s="1"/>
  <c r="E221" i="5" s="1"/>
  <c r="C221" i="5" s="1"/>
  <c r="AM221" i="5"/>
  <c r="AJ221" i="5"/>
  <c r="AG221" i="5"/>
  <c r="AD221" i="5"/>
  <c r="AA221" i="5"/>
  <c r="X221" i="5"/>
  <c r="U221" i="5"/>
  <c r="R221" i="5"/>
  <c r="O221" i="5"/>
  <c r="L221" i="5"/>
  <c r="I221" i="5"/>
  <c r="AP220" i="5"/>
  <c r="F220" i="5" s="1"/>
  <c r="E220" i="5" s="1"/>
  <c r="C220" i="5" s="1"/>
  <c r="AM220" i="5"/>
  <c r="AJ220" i="5"/>
  <c r="AG220" i="5"/>
  <c r="AD220" i="5"/>
  <c r="AA220" i="5"/>
  <c r="X220" i="5"/>
  <c r="U220" i="5"/>
  <c r="R220" i="5"/>
  <c r="O220" i="5"/>
  <c r="L220" i="5"/>
  <c r="I220" i="5"/>
  <c r="AP219" i="5"/>
  <c r="F219" i="5" s="1"/>
  <c r="E219" i="5" s="1"/>
  <c r="C219" i="5" s="1"/>
  <c r="AM219" i="5"/>
  <c r="AJ219" i="5"/>
  <c r="AG219" i="5"/>
  <c r="AD219" i="5"/>
  <c r="AA219" i="5"/>
  <c r="X219" i="5"/>
  <c r="U219" i="5"/>
  <c r="R219" i="5"/>
  <c r="O219" i="5"/>
  <c r="L219" i="5"/>
  <c r="I219" i="5"/>
  <c r="AP218" i="5"/>
  <c r="F218" i="5" s="1"/>
  <c r="E218" i="5" s="1"/>
  <c r="C218" i="5" s="1"/>
  <c r="AM218" i="5"/>
  <c r="AJ218" i="5"/>
  <c r="AG218" i="5"/>
  <c r="AD218" i="5"/>
  <c r="AA218" i="5"/>
  <c r="X218" i="5"/>
  <c r="U218" i="5"/>
  <c r="R218" i="5"/>
  <c r="O218" i="5"/>
  <c r="L218" i="5"/>
  <c r="I218" i="5"/>
  <c r="AP217" i="5"/>
  <c r="F217" i="5" s="1"/>
  <c r="E217" i="5" s="1"/>
  <c r="C217" i="5" s="1"/>
  <c r="AM217" i="5"/>
  <c r="AJ217" i="5"/>
  <c r="AG217" i="5"/>
  <c r="AD217" i="5"/>
  <c r="AA217" i="5"/>
  <c r="X217" i="5"/>
  <c r="U217" i="5"/>
  <c r="R217" i="5"/>
  <c r="O217" i="5"/>
  <c r="L217" i="5"/>
  <c r="I217" i="5"/>
  <c r="AP216" i="5"/>
  <c r="F216" i="5" s="1"/>
  <c r="E216" i="5" s="1"/>
  <c r="C216" i="5" s="1"/>
  <c r="AP215" i="5"/>
  <c r="F215" i="5" s="1"/>
  <c r="E215" i="5" s="1"/>
  <c r="C215" i="5" s="1"/>
  <c r="AP214" i="5"/>
  <c r="F214" i="5" s="1"/>
  <c r="E214" i="5" s="1"/>
  <c r="C214" i="5" s="1"/>
  <c r="AP213" i="5"/>
  <c r="F213" i="5" s="1"/>
  <c r="E213" i="5" s="1"/>
  <c r="C213" i="5" s="1"/>
  <c r="AP212" i="5"/>
  <c r="F212" i="5" s="1"/>
  <c r="E212" i="5" s="1"/>
  <c r="C212" i="5" s="1"/>
  <c r="AP210" i="5"/>
  <c r="F210" i="5" s="1"/>
  <c r="E210" i="5" s="1"/>
  <c r="C210" i="5" s="1"/>
  <c r="AP209" i="5"/>
  <c r="F209" i="5" s="1"/>
  <c r="E209" i="5" s="1"/>
  <c r="C209" i="5" s="1"/>
  <c r="AP208" i="5"/>
  <c r="F208" i="5" s="1"/>
  <c r="E208" i="5" s="1"/>
  <c r="C208" i="5" s="1"/>
  <c r="AP207" i="5"/>
  <c r="F207" i="5" s="1"/>
  <c r="E207" i="5" s="1"/>
  <c r="C207" i="5" s="1"/>
  <c r="AP206" i="5"/>
  <c r="F206" i="5" s="1"/>
  <c r="E206" i="5" s="1"/>
  <c r="C206" i="5" s="1"/>
  <c r="AP205" i="5"/>
  <c r="F205" i="5" s="1"/>
  <c r="E205" i="5" s="1"/>
  <c r="C205" i="5" s="1"/>
  <c r="D35" i="49" s="1"/>
  <c r="E35" i="49" s="1"/>
  <c r="I35" i="49" s="1"/>
  <c r="AP204" i="5"/>
  <c r="F204" i="5" s="1"/>
  <c r="E204" i="5" s="1"/>
  <c r="C204" i="5" s="1"/>
  <c r="AP203" i="5"/>
  <c r="F203" i="5" s="1"/>
  <c r="E203" i="5" s="1"/>
  <c r="C203" i="5" s="1"/>
  <c r="AP202" i="5"/>
  <c r="F202" i="5" s="1"/>
  <c r="E202" i="5" s="1"/>
  <c r="C202" i="5" s="1"/>
  <c r="AP201" i="5"/>
  <c r="F201" i="5" s="1"/>
  <c r="E201" i="5" s="1"/>
  <c r="C201" i="5" s="1"/>
  <c r="AP200" i="5"/>
  <c r="F200" i="5" s="1"/>
  <c r="E200" i="5" s="1"/>
  <c r="C200" i="5" s="1"/>
  <c r="AP199" i="5"/>
  <c r="F199" i="5" s="1"/>
  <c r="E199" i="5" s="1"/>
  <c r="C199" i="5" s="1"/>
  <c r="AP198" i="5"/>
  <c r="F198" i="5" s="1"/>
  <c r="AP197" i="5"/>
  <c r="F197" i="5" s="1"/>
  <c r="AP196" i="5"/>
  <c r="F196" i="5" s="1"/>
  <c r="AP195" i="5"/>
  <c r="F195" i="5" s="1"/>
  <c r="AP194" i="5"/>
  <c r="F194" i="5" s="1"/>
  <c r="AP193" i="5"/>
  <c r="F193" i="5" s="1"/>
  <c r="E193" i="5" s="1"/>
  <c r="C193" i="5" s="1"/>
  <c r="AM193" i="5"/>
  <c r="AJ193" i="5"/>
  <c r="AG193" i="5"/>
  <c r="AD193" i="5"/>
  <c r="AP192" i="5"/>
  <c r="F192" i="5" s="1"/>
  <c r="E192" i="5" s="1"/>
  <c r="C192" i="5" s="1"/>
  <c r="AM192" i="5"/>
  <c r="AJ192" i="5"/>
  <c r="AG192" i="5"/>
  <c r="AD192" i="5"/>
  <c r="AP191" i="5"/>
  <c r="F191" i="5" s="1"/>
  <c r="E191" i="5" s="1"/>
  <c r="C191" i="5" s="1"/>
  <c r="AM191" i="5"/>
  <c r="AJ191" i="5"/>
  <c r="AG191" i="5"/>
  <c r="AD191" i="5"/>
  <c r="AP189" i="5"/>
  <c r="F189" i="5" s="1"/>
  <c r="E189" i="5" s="1"/>
  <c r="C189" i="5" s="1"/>
  <c r="AM189" i="5"/>
  <c r="AJ189" i="5"/>
  <c r="AG189" i="5"/>
  <c r="AD189" i="5"/>
  <c r="X189" i="5"/>
  <c r="U189" i="5"/>
  <c r="R189" i="5"/>
  <c r="O189" i="5"/>
  <c r="L189" i="5"/>
  <c r="I189" i="5"/>
  <c r="AP188" i="5"/>
  <c r="F188" i="5" s="1"/>
  <c r="E188" i="5" s="1"/>
  <c r="C188" i="5" s="1"/>
  <c r="D40" i="29" s="1"/>
  <c r="E40" i="29" s="1"/>
  <c r="I40" i="29" s="1"/>
  <c r="AM188" i="5"/>
  <c r="AJ188" i="5"/>
  <c r="AG188" i="5"/>
  <c r="AD188" i="5"/>
  <c r="X188" i="5"/>
  <c r="U188" i="5"/>
  <c r="R188" i="5"/>
  <c r="O188" i="5"/>
  <c r="L188" i="5"/>
  <c r="I188" i="5"/>
  <c r="AP187" i="5"/>
  <c r="F187" i="5" s="1"/>
  <c r="E187" i="5" s="1"/>
  <c r="C187" i="5" s="1"/>
  <c r="AP186" i="5"/>
  <c r="F186" i="5" s="1"/>
  <c r="E186" i="5" s="1"/>
  <c r="C186" i="5" s="1"/>
  <c r="AM186" i="5"/>
  <c r="AJ186" i="5"/>
  <c r="AG186" i="5"/>
  <c r="AD186" i="5"/>
  <c r="X186" i="5"/>
  <c r="U186" i="5"/>
  <c r="R186" i="5"/>
  <c r="O186" i="5"/>
  <c r="L186" i="5"/>
  <c r="I186" i="5"/>
  <c r="AP185" i="5"/>
  <c r="F185" i="5" s="1"/>
  <c r="E185" i="5" s="1"/>
  <c r="C185" i="5" s="1"/>
  <c r="AP184" i="5"/>
  <c r="F184" i="5" s="1"/>
  <c r="E184" i="5" s="1"/>
  <c r="C184" i="5" s="1"/>
  <c r="AJ184" i="5"/>
  <c r="AG184" i="5"/>
  <c r="X184" i="5"/>
  <c r="U184" i="5"/>
  <c r="R184" i="5"/>
  <c r="O184" i="5"/>
  <c r="L184" i="5"/>
  <c r="I184" i="5"/>
  <c r="AP183" i="5"/>
  <c r="F183" i="5" s="1"/>
  <c r="E183" i="5" s="1"/>
  <c r="C183" i="5" s="1"/>
  <c r="AM183" i="5"/>
  <c r="AJ183" i="5"/>
  <c r="AG183" i="5"/>
  <c r="AD183" i="5"/>
  <c r="X183" i="5"/>
  <c r="U183" i="5"/>
  <c r="R183" i="5"/>
  <c r="O183" i="5"/>
  <c r="L183" i="5"/>
  <c r="I183" i="5"/>
  <c r="AP182" i="5"/>
  <c r="F182" i="5" s="1"/>
  <c r="AP181" i="5"/>
  <c r="F181" i="5" s="1"/>
  <c r="E181" i="5" s="1"/>
  <c r="C181" i="5" s="1"/>
  <c r="AM181" i="5"/>
  <c r="AJ181" i="5"/>
  <c r="AG181" i="5"/>
  <c r="AD181" i="5"/>
  <c r="X181" i="5"/>
  <c r="U181" i="5"/>
  <c r="R181" i="5"/>
  <c r="O181" i="5"/>
  <c r="L181" i="5"/>
  <c r="I181" i="5"/>
  <c r="AP180" i="5"/>
  <c r="F180" i="5" s="1"/>
  <c r="AP178" i="5"/>
  <c r="F178" i="5" s="1"/>
  <c r="E178" i="5" s="1"/>
  <c r="C178" i="5" s="1"/>
  <c r="AP177" i="5"/>
  <c r="F177" i="5" s="1"/>
  <c r="AP176" i="5"/>
  <c r="F176" i="5" s="1"/>
  <c r="C173" i="5"/>
  <c r="C172" i="5"/>
  <c r="AP171" i="5"/>
  <c r="F171" i="5" s="1"/>
  <c r="E171" i="5" s="1"/>
  <c r="C171" i="5" s="1"/>
  <c r="AP170" i="5"/>
  <c r="F170" i="5" s="1"/>
  <c r="E170" i="5" s="1"/>
  <c r="C170" i="5" s="1"/>
  <c r="AP169" i="5"/>
  <c r="F169" i="5" s="1"/>
  <c r="E169" i="5" s="1"/>
  <c r="C169" i="5" s="1"/>
  <c r="I169" i="5"/>
  <c r="AP168" i="5"/>
  <c r="F168" i="5" s="1"/>
  <c r="E168" i="5" s="1"/>
  <c r="C168" i="5" s="1"/>
  <c r="I168" i="5"/>
  <c r="AP167" i="5"/>
  <c r="F167" i="5" s="1"/>
  <c r="E167" i="5" s="1"/>
  <c r="C167" i="5" s="1"/>
  <c r="I167" i="5"/>
  <c r="AP166" i="5"/>
  <c r="F166" i="5" s="1"/>
  <c r="E166" i="5" s="1"/>
  <c r="C166" i="5" s="1"/>
  <c r="I166" i="5"/>
  <c r="AP165" i="5"/>
  <c r="F165" i="5" s="1"/>
  <c r="E165" i="5" s="1"/>
  <c r="C165" i="5" s="1"/>
  <c r="AP164" i="5"/>
  <c r="F164" i="5" s="1"/>
  <c r="E164" i="5" s="1"/>
  <c r="C164" i="5" s="1"/>
  <c r="I164" i="5"/>
  <c r="AP163" i="5"/>
  <c r="F163" i="5" s="1"/>
  <c r="E163" i="5" s="1"/>
  <c r="C163" i="5" s="1"/>
  <c r="I163" i="5"/>
  <c r="AP162" i="5"/>
  <c r="F162" i="5" s="1"/>
  <c r="E162" i="5" s="1"/>
  <c r="C162" i="5" s="1"/>
  <c r="I162" i="5"/>
  <c r="AP161" i="5"/>
  <c r="F161" i="5" s="1"/>
  <c r="I161" i="5"/>
  <c r="AP160" i="5"/>
  <c r="F160" i="5" s="1"/>
  <c r="E160" i="5" s="1"/>
  <c r="C160" i="5" s="1"/>
  <c r="AM160" i="5"/>
  <c r="AJ160" i="5"/>
  <c r="AG160" i="5"/>
  <c r="AD160" i="5"/>
  <c r="AA160" i="5"/>
  <c r="X160" i="5"/>
  <c r="U160" i="5"/>
  <c r="R160" i="5"/>
  <c r="O160" i="5"/>
  <c r="L160" i="5"/>
  <c r="I160" i="5"/>
  <c r="AP159" i="5"/>
  <c r="F159" i="5" s="1"/>
  <c r="E159" i="5" s="1"/>
  <c r="C159" i="5" s="1"/>
  <c r="AM159" i="5"/>
  <c r="AJ159" i="5"/>
  <c r="AG159" i="5"/>
  <c r="AD159" i="5"/>
  <c r="AA159" i="5"/>
  <c r="X159" i="5"/>
  <c r="U159" i="5"/>
  <c r="R159" i="5"/>
  <c r="O159" i="5"/>
  <c r="L159" i="5"/>
  <c r="I159" i="5"/>
  <c r="AP158" i="5"/>
  <c r="F158" i="5" s="1"/>
  <c r="E158" i="5" s="1"/>
  <c r="C158" i="5" s="1"/>
  <c r="AM158" i="5"/>
  <c r="AJ158" i="5"/>
  <c r="AG158" i="5"/>
  <c r="AD158" i="5"/>
  <c r="AA158" i="5"/>
  <c r="X158" i="5"/>
  <c r="U158" i="5"/>
  <c r="R158" i="5"/>
  <c r="O158" i="5"/>
  <c r="L158" i="5"/>
  <c r="I158" i="5"/>
  <c r="AP157" i="5"/>
  <c r="F157" i="5" s="1"/>
  <c r="E157" i="5" s="1"/>
  <c r="C157" i="5" s="1"/>
  <c r="AM157" i="5"/>
  <c r="AJ157" i="5"/>
  <c r="AG157" i="5"/>
  <c r="AD157" i="5"/>
  <c r="AA157" i="5"/>
  <c r="X157" i="5"/>
  <c r="U157" i="5"/>
  <c r="R157" i="5"/>
  <c r="O157" i="5"/>
  <c r="L157" i="5"/>
  <c r="I157" i="5"/>
  <c r="AP156" i="5"/>
  <c r="F156" i="5" s="1"/>
  <c r="E156" i="5" s="1"/>
  <c r="C156" i="5" s="1"/>
  <c r="AM156" i="5"/>
  <c r="AJ156" i="5"/>
  <c r="AG156" i="5"/>
  <c r="AD156" i="5"/>
  <c r="AA156" i="5"/>
  <c r="X156" i="5"/>
  <c r="U156" i="5"/>
  <c r="R156" i="5"/>
  <c r="O156" i="5"/>
  <c r="L156" i="5"/>
  <c r="I156" i="5"/>
  <c r="AP155" i="5"/>
  <c r="F155" i="5" s="1"/>
  <c r="E155" i="5" s="1"/>
  <c r="C155" i="5" s="1"/>
  <c r="AM155" i="5"/>
  <c r="AJ155" i="5"/>
  <c r="AG155" i="5"/>
  <c r="AD155" i="5"/>
  <c r="AA155" i="5"/>
  <c r="X155" i="5"/>
  <c r="U155" i="5"/>
  <c r="R155" i="5"/>
  <c r="O155" i="5"/>
  <c r="L155" i="5"/>
  <c r="I155" i="5"/>
  <c r="AP154" i="5"/>
  <c r="F154" i="5" s="1"/>
  <c r="E154" i="5" s="1"/>
  <c r="C154" i="5" s="1"/>
  <c r="AM154" i="5"/>
  <c r="AJ154" i="5"/>
  <c r="AG154" i="5"/>
  <c r="AD154" i="5"/>
  <c r="AA154" i="5"/>
  <c r="X154" i="5"/>
  <c r="U154" i="5"/>
  <c r="R154" i="5"/>
  <c r="O154" i="5"/>
  <c r="L154" i="5"/>
  <c r="I154" i="5"/>
  <c r="AP153" i="5"/>
  <c r="F153" i="5" s="1"/>
  <c r="E153" i="5" s="1"/>
  <c r="C153" i="5" s="1"/>
  <c r="AM153" i="5"/>
  <c r="AJ153" i="5"/>
  <c r="AG153" i="5"/>
  <c r="AD153" i="5"/>
  <c r="AA153" i="5"/>
  <c r="X153" i="5"/>
  <c r="U153" i="5"/>
  <c r="R153" i="5"/>
  <c r="O153" i="5"/>
  <c r="L153" i="5"/>
  <c r="I153" i="5"/>
  <c r="AP152" i="5"/>
  <c r="F152" i="5" s="1"/>
  <c r="E152" i="5" s="1"/>
  <c r="C152" i="5" s="1"/>
  <c r="AM152" i="5"/>
  <c r="AJ152" i="5"/>
  <c r="AG152" i="5"/>
  <c r="AD152" i="5"/>
  <c r="AA152" i="5"/>
  <c r="X152" i="5"/>
  <c r="U152" i="5"/>
  <c r="R152" i="5"/>
  <c r="O152" i="5"/>
  <c r="L152" i="5"/>
  <c r="I152" i="5"/>
  <c r="AP151" i="5"/>
  <c r="F151" i="5" s="1"/>
  <c r="E151" i="5" s="1"/>
  <c r="C151" i="5" s="1"/>
  <c r="AM151" i="5"/>
  <c r="AJ151" i="5"/>
  <c r="AG151" i="5"/>
  <c r="AD151" i="5"/>
  <c r="AA151" i="5"/>
  <c r="X151" i="5"/>
  <c r="U151" i="5"/>
  <c r="R151" i="5"/>
  <c r="O151" i="5"/>
  <c r="L151" i="5"/>
  <c r="I151" i="5"/>
  <c r="AP150" i="5"/>
  <c r="F150" i="5" s="1"/>
  <c r="E150" i="5" s="1"/>
  <c r="C150" i="5" s="1"/>
  <c r="AM150" i="5"/>
  <c r="AJ150" i="5"/>
  <c r="AG150" i="5"/>
  <c r="AD150" i="5"/>
  <c r="AA150" i="5"/>
  <c r="X150" i="5"/>
  <c r="U150" i="5"/>
  <c r="R150" i="5"/>
  <c r="O150" i="5"/>
  <c r="L150" i="5"/>
  <c r="I150" i="5"/>
  <c r="AP149" i="5"/>
  <c r="F149" i="5" s="1"/>
  <c r="E149" i="5" s="1"/>
  <c r="C149" i="5" s="1"/>
  <c r="AM149" i="5"/>
  <c r="AJ149" i="5"/>
  <c r="AG149" i="5"/>
  <c r="AD149" i="5"/>
  <c r="AA149" i="5"/>
  <c r="X149" i="5"/>
  <c r="U149" i="5"/>
  <c r="R149" i="5"/>
  <c r="O149" i="5"/>
  <c r="L149" i="5"/>
  <c r="I149" i="5"/>
  <c r="AP148" i="5"/>
  <c r="F148" i="5" s="1"/>
  <c r="E148" i="5" s="1"/>
  <c r="C148" i="5" s="1"/>
  <c r="AM148" i="5"/>
  <c r="AJ148" i="5"/>
  <c r="AG148" i="5"/>
  <c r="AD148" i="5"/>
  <c r="AA148" i="5"/>
  <c r="X148" i="5"/>
  <c r="U148" i="5"/>
  <c r="R148" i="5"/>
  <c r="O148" i="5"/>
  <c r="L148" i="5"/>
  <c r="I148" i="5"/>
  <c r="AP147" i="5"/>
  <c r="F147" i="5" s="1"/>
  <c r="E147" i="5" s="1"/>
  <c r="C147" i="5" s="1"/>
  <c r="AM147" i="5"/>
  <c r="AJ147" i="5"/>
  <c r="AG147" i="5"/>
  <c r="AD147" i="5"/>
  <c r="AA147" i="5"/>
  <c r="X147" i="5"/>
  <c r="U147" i="5"/>
  <c r="R147" i="5"/>
  <c r="O147" i="5"/>
  <c r="L147" i="5"/>
  <c r="I147" i="5"/>
  <c r="E146" i="5"/>
  <c r="C146" i="5" s="1"/>
  <c r="AP145" i="5"/>
  <c r="F145" i="5" s="1"/>
  <c r="E145" i="5" s="1"/>
  <c r="C145" i="5" s="1"/>
  <c r="AM145" i="5"/>
  <c r="AJ145" i="5"/>
  <c r="AG145" i="5"/>
  <c r="AD145" i="5"/>
  <c r="AA145" i="5"/>
  <c r="X145" i="5"/>
  <c r="U145" i="5"/>
  <c r="R145" i="5"/>
  <c r="O145" i="5"/>
  <c r="L145" i="5"/>
  <c r="I145" i="5"/>
  <c r="AP144" i="5"/>
  <c r="F144" i="5" s="1"/>
  <c r="E144" i="5" s="1"/>
  <c r="C144" i="5" s="1"/>
  <c r="AM144" i="5"/>
  <c r="AJ144" i="5"/>
  <c r="AG144" i="5"/>
  <c r="AD144" i="5"/>
  <c r="AA144" i="5"/>
  <c r="X144" i="5"/>
  <c r="U144" i="5"/>
  <c r="R144" i="5"/>
  <c r="O144" i="5"/>
  <c r="L144" i="5"/>
  <c r="I144" i="5"/>
  <c r="AP143" i="5"/>
  <c r="F143" i="5" s="1"/>
  <c r="E143" i="5" s="1"/>
  <c r="C143" i="5" s="1"/>
  <c r="AM143" i="5"/>
  <c r="AJ143" i="5"/>
  <c r="AG143" i="5"/>
  <c r="AD143" i="5"/>
  <c r="AA143" i="5"/>
  <c r="X143" i="5"/>
  <c r="U143" i="5"/>
  <c r="R143" i="5"/>
  <c r="O143" i="5"/>
  <c r="L143" i="5"/>
  <c r="I143" i="5"/>
  <c r="AP142" i="5"/>
  <c r="F142" i="5" s="1"/>
  <c r="E142" i="5" s="1"/>
  <c r="C142" i="5" s="1"/>
  <c r="AM142" i="5"/>
  <c r="AJ142" i="5"/>
  <c r="AG142" i="5"/>
  <c r="AD142" i="5"/>
  <c r="AA142" i="5"/>
  <c r="X142" i="5"/>
  <c r="U142" i="5"/>
  <c r="R142" i="5"/>
  <c r="O142" i="5"/>
  <c r="L142" i="5"/>
  <c r="I142" i="5"/>
  <c r="AP141" i="5"/>
  <c r="F141" i="5" s="1"/>
  <c r="E141" i="5" s="1"/>
  <c r="C141" i="5" s="1"/>
  <c r="AM141" i="5"/>
  <c r="AJ141" i="5"/>
  <c r="AG141" i="5"/>
  <c r="AD141" i="5"/>
  <c r="AA141" i="5"/>
  <c r="X141" i="5"/>
  <c r="U141" i="5"/>
  <c r="R141" i="5"/>
  <c r="O141" i="5"/>
  <c r="L141" i="5"/>
  <c r="I141" i="5"/>
  <c r="E140" i="5"/>
  <c r="C140" i="5" s="1"/>
  <c r="AP139" i="5"/>
  <c r="F139" i="5" s="1"/>
  <c r="E139" i="5" s="1"/>
  <c r="C139" i="5" s="1"/>
  <c r="AM139" i="5"/>
  <c r="AJ139" i="5"/>
  <c r="AG139" i="5"/>
  <c r="AD139" i="5"/>
  <c r="AA139" i="5"/>
  <c r="X139" i="5"/>
  <c r="U139" i="5"/>
  <c r="R139" i="5"/>
  <c r="O139" i="5"/>
  <c r="L139" i="5"/>
  <c r="I139" i="5"/>
  <c r="AP138" i="5"/>
  <c r="F138" i="5" s="1"/>
  <c r="E138" i="5" s="1"/>
  <c r="C138" i="5" s="1"/>
  <c r="AM138" i="5"/>
  <c r="AJ138" i="5"/>
  <c r="AG138" i="5"/>
  <c r="AD138" i="5"/>
  <c r="AA138" i="5"/>
  <c r="X138" i="5"/>
  <c r="U138" i="5"/>
  <c r="R138" i="5"/>
  <c r="O138" i="5"/>
  <c r="L138" i="5"/>
  <c r="I138" i="5"/>
  <c r="AP137" i="5"/>
  <c r="F137" i="5" s="1"/>
  <c r="E137" i="5" s="1"/>
  <c r="C137" i="5" s="1"/>
  <c r="AM137" i="5"/>
  <c r="AJ137" i="5"/>
  <c r="AG137" i="5"/>
  <c r="AD137" i="5"/>
  <c r="AA137" i="5"/>
  <c r="X137" i="5"/>
  <c r="U137" i="5"/>
  <c r="R137" i="5"/>
  <c r="O137" i="5"/>
  <c r="L137" i="5"/>
  <c r="I137" i="5"/>
  <c r="AP136" i="5"/>
  <c r="F136" i="5" s="1"/>
  <c r="E136" i="5" s="1"/>
  <c r="C136" i="5" s="1"/>
  <c r="AM136" i="5"/>
  <c r="AJ136" i="5"/>
  <c r="AG136" i="5"/>
  <c r="AD136" i="5"/>
  <c r="AA136" i="5"/>
  <c r="X136" i="5"/>
  <c r="U136" i="5"/>
  <c r="R136" i="5"/>
  <c r="O136" i="5"/>
  <c r="L136" i="5"/>
  <c r="I136" i="5"/>
  <c r="AP135" i="5"/>
  <c r="F135" i="5" s="1"/>
  <c r="E135" i="5" s="1"/>
  <c r="C135" i="5" s="1"/>
  <c r="AM135" i="5"/>
  <c r="AJ135" i="5"/>
  <c r="AG135" i="5"/>
  <c r="AD135" i="5"/>
  <c r="AA135" i="5"/>
  <c r="X135" i="5"/>
  <c r="U135" i="5"/>
  <c r="R135" i="5"/>
  <c r="O135" i="5"/>
  <c r="L135" i="5"/>
  <c r="I135" i="5"/>
  <c r="AP134" i="5"/>
  <c r="F134" i="5" s="1"/>
  <c r="E134" i="5" s="1"/>
  <c r="C134" i="5" s="1"/>
  <c r="AM134" i="5"/>
  <c r="AJ134" i="5"/>
  <c r="AG134" i="5"/>
  <c r="AD134" i="5"/>
  <c r="AA134" i="5"/>
  <c r="X134" i="5"/>
  <c r="U134" i="5"/>
  <c r="R134" i="5"/>
  <c r="O134" i="5"/>
  <c r="L134" i="5"/>
  <c r="I134" i="5"/>
  <c r="AP133" i="5"/>
  <c r="F133" i="5" s="1"/>
  <c r="E133" i="5" s="1"/>
  <c r="C133" i="5" s="1"/>
  <c r="AM133" i="5"/>
  <c r="AJ133" i="5"/>
  <c r="AG133" i="5"/>
  <c r="AD133" i="5"/>
  <c r="AA133" i="5"/>
  <c r="X133" i="5"/>
  <c r="U133" i="5"/>
  <c r="R133" i="5"/>
  <c r="O133" i="5"/>
  <c r="L133" i="5"/>
  <c r="I133" i="5"/>
  <c r="AP132" i="5"/>
  <c r="F132" i="5" s="1"/>
  <c r="E132" i="5" s="1"/>
  <c r="C132" i="5" s="1"/>
  <c r="AM132" i="5"/>
  <c r="AJ132" i="5"/>
  <c r="AG132" i="5"/>
  <c r="AD132" i="5"/>
  <c r="AA132" i="5"/>
  <c r="X132" i="5"/>
  <c r="U132" i="5"/>
  <c r="R132" i="5"/>
  <c r="O132" i="5"/>
  <c r="L132" i="5"/>
  <c r="I132" i="5"/>
  <c r="AP131" i="5"/>
  <c r="F131" i="5" s="1"/>
  <c r="E131" i="5" s="1"/>
  <c r="C131" i="5" s="1"/>
  <c r="AM131" i="5"/>
  <c r="AJ131" i="5"/>
  <c r="AG131" i="5"/>
  <c r="AD131" i="5"/>
  <c r="AA131" i="5"/>
  <c r="X131" i="5"/>
  <c r="U131" i="5"/>
  <c r="R131" i="5"/>
  <c r="O131" i="5"/>
  <c r="L131" i="5"/>
  <c r="I131" i="5"/>
  <c r="AP130" i="5"/>
  <c r="F130" i="5" s="1"/>
  <c r="E130" i="5" s="1"/>
  <c r="C130" i="5" s="1"/>
  <c r="AM130" i="5"/>
  <c r="AJ130" i="5"/>
  <c r="AG130" i="5"/>
  <c r="AD130" i="5"/>
  <c r="AA130" i="5"/>
  <c r="X130" i="5"/>
  <c r="U130" i="5"/>
  <c r="R130" i="5"/>
  <c r="O130" i="5"/>
  <c r="L130" i="5"/>
  <c r="I130" i="5"/>
  <c r="AP129" i="5"/>
  <c r="F129" i="5" s="1"/>
  <c r="E129" i="5" s="1"/>
  <c r="C129" i="5" s="1"/>
  <c r="AM129" i="5"/>
  <c r="AJ129" i="5"/>
  <c r="AG129" i="5"/>
  <c r="AD129" i="5"/>
  <c r="AA129" i="5"/>
  <c r="X129" i="5"/>
  <c r="U129" i="5"/>
  <c r="R129" i="5"/>
  <c r="O129" i="5"/>
  <c r="L129" i="5"/>
  <c r="I129" i="5"/>
  <c r="AP128" i="5"/>
  <c r="F128" i="5" s="1"/>
  <c r="E128" i="5" s="1"/>
  <c r="C128" i="5" s="1"/>
  <c r="AM128" i="5"/>
  <c r="AJ128" i="5"/>
  <c r="AG128" i="5"/>
  <c r="AD128" i="5"/>
  <c r="AA128" i="5"/>
  <c r="X128" i="5"/>
  <c r="U128" i="5"/>
  <c r="R128" i="5"/>
  <c r="O128" i="5"/>
  <c r="L128" i="5"/>
  <c r="I128" i="5"/>
  <c r="AP127" i="5"/>
  <c r="F127" i="5" s="1"/>
  <c r="E127" i="5" s="1"/>
  <c r="C127" i="5" s="1"/>
  <c r="AM127" i="5"/>
  <c r="AJ127" i="5"/>
  <c r="AG127" i="5"/>
  <c r="AD127" i="5"/>
  <c r="AA127" i="5"/>
  <c r="X127" i="5"/>
  <c r="U127" i="5"/>
  <c r="R127" i="5"/>
  <c r="O127" i="5"/>
  <c r="L127" i="5"/>
  <c r="I127" i="5"/>
  <c r="AP126" i="5"/>
  <c r="F126" i="5" s="1"/>
  <c r="E126" i="5" s="1"/>
  <c r="C126" i="5" s="1"/>
  <c r="AM126" i="5"/>
  <c r="AJ126" i="5"/>
  <c r="AG126" i="5"/>
  <c r="AD126" i="5"/>
  <c r="AA126" i="5"/>
  <c r="X126" i="5"/>
  <c r="U126" i="5"/>
  <c r="R126" i="5"/>
  <c r="O126" i="5"/>
  <c r="L126" i="5"/>
  <c r="I126" i="5"/>
  <c r="AP125" i="5"/>
  <c r="F125" i="5" s="1"/>
  <c r="E125" i="5" s="1"/>
  <c r="C125" i="5" s="1"/>
  <c r="AM125" i="5"/>
  <c r="AJ125" i="5"/>
  <c r="AG125" i="5"/>
  <c r="AD125" i="5"/>
  <c r="AA125" i="5"/>
  <c r="X125" i="5"/>
  <c r="U125" i="5"/>
  <c r="R125" i="5"/>
  <c r="O125" i="5"/>
  <c r="L125" i="5"/>
  <c r="I125" i="5"/>
  <c r="AP123" i="5"/>
  <c r="F123" i="5" s="1"/>
  <c r="E123" i="5" s="1"/>
  <c r="C123" i="5" s="1"/>
  <c r="AM123" i="5"/>
  <c r="AJ123" i="5"/>
  <c r="AG123" i="5"/>
  <c r="AD123" i="5"/>
  <c r="AA123" i="5"/>
  <c r="X123" i="5"/>
  <c r="U123" i="5"/>
  <c r="R123" i="5"/>
  <c r="O123" i="5"/>
  <c r="L123" i="5"/>
  <c r="I123" i="5"/>
  <c r="AP122" i="5"/>
  <c r="F122" i="5" s="1"/>
  <c r="E122" i="5" s="1"/>
  <c r="C122" i="5" s="1"/>
  <c r="AM122" i="5"/>
  <c r="AJ122" i="5"/>
  <c r="AG122" i="5"/>
  <c r="AD122" i="5"/>
  <c r="AA122" i="5"/>
  <c r="X122" i="5"/>
  <c r="U122" i="5"/>
  <c r="R122" i="5"/>
  <c r="O122" i="5"/>
  <c r="L122" i="5"/>
  <c r="I122" i="5"/>
  <c r="AP121" i="5"/>
  <c r="F121" i="5" s="1"/>
  <c r="E121" i="5" s="1"/>
  <c r="C121" i="5" s="1"/>
  <c r="AM121" i="5"/>
  <c r="AJ121" i="5"/>
  <c r="AG121" i="5"/>
  <c r="AD121" i="5"/>
  <c r="AA121" i="5"/>
  <c r="X121" i="5"/>
  <c r="U121" i="5"/>
  <c r="R121" i="5"/>
  <c r="O121" i="5"/>
  <c r="L121" i="5"/>
  <c r="I121" i="5"/>
  <c r="AP120" i="5"/>
  <c r="F120" i="5" s="1"/>
  <c r="E120" i="5" s="1"/>
  <c r="C120" i="5" s="1"/>
  <c r="AM120" i="5"/>
  <c r="AJ120" i="5"/>
  <c r="AG120" i="5"/>
  <c r="AD120" i="5"/>
  <c r="AA120" i="5"/>
  <c r="X120" i="5"/>
  <c r="U120" i="5"/>
  <c r="R120" i="5"/>
  <c r="O120" i="5"/>
  <c r="L120" i="5"/>
  <c r="I120" i="5"/>
  <c r="E119" i="5"/>
  <c r="C119" i="5" s="1"/>
  <c r="AP118" i="5"/>
  <c r="F118" i="5" s="1"/>
  <c r="E118" i="5" s="1"/>
  <c r="C118" i="5" s="1"/>
  <c r="AM118" i="5"/>
  <c r="AJ118" i="5"/>
  <c r="AG118" i="5"/>
  <c r="AD118" i="5"/>
  <c r="AA118" i="5"/>
  <c r="X118" i="5"/>
  <c r="U118" i="5"/>
  <c r="R118" i="5"/>
  <c r="O118" i="5"/>
  <c r="L118" i="5"/>
  <c r="I118" i="5"/>
  <c r="AP117" i="5"/>
  <c r="F117" i="5" s="1"/>
  <c r="E117" i="5" s="1"/>
  <c r="C117" i="5" s="1"/>
  <c r="AM117" i="5"/>
  <c r="AJ117" i="5"/>
  <c r="AG117" i="5"/>
  <c r="AD117" i="5"/>
  <c r="AA117" i="5"/>
  <c r="X117" i="5"/>
  <c r="U117" i="5"/>
  <c r="R117" i="5"/>
  <c r="O117" i="5"/>
  <c r="L117" i="5"/>
  <c r="I117" i="5"/>
  <c r="AP116" i="5"/>
  <c r="F116" i="5" s="1"/>
  <c r="E116" i="5" s="1"/>
  <c r="C116" i="5" s="1"/>
  <c r="AM116" i="5"/>
  <c r="AJ116" i="5"/>
  <c r="AG116" i="5"/>
  <c r="AD116" i="5"/>
  <c r="AA116" i="5"/>
  <c r="X116" i="5"/>
  <c r="U116" i="5"/>
  <c r="R116" i="5"/>
  <c r="O116" i="5"/>
  <c r="L116" i="5"/>
  <c r="I116" i="5"/>
  <c r="AP115" i="5"/>
  <c r="F115" i="5" s="1"/>
  <c r="E115" i="5" s="1"/>
  <c r="C115" i="5" s="1"/>
  <c r="AM115" i="5"/>
  <c r="AJ115" i="5"/>
  <c r="AG115" i="5"/>
  <c r="AD115" i="5"/>
  <c r="AA115" i="5"/>
  <c r="X115" i="5"/>
  <c r="U115" i="5"/>
  <c r="R115" i="5"/>
  <c r="O115" i="5"/>
  <c r="L115" i="5"/>
  <c r="I115" i="5"/>
  <c r="AP114" i="5"/>
  <c r="F114" i="5" s="1"/>
  <c r="E114" i="5" s="1"/>
  <c r="C114" i="5" s="1"/>
  <c r="AM114" i="5"/>
  <c r="AJ114" i="5"/>
  <c r="AG114" i="5"/>
  <c r="AD114" i="5"/>
  <c r="AA114" i="5"/>
  <c r="X114" i="5"/>
  <c r="U114" i="5"/>
  <c r="R114" i="5"/>
  <c r="O114" i="5"/>
  <c r="L114" i="5"/>
  <c r="I114" i="5"/>
  <c r="AP113" i="5"/>
  <c r="F113" i="5" s="1"/>
  <c r="E113" i="5" s="1"/>
  <c r="C113" i="5" s="1"/>
  <c r="AM113" i="5"/>
  <c r="AJ113" i="5"/>
  <c r="AG113" i="5"/>
  <c r="AD113" i="5"/>
  <c r="AA113" i="5"/>
  <c r="X113" i="5"/>
  <c r="U113" i="5"/>
  <c r="R113" i="5"/>
  <c r="O113" i="5"/>
  <c r="L113" i="5"/>
  <c r="I113" i="5"/>
  <c r="AP112" i="5"/>
  <c r="F112" i="5" s="1"/>
  <c r="E112" i="5" s="1"/>
  <c r="C112" i="5" s="1"/>
  <c r="AM112" i="5"/>
  <c r="AJ112" i="5"/>
  <c r="AG112" i="5"/>
  <c r="AD112" i="5"/>
  <c r="AA112" i="5"/>
  <c r="X112" i="5"/>
  <c r="U112" i="5"/>
  <c r="R112" i="5"/>
  <c r="O112" i="5"/>
  <c r="L112" i="5"/>
  <c r="I112" i="5"/>
  <c r="AP111" i="5"/>
  <c r="F111" i="5" s="1"/>
  <c r="E111" i="5" s="1"/>
  <c r="C111" i="5" s="1"/>
  <c r="AM111" i="5"/>
  <c r="AJ111" i="5"/>
  <c r="AG111" i="5"/>
  <c r="AD111" i="5"/>
  <c r="AA111" i="5"/>
  <c r="X111" i="5"/>
  <c r="U111" i="5"/>
  <c r="R111" i="5"/>
  <c r="O111" i="5"/>
  <c r="L111" i="5"/>
  <c r="I111" i="5"/>
  <c r="AP110" i="5"/>
  <c r="F110" i="5" s="1"/>
  <c r="E110" i="5" s="1"/>
  <c r="C110" i="5" s="1"/>
  <c r="AM110" i="5"/>
  <c r="AJ110" i="5"/>
  <c r="AG110" i="5"/>
  <c r="AD110" i="5"/>
  <c r="AA110" i="5"/>
  <c r="X110" i="5"/>
  <c r="U110" i="5"/>
  <c r="R110" i="5"/>
  <c r="O110" i="5"/>
  <c r="L110" i="5"/>
  <c r="I110" i="5"/>
  <c r="AP109" i="5"/>
  <c r="F109" i="5" s="1"/>
  <c r="E109" i="5" s="1"/>
  <c r="C109" i="5" s="1"/>
  <c r="D41" i="49" s="1"/>
  <c r="E41" i="49" s="1"/>
  <c r="I41" i="49" s="1"/>
  <c r="AM109" i="5"/>
  <c r="AJ109" i="5"/>
  <c r="AG109" i="5"/>
  <c r="AD109" i="5"/>
  <c r="AA109" i="5"/>
  <c r="X109" i="5"/>
  <c r="U109" i="5"/>
  <c r="R109" i="5"/>
  <c r="O109" i="5"/>
  <c r="L109" i="5"/>
  <c r="I109" i="5"/>
  <c r="AP108" i="5"/>
  <c r="F108" i="5" s="1"/>
  <c r="E108" i="5" s="1"/>
  <c r="C108" i="5" s="1"/>
  <c r="AM108" i="5"/>
  <c r="AJ108" i="5"/>
  <c r="AG108" i="5"/>
  <c r="AD108" i="5"/>
  <c r="AA108" i="5"/>
  <c r="X108" i="5"/>
  <c r="U108" i="5"/>
  <c r="R108" i="5"/>
  <c r="O108" i="5"/>
  <c r="L108" i="5"/>
  <c r="I108" i="5"/>
  <c r="AP107" i="5"/>
  <c r="F107" i="5" s="1"/>
  <c r="E107" i="5" s="1"/>
  <c r="C107" i="5" s="1"/>
  <c r="AM107" i="5"/>
  <c r="AJ107" i="5"/>
  <c r="AG107" i="5"/>
  <c r="AD107" i="5"/>
  <c r="AA107" i="5"/>
  <c r="X107" i="5"/>
  <c r="U107" i="5"/>
  <c r="R107" i="5"/>
  <c r="O107" i="5"/>
  <c r="L107" i="5"/>
  <c r="I107" i="5"/>
  <c r="AP106" i="5"/>
  <c r="F106" i="5" s="1"/>
  <c r="E106" i="5" s="1"/>
  <c r="C106" i="5" s="1"/>
  <c r="AM106" i="5"/>
  <c r="AJ106" i="5"/>
  <c r="AG106" i="5"/>
  <c r="AD106" i="5"/>
  <c r="AA106" i="5"/>
  <c r="X106" i="5"/>
  <c r="U106" i="5"/>
  <c r="R106" i="5"/>
  <c r="O106" i="5"/>
  <c r="L106" i="5"/>
  <c r="I106" i="5"/>
  <c r="AP105" i="5"/>
  <c r="F105" i="5" s="1"/>
  <c r="E105" i="5" s="1"/>
  <c r="C105" i="5" s="1"/>
  <c r="AM105" i="5"/>
  <c r="AJ105" i="5"/>
  <c r="AG105" i="5"/>
  <c r="AD105" i="5"/>
  <c r="AA105" i="5"/>
  <c r="X105" i="5"/>
  <c r="U105" i="5"/>
  <c r="R105" i="5"/>
  <c r="O105" i="5"/>
  <c r="L105" i="5"/>
  <c r="I105" i="5"/>
  <c r="AP104" i="5"/>
  <c r="F104" i="5" s="1"/>
  <c r="E104" i="5" s="1"/>
  <c r="C104" i="5" s="1"/>
  <c r="AM104" i="5"/>
  <c r="AJ104" i="5"/>
  <c r="AG104" i="5"/>
  <c r="AD104" i="5"/>
  <c r="AA104" i="5"/>
  <c r="X104" i="5"/>
  <c r="U104" i="5"/>
  <c r="R104" i="5"/>
  <c r="O104" i="5"/>
  <c r="L104" i="5"/>
  <c r="I104" i="5"/>
  <c r="AP103" i="5"/>
  <c r="F103" i="5" s="1"/>
  <c r="E103" i="5" s="1"/>
  <c r="C103" i="5" s="1"/>
  <c r="AM103" i="5"/>
  <c r="AJ103" i="5"/>
  <c r="AG103" i="5"/>
  <c r="AD103" i="5"/>
  <c r="AA103" i="5"/>
  <c r="X103" i="5"/>
  <c r="U103" i="5"/>
  <c r="R103" i="5"/>
  <c r="O103" i="5"/>
  <c r="L103" i="5"/>
  <c r="I103" i="5"/>
  <c r="AP102" i="5"/>
  <c r="F102" i="5" s="1"/>
  <c r="E102" i="5" s="1"/>
  <c r="C102" i="5" s="1"/>
  <c r="AM102" i="5"/>
  <c r="AJ102" i="5"/>
  <c r="AG102" i="5"/>
  <c r="AD102" i="5"/>
  <c r="AA102" i="5"/>
  <c r="X102" i="5"/>
  <c r="U102" i="5"/>
  <c r="R102" i="5"/>
  <c r="O102" i="5"/>
  <c r="L102" i="5"/>
  <c r="I102" i="5"/>
  <c r="AP101" i="5"/>
  <c r="F101" i="5" s="1"/>
  <c r="E101" i="5" s="1"/>
  <c r="C101" i="5" s="1"/>
  <c r="AM101" i="5"/>
  <c r="AJ101" i="5"/>
  <c r="AG101" i="5"/>
  <c r="AD101" i="5"/>
  <c r="AA101" i="5"/>
  <c r="X101" i="5"/>
  <c r="U101" i="5"/>
  <c r="R101" i="5"/>
  <c r="O101" i="5"/>
  <c r="L101" i="5"/>
  <c r="I101" i="5"/>
  <c r="AP100" i="5"/>
  <c r="F100" i="5" s="1"/>
  <c r="E100" i="5" s="1"/>
  <c r="C100" i="5" s="1"/>
  <c r="AM100" i="5"/>
  <c r="AJ100" i="5"/>
  <c r="AG100" i="5"/>
  <c r="AD100" i="5"/>
  <c r="AA100" i="5"/>
  <c r="X100" i="5"/>
  <c r="U100" i="5"/>
  <c r="R100" i="5"/>
  <c r="O100" i="5"/>
  <c r="L100" i="5"/>
  <c r="I100" i="5"/>
  <c r="AP99" i="5"/>
  <c r="F99" i="5" s="1"/>
  <c r="E99" i="5" s="1"/>
  <c r="C99" i="5" s="1"/>
  <c r="AM99" i="5"/>
  <c r="AJ99" i="5"/>
  <c r="AG99" i="5"/>
  <c r="AD99" i="5"/>
  <c r="AA99" i="5"/>
  <c r="X99" i="5"/>
  <c r="U99" i="5"/>
  <c r="R99" i="5"/>
  <c r="O99" i="5"/>
  <c r="L99" i="5"/>
  <c r="I99" i="5"/>
  <c r="AP98" i="5"/>
  <c r="F98" i="5" s="1"/>
  <c r="E98" i="5" s="1"/>
  <c r="C98" i="5" s="1"/>
  <c r="AM98" i="5"/>
  <c r="AJ98" i="5"/>
  <c r="AG98" i="5"/>
  <c r="AD98" i="5"/>
  <c r="AA98" i="5"/>
  <c r="X98" i="5"/>
  <c r="U98" i="5"/>
  <c r="R98" i="5"/>
  <c r="O98" i="5"/>
  <c r="L98" i="5"/>
  <c r="I98" i="5"/>
  <c r="AP97" i="5"/>
  <c r="F97" i="5" s="1"/>
  <c r="E97" i="5" s="1"/>
  <c r="C97" i="5" s="1"/>
  <c r="AM97" i="5"/>
  <c r="AJ97" i="5"/>
  <c r="AG97" i="5"/>
  <c r="AD97" i="5"/>
  <c r="AA97" i="5"/>
  <c r="X97" i="5"/>
  <c r="U97" i="5"/>
  <c r="R97" i="5"/>
  <c r="O97" i="5"/>
  <c r="L97" i="5"/>
  <c r="I97" i="5"/>
  <c r="AP96" i="5"/>
  <c r="F96" i="5" s="1"/>
  <c r="E96" i="5" s="1"/>
  <c r="C96" i="5" s="1"/>
  <c r="AM96" i="5"/>
  <c r="AJ96" i="5"/>
  <c r="AG96" i="5"/>
  <c r="AD96" i="5"/>
  <c r="AA96" i="5"/>
  <c r="X96" i="5"/>
  <c r="U96" i="5"/>
  <c r="R96" i="5"/>
  <c r="O96" i="5"/>
  <c r="L96" i="5"/>
  <c r="I96" i="5"/>
  <c r="AP95" i="5"/>
  <c r="F95" i="5" s="1"/>
  <c r="E95" i="5" s="1"/>
  <c r="C95" i="5" s="1"/>
  <c r="AM95" i="5"/>
  <c r="AJ95" i="5"/>
  <c r="AG95" i="5"/>
  <c r="AD95" i="5"/>
  <c r="AA95" i="5"/>
  <c r="X95" i="5"/>
  <c r="U95" i="5"/>
  <c r="R95" i="5"/>
  <c r="O95" i="5"/>
  <c r="L95" i="5"/>
  <c r="I95" i="5"/>
  <c r="AP94" i="5"/>
  <c r="F94" i="5" s="1"/>
  <c r="E94" i="5" s="1"/>
  <c r="C94" i="5" s="1"/>
  <c r="AM94" i="5"/>
  <c r="AJ94" i="5"/>
  <c r="AG94" i="5"/>
  <c r="AD94" i="5"/>
  <c r="AA94" i="5"/>
  <c r="X94" i="5"/>
  <c r="U94" i="5"/>
  <c r="R94" i="5"/>
  <c r="O94" i="5"/>
  <c r="L94" i="5"/>
  <c r="I94" i="5"/>
  <c r="AP93" i="5"/>
  <c r="F93" i="5" s="1"/>
  <c r="E93" i="5" s="1"/>
  <c r="C93" i="5" s="1"/>
  <c r="AM93" i="5"/>
  <c r="AJ93" i="5"/>
  <c r="AG93" i="5"/>
  <c r="AD93" i="5"/>
  <c r="AA93" i="5"/>
  <c r="X93" i="5"/>
  <c r="U93" i="5"/>
  <c r="R93" i="5"/>
  <c r="O93" i="5"/>
  <c r="L93" i="5"/>
  <c r="I93" i="5"/>
  <c r="AP92" i="5"/>
  <c r="F92" i="5" s="1"/>
  <c r="E92" i="5" s="1"/>
  <c r="C92" i="5" s="1"/>
  <c r="AM92" i="5"/>
  <c r="AJ92" i="5"/>
  <c r="AG92" i="5"/>
  <c r="AD92" i="5"/>
  <c r="AA92" i="5"/>
  <c r="X92" i="5"/>
  <c r="U92" i="5"/>
  <c r="R92" i="5"/>
  <c r="O92" i="5"/>
  <c r="L92" i="5"/>
  <c r="I92" i="5"/>
  <c r="AP91" i="5"/>
  <c r="F91" i="5" s="1"/>
  <c r="E91" i="5" s="1"/>
  <c r="C91" i="5" s="1"/>
  <c r="AM91" i="5"/>
  <c r="AJ91" i="5"/>
  <c r="AG91" i="5"/>
  <c r="AD91" i="5"/>
  <c r="AA91" i="5"/>
  <c r="X91" i="5"/>
  <c r="U91" i="5"/>
  <c r="R91" i="5"/>
  <c r="O91" i="5"/>
  <c r="L91" i="5"/>
  <c r="I91" i="5"/>
  <c r="AP90" i="5"/>
  <c r="F90" i="5" s="1"/>
  <c r="E90" i="5" s="1"/>
  <c r="C90" i="5" s="1"/>
  <c r="AM90" i="5"/>
  <c r="AJ90" i="5"/>
  <c r="AG90" i="5"/>
  <c r="AD90" i="5"/>
  <c r="AA90" i="5"/>
  <c r="X90" i="5"/>
  <c r="U90" i="5"/>
  <c r="R90" i="5"/>
  <c r="O90" i="5"/>
  <c r="L90" i="5"/>
  <c r="I90" i="5"/>
  <c r="AP89" i="5"/>
  <c r="F89" i="5" s="1"/>
  <c r="E89" i="5" s="1"/>
  <c r="C89" i="5" s="1"/>
  <c r="AM89" i="5"/>
  <c r="AJ89" i="5"/>
  <c r="AG89" i="5"/>
  <c r="AD89" i="5"/>
  <c r="AA89" i="5"/>
  <c r="X89" i="5"/>
  <c r="U89" i="5"/>
  <c r="R89" i="5"/>
  <c r="O89" i="5"/>
  <c r="L89" i="5"/>
  <c r="I89" i="5"/>
  <c r="AP88" i="5"/>
  <c r="F88" i="5" s="1"/>
  <c r="E88" i="5" s="1"/>
  <c r="C88" i="5" s="1"/>
  <c r="AM88" i="5"/>
  <c r="AJ88" i="5"/>
  <c r="AG88" i="5"/>
  <c r="AD88" i="5"/>
  <c r="AA88" i="5"/>
  <c r="X88" i="5"/>
  <c r="U88" i="5"/>
  <c r="R88" i="5"/>
  <c r="O88" i="5"/>
  <c r="L88" i="5"/>
  <c r="I88" i="5"/>
  <c r="AP87" i="5"/>
  <c r="F87" i="5" s="1"/>
  <c r="E87" i="5" s="1"/>
  <c r="C87" i="5" s="1"/>
  <c r="AM87" i="5"/>
  <c r="AJ87" i="5"/>
  <c r="AG87" i="5"/>
  <c r="AD87" i="5"/>
  <c r="AA87" i="5"/>
  <c r="X87" i="5"/>
  <c r="U87" i="5"/>
  <c r="R87" i="5"/>
  <c r="O87" i="5"/>
  <c r="L87" i="5"/>
  <c r="I87" i="5"/>
  <c r="AP86" i="5"/>
  <c r="F86" i="5" s="1"/>
  <c r="E86" i="5" s="1"/>
  <c r="C86" i="5" s="1"/>
  <c r="AM86" i="5"/>
  <c r="AJ86" i="5"/>
  <c r="AG86" i="5"/>
  <c r="AD86" i="5"/>
  <c r="AA86" i="5"/>
  <c r="X86" i="5"/>
  <c r="U86" i="5"/>
  <c r="R86" i="5"/>
  <c r="O86" i="5"/>
  <c r="L86" i="5"/>
  <c r="I86" i="5"/>
  <c r="AP85" i="5"/>
  <c r="F85" i="5" s="1"/>
  <c r="E85" i="5" s="1"/>
  <c r="C85" i="5" s="1"/>
  <c r="AM85" i="5"/>
  <c r="AJ85" i="5"/>
  <c r="AG85" i="5"/>
  <c r="AD85" i="5"/>
  <c r="AA85" i="5"/>
  <c r="X85" i="5"/>
  <c r="U85" i="5"/>
  <c r="R85" i="5"/>
  <c r="O85" i="5"/>
  <c r="L85" i="5"/>
  <c r="I85" i="5"/>
  <c r="AP84" i="5"/>
  <c r="F84" i="5" s="1"/>
  <c r="E84" i="5" s="1"/>
  <c r="C84" i="5" s="1"/>
  <c r="AM84" i="5"/>
  <c r="AJ84" i="5"/>
  <c r="AG84" i="5"/>
  <c r="AD84" i="5"/>
  <c r="AA84" i="5"/>
  <c r="X84" i="5"/>
  <c r="U84" i="5"/>
  <c r="R84" i="5"/>
  <c r="O84" i="5"/>
  <c r="L84" i="5"/>
  <c r="I84" i="5"/>
  <c r="E83" i="5"/>
  <c r="C83" i="5" s="1"/>
  <c r="AP82" i="5"/>
  <c r="F82" i="5" s="1"/>
  <c r="E82" i="5" s="1"/>
  <c r="C82" i="5" s="1"/>
  <c r="AM82" i="5"/>
  <c r="AJ82" i="5"/>
  <c r="AG82" i="5"/>
  <c r="AD82" i="5"/>
  <c r="AA82" i="5"/>
  <c r="X82" i="5"/>
  <c r="U82" i="5"/>
  <c r="R82" i="5"/>
  <c r="O82" i="5"/>
  <c r="L82" i="5"/>
  <c r="I82" i="5"/>
  <c r="AP81" i="5"/>
  <c r="F81" i="5" s="1"/>
  <c r="E81" i="5" s="1"/>
  <c r="C81" i="5" s="1"/>
  <c r="D135" i="34" s="1"/>
  <c r="E135" i="34" s="1"/>
  <c r="I135" i="34" s="1"/>
  <c r="AM81" i="5"/>
  <c r="AJ81" i="5"/>
  <c r="AG81" i="5"/>
  <c r="AD81" i="5"/>
  <c r="AA81" i="5"/>
  <c r="X81" i="5"/>
  <c r="U81" i="5"/>
  <c r="R81" i="5"/>
  <c r="O81" i="5"/>
  <c r="L81" i="5"/>
  <c r="I81" i="5"/>
  <c r="AP80" i="5"/>
  <c r="F80" i="5" s="1"/>
  <c r="E80" i="5" s="1"/>
  <c r="C80" i="5" s="1"/>
  <c r="AM80" i="5"/>
  <c r="AJ80" i="5"/>
  <c r="AG80" i="5"/>
  <c r="AD80" i="5"/>
  <c r="AA80" i="5"/>
  <c r="X80" i="5"/>
  <c r="U80" i="5"/>
  <c r="R80" i="5"/>
  <c r="O80" i="5"/>
  <c r="L80" i="5"/>
  <c r="I80" i="5"/>
  <c r="AP79" i="5"/>
  <c r="F79" i="5" s="1"/>
  <c r="E79" i="5" s="1"/>
  <c r="C79" i="5" s="1"/>
  <c r="AM79" i="5"/>
  <c r="AJ79" i="5"/>
  <c r="AG79" i="5"/>
  <c r="AD79" i="5"/>
  <c r="AA79" i="5"/>
  <c r="X79" i="5"/>
  <c r="U79" i="5"/>
  <c r="R79" i="5"/>
  <c r="O79" i="5"/>
  <c r="L79" i="5"/>
  <c r="I79" i="5"/>
  <c r="AP78" i="5"/>
  <c r="F78" i="5" s="1"/>
  <c r="E78" i="5" s="1"/>
  <c r="C78" i="5" s="1"/>
  <c r="AM78" i="5"/>
  <c r="AJ78" i="5"/>
  <c r="AG78" i="5"/>
  <c r="AD78" i="5"/>
  <c r="AA78" i="5"/>
  <c r="X78" i="5"/>
  <c r="U78" i="5"/>
  <c r="R78" i="5"/>
  <c r="O78" i="5"/>
  <c r="L78" i="5"/>
  <c r="I78" i="5"/>
  <c r="AP77" i="5"/>
  <c r="F77" i="5" s="1"/>
  <c r="E77" i="5" s="1"/>
  <c r="C77" i="5" s="1"/>
  <c r="AM77" i="5"/>
  <c r="AJ77" i="5"/>
  <c r="AG77" i="5"/>
  <c r="AD77" i="5"/>
  <c r="AA77" i="5"/>
  <c r="X77" i="5"/>
  <c r="U77" i="5"/>
  <c r="R77" i="5"/>
  <c r="O77" i="5"/>
  <c r="L77" i="5"/>
  <c r="I77" i="5"/>
  <c r="AP76" i="5"/>
  <c r="F76" i="5" s="1"/>
  <c r="E76" i="5" s="1"/>
  <c r="C76" i="5" s="1"/>
  <c r="AM76" i="5"/>
  <c r="AJ76" i="5"/>
  <c r="AG76" i="5"/>
  <c r="AD76" i="5"/>
  <c r="AA76" i="5"/>
  <c r="X76" i="5"/>
  <c r="U76" i="5"/>
  <c r="R76" i="5"/>
  <c r="O76" i="5"/>
  <c r="L76" i="5"/>
  <c r="I76" i="5"/>
  <c r="AP74" i="5"/>
  <c r="F74" i="5" s="1"/>
  <c r="E74" i="5" s="1"/>
  <c r="C74" i="5" s="1"/>
  <c r="AM74" i="5"/>
  <c r="AJ74" i="5"/>
  <c r="AG74" i="5"/>
  <c r="AD74" i="5"/>
  <c r="AA74" i="5"/>
  <c r="X74" i="5"/>
  <c r="U74" i="5"/>
  <c r="R74" i="5"/>
  <c r="O74" i="5"/>
  <c r="L74" i="5"/>
  <c r="I74" i="5"/>
  <c r="AP73" i="5"/>
  <c r="F73" i="5" s="1"/>
  <c r="E73" i="5" s="1"/>
  <c r="C73" i="5" s="1"/>
  <c r="AM73" i="5"/>
  <c r="AJ73" i="5"/>
  <c r="AG73" i="5"/>
  <c r="AD73" i="5"/>
  <c r="AA73" i="5"/>
  <c r="X73" i="5"/>
  <c r="U73" i="5"/>
  <c r="R73" i="5"/>
  <c r="O73" i="5"/>
  <c r="L73" i="5"/>
  <c r="I73" i="5"/>
  <c r="AP72" i="5"/>
  <c r="F72" i="5" s="1"/>
  <c r="E72" i="5" s="1"/>
  <c r="C72" i="5" s="1"/>
  <c r="AM72" i="5"/>
  <c r="AJ72" i="5"/>
  <c r="AG72" i="5"/>
  <c r="AD72" i="5"/>
  <c r="AA72" i="5"/>
  <c r="X72" i="5"/>
  <c r="U72" i="5"/>
  <c r="R72" i="5"/>
  <c r="O72" i="5"/>
  <c r="L72" i="5"/>
  <c r="I72" i="5"/>
  <c r="AP71" i="5"/>
  <c r="F71" i="5" s="1"/>
  <c r="E71" i="5" s="1"/>
  <c r="C71" i="5" s="1"/>
  <c r="AM71" i="5"/>
  <c r="AJ71" i="5"/>
  <c r="AG71" i="5"/>
  <c r="AD71" i="5"/>
  <c r="AA71" i="5"/>
  <c r="X71" i="5"/>
  <c r="U71" i="5"/>
  <c r="R71" i="5"/>
  <c r="O71" i="5"/>
  <c r="L71" i="5"/>
  <c r="I71" i="5"/>
  <c r="AP70" i="5"/>
  <c r="F70" i="5" s="1"/>
  <c r="E70" i="5" s="1"/>
  <c r="C70" i="5" s="1"/>
  <c r="AM70" i="5"/>
  <c r="AJ70" i="5"/>
  <c r="AG70" i="5"/>
  <c r="AD70" i="5"/>
  <c r="AA70" i="5"/>
  <c r="X70" i="5"/>
  <c r="U70" i="5"/>
  <c r="R70" i="5"/>
  <c r="O70" i="5"/>
  <c r="L70" i="5"/>
  <c r="I70" i="5"/>
  <c r="AP69" i="5"/>
  <c r="F69" i="5" s="1"/>
  <c r="E69" i="5" s="1"/>
  <c r="C69" i="5" s="1"/>
  <c r="AM69" i="5"/>
  <c r="AJ69" i="5"/>
  <c r="AG69" i="5"/>
  <c r="AD69" i="5"/>
  <c r="AA69" i="5"/>
  <c r="X69" i="5"/>
  <c r="U69" i="5"/>
  <c r="R69" i="5"/>
  <c r="O69" i="5"/>
  <c r="L69" i="5"/>
  <c r="I69" i="5"/>
  <c r="AP68" i="5"/>
  <c r="F68" i="5" s="1"/>
  <c r="E68" i="5" s="1"/>
  <c r="C68" i="5" s="1"/>
  <c r="AM68" i="5"/>
  <c r="AJ68" i="5"/>
  <c r="AG68" i="5"/>
  <c r="AD68" i="5"/>
  <c r="AA68" i="5"/>
  <c r="X68" i="5"/>
  <c r="U68" i="5"/>
  <c r="R68" i="5"/>
  <c r="O68" i="5"/>
  <c r="L68" i="5"/>
  <c r="I68" i="5"/>
  <c r="AP67" i="5"/>
  <c r="F67" i="5" s="1"/>
  <c r="E67" i="5" s="1"/>
  <c r="C67" i="5" s="1"/>
  <c r="AM67" i="5"/>
  <c r="AJ67" i="5"/>
  <c r="AG67" i="5"/>
  <c r="AD67" i="5"/>
  <c r="AA67" i="5"/>
  <c r="X67" i="5"/>
  <c r="U67" i="5"/>
  <c r="R67" i="5"/>
  <c r="O67" i="5"/>
  <c r="L67" i="5"/>
  <c r="I67" i="5"/>
  <c r="AP66" i="5"/>
  <c r="F66" i="5" s="1"/>
  <c r="E66" i="5" s="1"/>
  <c r="C66" i="5" s="1"/>
  <c r="D168" i="21" s="1"/>
  <c r="E168" i="21" s="1"/>
  <c r="I168" i="21" s="1"/>
  <c r="AM66" i="5"/>
  <c r="AJ66" i="5"/>
  <c r="AG66" i="5"/>
  <c r="AD66" i="5"/>
  <c r="AA66" i="5"/>
  <c r="X66" i="5"/>
  <c r="U66" i="5"/>
  <c r="R66" i="5"/>
  <c r="O66" i="5"/>
  <c r="L66" i="5"/>
  <c r="I66" i="5"/>
  <c r="AP65" i="5"/>
  <c r="F65" i="5" s="1"/>
  <c r="E65" i="5" s="1"/>
  <c r="C65" i="5" s="1"/>
  <c r="AM65" i="5"/>
  <c r="AJ65" i="5"/>
  <c r="AG65" i="5"/>
  <c r="AD65" i="5"/>
  <c r="AA65" i="5"/>
  <c r="X65" i="5"/>
  <c r="U65" i="5"/>
  <c r="R65" i="5"/>
  <c r="O65" i="5"/>
  <c r="L65" i="5"/>
  <c r="I65" i="5"/>
  <c r="AP64" i="5"/>
  <c r="F64" i="5" s="1"/>
  <c r="E64" i="5" s="1"/>
  <c r="C64" i="5" s="1"/>
  <c r="AM64" i="5"/>
  <c r="AJ64" i="5"/>
  <c r="AG64" i="5"/>
  <c r="AD64" i="5"/>
  <c r="AA64" i="5"/>
  <c r="X64" i="5"/>
  <c r="U64" i="5"/>
  <c r="R64" i="5"/>
  <c r="O64" i="5"/>
  <c r="L64" i="5"/>
  <c r="I64" i="5"/>
  <c r="AP63" i="5"/>
  <c r="F63" i="5" s="1"/>
  <c r="E63" i="5" s="1"/>
  <c r="C63" i="5" s="1"/>
  <c r="AM63" i="5"/>
  <c r="AJ63" i="5"/>
  <c r="AG63" i="5"/>
  <c r="AD63" i="5"/>
  <c r="AA63" i="5"/>
  <c r="X63" i="5"/>
  <c r="U63" i="5"/>
  <c r="R63" i="5"/>
  <c r="O63" i="5"/>
  <c r="L63" i="5"/>
  <c r="I63" i="5"/>
  <c r="AP62" i="5"/>
  <c r="F62" i="5" s="1"/>
  <c r="E62" i="5" s="1"/>
  <c r="C62" i="5" s="1"/>
  <c r="AM62" i="5"/>
  <c r="AJ62" i="5"/>
  <c r="AG62" i="5"/>
  <c r="AD62" i="5"/>
  <c r="AA62" i="5"/>
  <c r="X62" i="5"/>
  <c r="U62" i="5"/>
  <c r="R62" i="5"/>
  <c r="O62" i="5"/>
  <c r="L62" i="5"/>
  <c r="I62" i="5"/>
  <c r="AP61" i="5"/>
  <c r="F61" i="5" s="1"/>
  <c r="E61" i="5" s="1"/>
  <c r="C61" i="5" s="1"/>
  <c r="AM61" i="5"/>
  <c r="AJ61" i="5"/>
  <c r="AG61" i="5"/>
  <c r="AD61" i="5"/>
  <c r="AA61" i="5"/>
  <c r="X61" i="5"/>
  <c r="U61" i="5"/>
  <c r="R61" i="5"/>
  <c r="O61" i="5"/>
  <c r="L61" i="5"/>
  <c r="I61" i="5"/>
  <c r="AP60" i="5"/>
  <c r="F60" i="5" s="1"/>
  <c r="E60" i="5" s="1"/>
  <c r="C60" i="5" s="1"/>
  <c r="AM60" i="5"/>
  <c r="AJ60" i="5"/>
  <c r="AG60" i="5"/>
  <c r="AD60" i="5"/>
  <c r="AA60" i="5"/>
  <c r="X60" i="5"/>
  <c r="U60" i="5"/>
  <c r="R60" i="5"/>
  <c r="O60" i="5"/>
  <c r="L60" i="5"/>
  <c r="I60" i="5"/>
  <c r="AP59" i="5"/>
  <c r="F59" i="5" s="1"/>
  <c r="E59" i="5" s="1"/>
  <c r="C59" i="5" s="1"/>
  <c r="AM59" i="5"/>
  <c r="AJ59" i="5"/>
  <c r="AG59" i="5"/>
  <c r="AD59" i="5"/>
  <c r="AA59" i="5"/>
  <c r="X59" i="5"/>
  <c r="U59" i="5"/>
  <c r="R59" i="5"/>
  <c r="O59" i="5"/>
  <c r="L59" i="5"/>
  <c r="I59" i="5"/>
  <c r="AP58" i="5"/>
  <c r="F58" i="5" s="1"/>
  <c r="E58" i="5" s="1"/>
  <c r="C58" i="5" s="1"/>
  <c r="D94" i="34" s="1"/>
  <c r="E94" i="34" s="1"/>
  <c r="I94" i="34" s="1"/>
  <c r="AM58" i="5"/>
  <c r="AJ58" i="5"/>
  <c r="AG58" i="5"/>
  <c r="AD58" i="5"/>
  <c r="AA58" i="5"/>
  <c r="X58" i="5"/>
  <c r="U58" i="5"/>
  <c r="R58" i="5"/>
  <c r="O58" i="5"/>
  <c r="L58" i="5"/>
  <c r="I58" i="5"/>
  <c r="AP57" i="5"/>
  <c r="F57" i="5" s="1"/>
  <c r="E57" i="5" s="1"/>
  <c r="C57" i="5" s="1"/>
  <c r="AM57" i="5"/>
  <c r="AJ57" i="5"/>
  <c r="AG57" i="5"/>
  <c r="AD57" i="5"/>
  <c r="AA57" i="5"/>
  <c r="X57" i="5"/>
  <c r="U57" i="5"/>
  <c r="R57" i="5"/>
  <c r="O57" i="5"/>
  <c r="L57" i="5"/>
  <c r="I57" i="5"/>
  <c r="AP56" i="5"/>
  <c r="F56" i="5" s="1"/>
  <c r="E56" i="5" s="1"/>
  <c r="C56" i="5" s="1"/>
  <c r="D70" i="21" s="1"/>
  <c r="E70" i="21" s="1"/>
  <c r="I70" i="21" s="1"/>
  <c r="AM56" i="5"/>
  <c r="AJ56" i="5"/>
  <c r="AG56" i="5"/>
  <c r="AD56" i="5"/>
  <c r="AA56" i="5"/>
  <c r="X56" i="5"/>
  <c r="U56" i="5"/>
  <c r="R56" i="5"/>
  <c r="O56" i="5"/>
  <c r="L56" i="5"/>
  <c r="I56" i="5"/>
  <c r="AP55" i="5"/>
  <c r="F55" i="5" s="1"/>
  <c r="E55" i="5" s="1"/>
  <c r="C55" i="5" s="1"/>
  <c r="AM55" i="5"/>
  <c r="AJ55" i="5"/>
  <c r="AG55" i="5"/>
  <c r="AD55" i="5"/>
  <c r="AA55" i="5"/>
  <c r="X55" i="5"/>
  <c r="U55" i="5"/>
  <c r="R55" i="5"/>
  <c r="O55" i="5"/>
  <c r="L55" i="5"/>
  <c r="I55" i="5"/>
  <c r="AP53" i="5"/>
  <c r="F53" i="5" s="1"/>
  <c r="E53" i="5" s="1"/>
  <c r="C53" i="5" s="1"/>
  <c r="AM53" i="5"/>
  <c r="AJ53" i="5"/>
  <c r="AG53" i="5"/>
  <c r="AD53" i="5"/>
  <c r="AA53" i="5"/>
  <c r="X53" i="5"/>
  <c r="U53" i="5"/>
  <c r="R53" i="5"/>
  <c r="O53" i="5"/>
  <c r="L53" i="5"/>
  <c r="I53" i="5"/>
  <c r="AP52" i="5"/>
  <c r="F52" i="5" s="1"/>
  <c r="E52" i="5" s="1"/>
  <c r="C52" i="5" s="1"/>
  <c r="AM52" i="5"/>
  <c r="AJ52" i="5"/>
  <c r="AG52" i="5"/>
  <c r="AD52" i="5"/>
  <c r="AA52" i="5"/>
  <c r="X52" i="5"/>
  <c r="U52" i="5"/>
  <c r="R52" i="5"/>
  <c r="O52" i="5"/>
  <c r="L52" i="5"/>
  <c r="I52" i="5"/>
  <c r="AP51" i="5"/>
  <c r="F51" i="5" s="1"/>
  <c r="E51" i="5" s="1"/>
  <c r="C51" i="5" s="1"/>
  <c r="AM51" i="5"/>
  <c r="AJ51" i="5"/>
  <c r="AG51" i="5"/>
  <c r="AD51" i="5"/>
  <c r="AA51" i="5"/>
  <c r="X51" i="5"/>
  <c r="U51" i="5"/>
  <c r="R51" i="5"/>
  <c r="O51" i="5"/>
  <c r="L51" i="5"/>
  <c r="I51" i="5"/>
  <c r="AP50" i="5"/>
  <c r="F50" i="5" s="1"/>
  <c r="E50" i="5" s="1"/>
  <c r="C50" i="5" s="1"/>
  <c r="AM50" i="5"/>
  <c r="AJ50" i="5"/>
  <c r="AG50" i="5"/>
  <c r="AD50" i="5"/>
  <c r="AA50" i="5"/>
  <c r="X50" i="5"/>
  <c r="U50" i="5"/>
  <c r="R50" i="5"/>
  <c r="O50" i="5"/>
  <c r="L50" i="5"/>
  <c r="I50" i="5"/>
  <c r="AP49" i="5"/>
  <c r="F49" i="5" s="1"/>
  <c r="E49" i="5" s="1"/>
  <c r="C49" i="5" s="1"/>
  <c r="AM49" i="5"/>
  <c r="AJ49" i="5"/>
  <c r="AG49" i="5"/>
  <c r="AD49" i="5"/>
  <c r="AA49" i="5"/>
  <c r="X49" i="5"/>
  <c r="U49" i="5"/>
  <c r="R49" i="5"/>
  <c r="O49" i="5"/>
  <c r="L49" i="5"/>
  <c r="I49" i="5"/>
  <c r="AP48" i="5"/>
  <c r="F48" i="5" s="1"/>
  <c r="E48" i="5" s="1"/>
  <c r="C48" i="5" s="1"/>
  <c r="AM48" i="5"/>
  <c r="AJ48" i="5"/>
  <c r="AG48" i="5"/>
  <c r="AD48" i="5"/>
  <c r="AA48" i="5"/>
  <c r="X48" i="5"/>
  <c r="U48" i="5"/>
  <c r="R48" i="5"/>
  <c r="O48" i="5"/>
  <c r="L48" i="5"/>
  <c r="I48" i="5"/>
  <c r="AP47" i="5"/>
  <c r="F47" i="5" s="1"/>
  <c r="E47" i="5" s="1"/>
  <c r="C47" i="5" s="1"/>
  <c r="AM47" i="5"/>
  <c r="AJ47" i="5"/>
  <c r="AG47" i="5"/>
  <c r="AD47" i="5"/>
  <c r="AA47" i="5"/>
  <c r="X47" i="5"/>
  <c r="U47" i="5"/>
  <c r="R47" i="5"/>
  <c r="O47" i="5"/>
  <c r="L47" i="5"/>
  <c r="I47" i="5"/>
  <c r="AP46" i="5"/>
  <c r="F46" i="5" s="1"/>
  <c r="E46" i="5" s="1"/>
  <c r="C46" i="5" s="1"/>
  <c r="AM46" i="5"/>
  <c r="AJ46" i="5"/>
  <c r="AG46" i="5"/>
  <c r="AD46" i="5"/>
  <c r="AA46" i="5"/>
  <c r="X46" i="5"/>
  <c r="U46" i="5"/>
  <c r="R46" i="5"/>
  <c r="O46" i="5"/>
  <c r="L46" i="5"/>
  <c r="I46" i="5"/>
  <c r="AP45" i="5"/>
  <c r="F45" i="5" s="1"/>
  <c r="E45" i="5" s="1"/>
  <c r="C45" i="5" s="1"/>
  <c r="AM45" i="5"/>
  <c r="AJ45" i="5"/>
  <c r="AG45" i="5"/>
  <c r="AD45" i="5"/>
  <c r="AA45" i="5"/>
  <c r="X45" i="5"/>
  <c r="U45" i="5"/>
  <c r="R45" i="5"/>
  <c r="O45" i="5"/>
  <c r="L45" i="5"/>
  <c r="I45" i="5"/>
  <c r="E44" i="5"/>
  <c r="C44" i="5" s="1"/>
  <c r="AP43" i="5"/>
  <c r="F43" i="5" s="1"/>
  <c r="E43" i="5" s="1"/>
  <c r="C43" i="5" s="1"/>
  <c r="AM43" i="5"/>
  <c r="AJ43" i="5"/>
  <c r="AG43" i="5"/>
  <c r="AD43" i="5"/>
  <c r="AA43" i="5"/>
  <c r="X43" i="5"/>
  <c r="U43" i="5"/>
  <c r="R43" i="5"/>
  <c r="O43" i="5"/>
  <c r="L43" i="5"/>
  <c r="I43" i="5"/>
  <c r="AP42" i="5"/>
  <c r="F42" i="5" s="1"/>
  <c r="E42" i="5" s="1"/>
  <c r="C42" i="5" s="1"/>
  <c r="AM42" i="5"/>
  <c r="AJ42" i="5"/>
  <c r="AG42" i="5"/>
  <c r="AD42" i="5"/>
  <c r="AA42" i="5"/>
  <c r="X42" i="5"/>
  <c r="U42" i="5"/>
  <c r="R42" i="5"/>
  <c r="O42" i="5"/>
  <c r="L42" i="5"/>
  <c r="I42" i="5"/>
  <c r="AP41" i="5"/>
  <c r="F41" i="5" s="1"/>
  <c r="E41" i="5" s="1"/>
  <c r="C41" i="5" s="1"/>
  <c r="AM41" i="5"/>
  <c r="AJ41" i="5"/>
  <c r="AG41" i="5"/>
  <c r="AD41" i="5"/>
  <c r="AA41" i="5"/>
  <c r="X41" i="5"/>
  <c r="U41" i="5"/>
  <c r="R41" i="5"/>
  <c r="O41" i="5"/>
  <c r="L41" i="5"/>
  <c r="I41" i="5"/>
  <c r="AP40" i="5"/>
  <c r="F40" i="5" s="1"/>
  <c r="E40" i="5" s="1"/>
  <c r="C40" i="5" s="1"/>
  <c r="AM40" i="5"/>
  <c r="AJ40" i="5"/>
  <c r="AG40" i="5"/>
  <c r="AD40" i="5"/>
  <c r="AA40" i="5"/>
  <c r="X40" i="5"/>
  <c r="U40" i="5"/>
  <c r="R40" i="5"/>
  <c r="O40" i="5"/>
  <c r="L40" i="5"/>
  <c r="I40" i="5"/>
  <c r="AP39" i="5"/>
  <c r="F39" i="5" s="1"/>
  <c r="E39" i="5" s="1"/>
  <c r="C39" i="5" s="1"/>
  <c r="AM39" i="5"/>
  <c r="AJ39" i="5"/>
  <c r="AG39" i="5"/>
  <c r="AD39" i="5"/>
  <c r="AA39" i="5"/>
  <c r="X39" i="5"/>
  <c r="U39" i="5"/>
  <c r="R39" i="5"/>
  <c r="O39" i="5"/>
  <c r="L39" i="5"/>
  <c r="I39" i="5"/>
  <c r="AP38" i="5"/>
  <c r="F38" i="5" s="1"/>
  <c r="E38" i="5" s="1"/>
  <c r="C38" i="5" s="1"/>
  <c r="AM38" i="5"/>
  <c r="AJ38" i="5"/>
  <c r="AG38" i="5"/>
  <c r="AD38" i="5"/>
  <c r="AA38" i="5"/>
  <c r="X38" i="5"/>
  <c r="U38" i="5"/>
  <c r="R38" i="5"/>
  <c r="O38" i="5"/>
  <c r="L38" i="5"/>
  <c r="I38" i="5"/>
  <c r="AP37" i="5"/>
  <c r="F37" i="5" s="1"/>
  <c r="E37" i="5" s="1"/>
  <c r="C37" i="5" s="1"/>
  <c r="AM37" i="5"/>
  <c r="AJ37" i="5"/>
  <c r="AG37" i="5"/>
  <c r="AD37" i="5"/>
  <c r="AA37" i="5"/>
  <c r="X37" i="5"/>
  <c r="U37" i="5"/>
  <c r="R37" i="5"/>
  <c r="O37" i="5"/>
  <c r="L37" i="5"/>
  <c r="I37" i="5"/>
  <c r="AP36" i="5"/>
  <c r="F36" i="5" s="1"/>
  <c r="E36" i="5" s="1"/>
  <c r="C36" i="5" s="1"/>
  <c r="AM36" i="5"/>
  <c r="AJ36" i="5"/>
  <c r="AG36" i="5"/>
  <c r="AD36" i="5"/>
  <c r="AA36" i="5"/>
  <c r="X36" i="5"/>
  <c r="U36" i="5"/>
  <c r="R36" i="5"/>
  <c r="O36" i="5"/>
  <c r="L36" i="5"/>
  <c r="I36" i="5"/>
  <c r="AP35" i="5"/>
  <c r="F35" i="5" s="1"/>
  <c r="E35" i="5" s="1"/>
  <c r="C35" i="5" s="1"/>
  <c r="AM35" i="5"/>
  <c r="AJ35" i="5"/>
  <c r="AG35" i="5"/>
  <c r="AD35" i="5"/>
  <c r="AA35" i="5"/>
  <c r="X35" i="5"/>
  <c r="U35" i="5"/>
  <c r="R35" i="5"/>
  <c r="O35" i="5"/>
  <c r="L35" i="5"/>
  <c r="I35" i="5"/>
  <c r="AP34" i="5"/>
  <c r="F34" i="5" s="1"/>
  <c r="E34" i="5" s="1"/>
  <c r="C34" i="5" s="1"/>
  <c r="AM34" i="5"/>
  <c r="AJ34" i="5"/>
  <c r="AG34" i="5"/>
  <c r="AD34" i="5"/>
  <c r="AA34" i="5"/>
  <c r="X34" i="5"/>
  <c r="U34" i="5"/>
  <c r="R34" i="5"/>
  <c r="O34" i="5"/>
  <c r="L34" i="5"/>
  <c r="I34" i="5"/>
  <c r="AP33" i="5"/>
  <c r="F33" i="5" s="1"/>
  <c r="E33" i="5" s="1"/>
  <c r="C33" i="5" s="1"/>
  <c r="AM33" i="5"/>
  <c r="AJ33" i="5"/>
  <c r="AG33" i="5"/>
  <c r="AD33" i="5"/>
  <c r="AA33" i="5"/>
  <c r="X33" i="5"/>
  <c r="U33" i="5"/>
  <c r="R33" i="5"/>
  <c r="O33" i="5"/>
  <c r="L33" i="5"/>
  <c r="I33" i="5"/>
  <c r="AP32" i="5"/>
  <c r="F32" i="5" s="1"/>
  <c r="E32" i="5" s="1"/>
  <c r="C32" i="5" s="1"/>
  <c r="AM32" i="5"/>
  <c r="AJ32" i="5"/>
  <c r="AG32" i="5"/>
  <c r="AD32" i="5"/>
  <c r="AA32" i="5"/>
  <c r="X32" i="5"/>
  <c r="U32" i="5"/>
  <c r="R32" i="5"/>
  <c r="O32" i="5"/>
  <c r="L32" i="5"/>
  <c r="I32" i="5"/>
  <c r="AP31" i="5"/>
  <c r="F31" i="5" s="1"/>
  <c r="E31" i="5" s="1"/>
  <c r="C31" i="5" s="1"/>
  <c r="AM31" i="5"/>
  <c r="AJ31" i="5"/>
  <c r="AG31" i="5"/>
  <c r="AD31" i="5"/>
  <c r="AA31" i="5"/>
  <c r="X31" i="5"/>
  <c r="U31" i="5"/>
  <c r="R31" i="5"/>
  <c r="O31" i="5"/>
  <c r="L31" i="5"/>
  <c r="I31" i="5"/>
  <c r="AP30" i="5"/>
  <c r="F30" i="5" s="1"/>
  <c r="E30" i="5" s="1"/>
  <c r="C30" i="5" s="1"/>
  <c r="AM30" i="5"/>
  <c r="AJ30" i="5"/>
  <c r="AG30" i="5"/>
  <c r="AD30" i="5"/>
  <c r="AA30" i="5"/>
  <c r="X30" i="5"/>
  <c r="U30" i="5"/>
  <c r="R30" i="5"/>
  <c r="O30" i="5"/>
  <c r="L30" i="5"/>
  <c r="I30" i="5"/>
  <c r="AP29" i="5"/>
  <c r="F29" i="5" s="1"/>
  <c r="E29" i="5" s="1"/>
  <c r="C29" i="5" s="1"/>
  <c r="AM29" i="5"/>
  <c r="AJ29" i="5"/>
  <c r="AG29" i="5"/>
  <c r="AD29" i="5"/>
  <c r="AA29" i="5"/>
  <c r="X29" i="5"/>
  <c r="U29" i="5"/>
  <c r="R29" i="5"/>
  <c r="O29" i="5"/>
  <c r="L29" i="5"/>
  <c r="I29" i="5"/>
  <c r="AP28" i="5"/>
  <c r="F28" i="5" s="1"/>
  <c r="E28" i="5" s="1"/>
  <c r="C28" i="5" s="1"/>
  <c r="AM28" i="5"/>
  <c r="AJ28" i="5"/>
  <c r="AG28" i="5"/>
  <c r="AD28" i="5"/>
  <c r="AA28" i="5"/>
  <c r="X28" i="5"/>
  <c r="U28" i="5"/>
  <c r="R28" i="5"/>
  <c r="O28" i="5"/>
  <c r="L28" i="5"/>
  <c r="I28" i="5"/>
  <c r="AP27" i="5"/>
  <c r="F27" i="5" s="1"/>
  <c r="E27" i="5" s="1"/>
  <c r="C27" i="5" s="1"/>
  <c r="AM27" i="5"/>
  <c r="AJ27" i="5"/>
  <c r="AG27" i="5"/>
  <c r="AD27" i="5"/>
  <c r="AA27" i="5"/>
  <c r="X27" i="5"/>
  <c r="U27" i="5"/>
  <c r="R27" i="5"/>
  <c r="O27" i="5"/>
  <c r="L27" i="5"/>
  <c r="I27" i="5"/>
  <c r="AP26" i="5"/>
  <c r="F26" i="5" s="1"/>
  <c r="E26" i="5" s="1"/>
  <c r="C26" i="5" s="1"/>
  <c r="AM26" i="5"/>
  <c r="AJ26" i="5"/>
  <c r="AG26" i="5"/>
  <c r="AD26" i="5"/>
  <c r="AA26" i="5"/>
  <c r="X26" i="5"/>
  <c r="U26" i="5"/>
  <c r="R26" i="5"/>
  <c r="O26" i="5"/>
  <c r="L26" i="5"/>
  <c r="I26" i="5"/>
  <c r="AP25" i="5"/>
  <c r="F25" i="5" s="1"/>
  <c r="E25" i="5" s="1"/>
  <c r="C25" i="5" s="1"/>
  <c r="AM25" i="5"/>
  <c r="AJ25" i="5"/>
  <c r="AG25" i="5"/>
  <c r="AD25" i="5"/>
  <c r="AA25" i="5"/>
  <c r="X25" i="5"/>
  <c r="U25" i="5"/>
  <c r="R25" i="5"/>
  <c r="O25" i="5"/>
  <c r="L25" i="5"/>
  <c r="I25" i="5"/>
  <c r="AP24" i="5"/>
  <c r="F24" i="5" s="1"/>
  <c r="E24" i="5" s="1"/>
  <c r="C24" i="5" s="1"/>
  <c r="AM24" i="5"/>
  <c r="AJ24" i="5"/>
  <c r="AG24" i="5"/>
  <c r="AD24" i="5"/>
  <c r="AA24" i="5"/>
  <c r="X24" i="5"/>
  <c r="U24" i="5"/>
  <c r="R24" i="5"/>
  <c r="O24" i="5"/>
  <c r="L24" i="5"/>
  <c r="I24" i="5"/>
  <c r="AP23" i="5"/>
  <c r="F23" i="5" s="1"/>
  <c r="E23" i="5" s="1"/>
  <c r="C23" i="5" s="1"/>
  <c r="D49" i="29" s="1"/>
  <c r="E49" i="29" s="1"/>
  <c r="I49" i="29" s="1"/>
  <c r="AM23" i="5"/>
  <c r="AJ23" i="5"/>
  <c r="AG23" i="5"/>
  <c r="AD23" i="5"/>
  <c r="AA23" i="5"/>
  <c r="X23" i="5"/>
  <c r="U23" i="5"/>
  <c r="R23" i="5"/>
  <c r="O23" i="5"/>
  <c r="L23" i="5"/>
  <c r="I23" i="5"/>
  <c r="AP22" i="5"/>
  <c r="F22" i="5" s="1"/>
  <c r="E22" i="5" s="1"/>
  <c r="C22" i="5" s="1"/>
  <c r="AM22" i="5"/>
  <c r="AJ22" i="5"/>
  <c r="AG22" i="5"/>
  <c r="AD22" i="5"/>
  <c r="AA22" i="5"/>
  <c r="X22" i="5"/>
  <c r="U22" i="5"/>
  <c r="R22" i="5"/>
  <c r="O22" i="5"/>
  <c r="L22" i="5"/>
  <c r="I22" i="5"/>
  <c r="AP21" i="5"/>
  <c r="F21" i="5" s="1"/>
  <c r="E21" i="5" s="1"/>
  <c r="C21" i="5" s="1"/>
  <c r="AM21" i="5"/>
  <c r="AJ21" i="5"/>
  <c r="AG21" i="5"/>
  <c r="AD21" i="5"/>
  <c r="AA21" i="5"/>
  <c r="X21" i="5"/>
  <c r="U21" i="5"/>
  <c r="R21" i="5"/>
  <c r="O21" i="5"/>
  <c r="L21" i="5"/>
  <c r="I21" i="5"/>
  <c r="E20" i="5"/>
  <c r="C20" i="5" s="1"/>
  <c r="E19" i="5"/>
  <c r="C19" i="5" s="1"/>
  <c r="AP18" i="5"/>
  <c r="F18" i="5" s="1"/>
  <c r="E18" i="5" s="1"/>
  <c r="C18" i="5" s="1"/>
  <c r="AM18" i="5"/>
  <c r="AJ18" i="5"/>
  <c r="AG18" i="5"/>
  <c r="AD18" i="5"/>
  <c r="AA18" i="5"/>
  <c r="X18" i="5"/>
  <c r="U18" i="5"/>
  <c r="R18" i="5"/>
  <c r="O18" i="5"/>
  <c r="L18" i="5"/>
  <c r="I18" i="5"/>
  <c r="AP17" i="5"/>
  <c r="F17" i="5" s="1"/>
  <c r="E17" i="5" s="1"/>
  <c r="C17" i="5" s="1"/>
  <c r="AM17" i="5"/>
  <c r="AJ17" i="5"/>
  <c r="AG17" i="5"/>
  <c r="AD17" i="5"/>
  <c r="AA17" i="5"/>
  <c r="X17" i="5"/>
  <c r="U17" i="5"/>
  <c r="R17" i="5"/>
  <c r="O17" i="5"/>
  <c r="L17" i="5"/>
  <c r="I17" i="5"/>
  <c r="AP16" i="5"/>
  <c r="F16" i="5" s="1"/>
  <c r="E16" i="5" s="1"/>
  <c r="C16" i="5" s="1"/>
  <c r="AM16" i="5"/>
  <c r="AJ16" i="5"/>
  <c r="AG16" i="5"/>
  <c r="AD16" i="5"/>
  <c r="AA16" i="5"/>
  <c r="X16" i="5"/>
  <c r="U16" i="5"/>
  <c r="R16" i="5"/>
  <c r="O16" i="5"/>
  <c r="L16" i="5"/>
  <c r="I16" i="5"/>
  <c r="AP15" i="5"/>
  <c r="F15" i="5" s="1"/>
  <c r="E15" i="5" s="1"/>
  <c r="C15" i="5" s="1"/>
  <c r="AM15" i="5"/>
  <c r="AJ15" i="5"/>
  <c r="AG15" i="5"/>
  <c r="AD15" i="5"/>
  <c r="AA15" i="5"/>
  <c r="X15" i="5"/>
  <c r="U15" i="5"/>
  <c r="R15" i="5"/>
  <c r="O15" i="5"/>
  <c r="L15" i="5"/>
  <c r="I15" i="5"/>
  <c r="AP14" i="5"/>
  <c r="F14" i="5" s="1"/>
  <c r="E14" i="5" s="1"/>
  <c r="C14" i="5" s="1"/>
  <c r="AM14" i="5"/>
  <c r="AJ14" i="5"/>
  <c r="AG14" i="5"/>
  <c r="AD14" i="5"/>
  <c r="AA14" i="5"/>
  <c r="X14" i="5"/>
  <c r="U14" i="5"/>
  <c r="R14" i="5"/>
  <c r="O14" i="5"/>
  <c r="L14" i="5"/>
  <c r="I14" i="5"/>
  <c r="AP13" i="5"/>
  <c r="F13" i="5" s="1"/>
  <c r="E13" i="5" s="1"/>
  <c r="C13" i="5" s="1"/>
  <c r="AM13" i="5"/>
  <c r="AJ13" i="5"/>
  <c r="AG13" i="5"/>
  <c r="AD13" i="5"/>
  <c r="AA13" i="5"/>
  <c r="X13" i="5"/>
  <c r="U13" i="5"/>
  <c r="R13" i="5"/>
  <c r="O13" i="5"/>
  <c r="L13" i="5"/>
  <c r="I13" i="5"/>
  <c r="AP12" i="5"/>
  <c r="F12" i="5" s="1"/>
  <c r="E12" i="5" s="1"/>
  <c r="C12" i="5" s="1"/>
  <c r="D164" i="21" s="1"/>
  <c r="E164" i="21" s="1"/>
  <c r="I164" i="21" s="1"/>
  <c r="AM12" i="5"/>
  <c r="AJ12" i="5"/>
  <c r="AG12" i="5"/>
  <c r="AD12" i="5"/>
  <c r="AA12" i="5"/>
  <c r="X12" i="5"/>
  <c r="U12" i="5"/>
  <c r="R12" i="5"/>
  <c r="O12" i="5"/>
  <c r="L12" i="5"/>
  <c r="I12" i="5"/>
  <c r="AP11" i="5"/>
  <c r="F11" i="5" s="1"/>
  <c r="E11" i="5" s="1"/>
  <c r="C11" i="5" s="1"/>
  <c r="D36" i="49" s="1"/>
  <c r="E36" i="49" s="1"/>
  <c r="I36" i="49" s="1"/>
  <c r="AM11" i="5"/>
  <c r="AJ11" i="5"/>
  <c r="AG11" i="5"/>
  <c r="AD11" i="5"/>
  <c r="AA11" i="5"/>
  <c r="X11" i="5"/>
  <c r="U11" i="5"/>
  <c r="R11" i="5"/>
  <c r="O11" i="5"/>
  <c r="L11" i="5"/>
  <c r="I11" i="5"/>
  <c r="AP10" i="5"/>
  <c r="F10" i="5" s="1"/>
  <c r="E10" i="5" s="1"/>
  <c r="C10" i="5" s="1"/>
  <c r="AM10" i="5"/>
  <c r="AJ10" i="5"/>
  <c r="AG10" i="5"/>
  <c r="AD10" i="5"/>
  <c r="AA10" i="5"/>
  <c r="X10" i="5"/>
  <c r="U10" i="5"/>
  <c r="R10" i="5"/>
  <c r="O10" i="5"/>
  <c r="L10" i="5"/>
  <c r="I10" i="5"/>
  <c r="AP9" i="5"/>
  <c r="F9" i="5" s="1"/>
  <c r="E9" i="5" s="1"/>
  <c r="C9" i="5" s="1"/>
  <c r="AM9" i="5"/>
  <c r="AJ9" i="5"/>
  <c r="AG9" i="5"/>
  <c r="AD9" i="5"/>
  <c r="AA9" i="5"/>
  <c r="X9" i="5"/>
  <c r="U9" i="5"/>
  <c r="R9" i="5"/>
  <c r="O9" i="5"/>
  <c r="L9" i="5"/>
  <c r="I9" i="5"/>
  <c r="AP8" i="5"/>
  <c r="F8" i="5" s="1"/>
  <c r="E8" i="5" s="1"/>
  <c r="C8" i="5" s="1"/>
  <c r="AM8" i="5"/>
  <c r="AJ8" i="5"/>
  <c r="AG8" i="5"/>
  <c r="AD8" i="5"/>
  <c r="AA8" i="5"/>
  <c r="X8" i="5"/>
  <c r="U8" i="5"/>
  <c r="R8" i="5"/>
  <c r="O8" i="5"/>
  <c r="L8" i="5"/>
  <c r="I8" i="5"/>
  <c r="E7" i="5"/>
  <c r="C7" i="5" s="1"/>
  <c r="E6" i="5"/>
  <c r="C6" i="5" s="1"/>
  <c r="AP5" i="5"/>
  <c r="F5" i="5" s="1"/>
  <c r="E5" i="5" s="1"/>
  <c r="C5" i="5" s="1"/>
  <c r="AM5" i="5"/>
  <c r="AJ5" i="5"/>
  <c r="AG5" i="5"/>
  <c r="AD5" i="5"/>
  <c r="AA5" i="5"/>
  <c r="X5" i="5"/>
  <c r="U5" i="5"/>
  <c r="R5" i="5"/>
  <c r="O5" i="5"/>
  <c r="L5" i="5"/>
  <c r="I5" i="5"/>
  <c r="AP4" i="5"/>
  <c r="F4" i="5" s="1"/>
  <c r="E4" i="5" s="1"/>
  <c r="C4" i="5" s="1"/>
  <c r="D35" i="47" s="1"/>
  <c r="E35" i="47" s="1"/>
  <c r="I35" i="47" s="1"/>
  <c r="AM4" i="5"/>
  <c r="AJ4" i="5"/>
  <c r="AG4" i="5"/>
  <c r="AD4" i="5"/>
  <c r="AA4" i="5"/>
  <c r="X4" i="5"/>
  <c r="U4" i="5"/>
  <c r="R4" i="5"/>
  <c r="O4" i="5"/>
  <c r="L4" i="5"/>
  <c r="I4" i="5"/>
  <c r="F3" i="5"/>
  <c r="E3" i="5" s="1"/>
  <c r="C3" i="5" s="1"/>
  <c r="AM3" i="5"/>
  <c r="AJ3" i="5"/>
  <c r="AG3" i="5"/>
  <c r="AD3" i="5"/>
  <c r="AA3" i="5"/>
  <c r="X3" i="5"/>
  <c r="U3" i="5"/>
  <c r="R3" i="5"/>
  <c r="O3" i="5"/>
  <c r="L3" i="5"/>
  <c r="I3" i="5"/>
  <c r="AP2" i="5"/>
  <c r="F2" i="5" s="1"/>
  <c r="E2" i="5" s="1"/>
  <c r="C2" i="5" s="1"/>
  <c r="AM2" i="5"/>
  <c r="AJ2" i="5"/>
  <c r="AG2" i="5"/>
  <c r="AD2" i="5"/>
  <c r="AA2" i="5"/>
  <c r="X2" i="5"/>
  <c r="U2" i="5"/>
  <c r="R2" i="5"/>
  <c r="O2" i="5"/>
  <c r="L2" i="5"/>
  <c r="I2" i="5"/>
  <c r="D153" i="21" l="1"/>
  <c r="E153" i="21" s="1"/>
  <c r="I153" i="21" s="1"/>
  <c r="D162" i="21"/>
  <c r="E162" i="21" s="1"/>
  <c r="I162" i="21" s="1"/>
  <c r="D44" i="47"/>
  <c r="E44" i="47" s="1"/>
  <c r="I44" i="47" s="1"/>
  <c r="D78" i="21"/>
  <c r="E78" i="21" s="1"/>
  <c r="I78" i="21" s="1"/>
  <c r="D102" i="16"/>
  <c r="E102" i="16" s="1"/>
  <c r="I102" i="16" s="1"/>
  <c r="D151" i="21"/>
  <c r="E151" i="21" s="1"/>
  <c r="I151" i="21" s="1"/>
  <c r="D154" i="21"/>
  <c r="E154" i="21" s="1"/>
  <c r="I154" i="21" s="1"/>
  <c r="D158" i="21"/>
  <c r="E158" i="21" s="1"/>
  <c r="I158" i="21" s="1"/>
  <c r="D43" i="29"/>
  <c r="E43" i="29" s="1"/>
  <c r="I43" i="29" s="1"/>
  <c r="D147" i="21"/>
  <c r="E147" i="21" s="1"/>
  <c r="I147" i="21" s="1"/>
  <c r="D163" i="21"/>
  <c r="E163" i="21" s="1"/>
  <c r="I163" i="21" s="1"/>
  <c r="D166" i="21"/>
  <c r="E166" i="21" s="1"/>
  <c r="I166" i="21" s="1"/>
  <c r="D30" i="28"/>
  <c r="E30" i="28" s="1"/>
  <c r="I30" i="28" s="1"/>
  <c r="D30" i="30"/>
  <c r="E30" i="30" s="1"/>
  <c r="I30" i="30" s="1"/>
  <c r="D39" i="25"/>
  <c r="E39" i="25" s="1"/>
  <c r="I39" i="25" s="1"/>
  <c r="D39" i="30"/>
  <c r="E39" i="30" s="1"/>
  <c r="I39" i="30" s="1"/>
  <c r="D39" i="28"/>
  <c r="E39" i="28" s="1"/>
  <c r="I39" i="28" s="1"/>
  <c r="D46" i="30"/>
  <c r="E46" i="30" s="1"/>
  <c r="I46" i="30" s="1"/>
  <c r="D41" i="25"/>
  <c r="E41" i="25" s="1"/>
  <c r="I41" i="25" s="1"/>
  <c r="D41" i="28"/>
  <c r="E41" i="28" s="1"/>
  <c r="I41" i="28" s="1"/>
  <c r="D41" i="30"/>
  <c r="E41" i="30" s="1"/>
  <c r="I41" i="30" s="1"/>
  <c r="D160" i="21"/>
  <c r="E160" i="21" s="1"/>
  <c r="I160" i="21" s="1"/>
  <c r="D150" i="21"/>
  <c r="E150" i="21" s="1"/>
  <c r="I150" i="21" s="1"/>
  <c r="D35" i="29"/>
  <c r="E35" i="29" s="1"/>
  <c r="I35" i="29" s="1"/>
  <c r="D44" i="29"/>
  <c r="E44" i="29" s="1"/>
  <c r="I44" i="29" s="1"/>
  <c r="D31" i="26"/>
  <c r="E31" i="26" s="1"/>
  <c r="I31" i="26" s="1"/>
  <c r="D30" i="29"/>
  <c r="E30" i="29" s="1"/>
  <c r="I30" i="29" s="1"/>
  <c r="D47" i="30"/>
  <c r="E47" i="30" s="1"/>
  <c r="I47" i="30" s="1"/>
  <c r="D74" i="21"/>
  <c r="E74" i="21" s="1"/>
  <c r="I74" i="21" s="1"/>
  <c r="D34" i="28"/>
  <c r="E34" i="28" s="1"/>
  <c r="I34" i="28" s="1"/>
  <c r="D34" i="30"/>
  <c r="E34" i="30" s="1"/>
  <c r="I34" i="30" s="1"/>
  <c r="D155" i="21"/>
  <c r="E155" i="21" s="1"/>
  <c r="I155" i="21" s="1"/>
  <c r="D148" i="21"/>
  <c r="E148" i="21" s="1"/>
  <c r="I148" i="21" s="1"/>
  <c r="D32" i="49"/>
  <c r="E32" i="49" s="1"/>
  <c r="I32" i="49" s="1"/>
  <c r="D42" i="28"/>
  <c r="E42" i="28" s="1"/>
  <c r="I42" i="28" s="1"/>
  <c r="D31" i="28"/>
  <c r="E31" i="28" s="1"/>
  <c r="I31" i="28" s="1"/>
  <c r="D42" i="30"/>
  <c r="E42" i="30" s="1"/>
  <c r="I42" i="30" s="1"/>
  <c r="D50" i="29"/>
  <c r="E50" i="29" s="1"/>
  <c r="I50" i="29" s="1"/>
  <c r="D31" i="30"/>
  <c r="E31" i="30" s="1"/>
  <c r="I31" i="30" s="1"/>
  <c r="D161" i="21"/>
  <c r="E161" i="21" s="1"/>
  <c r="I161" i="21" s="1"/>
  <c r="D152" i="21"/>
  <c r="E152" i="21" s="1"/>
  <c r="I152" i="21" s="1"/>
  <c r="D47" i="29"/>
  <c r="E47" i="29" s="1"/>
  <c r="I47" i="29" s="1"/>
  <c r="D42" i="29"/>
  <c r="E42" i="29" s="1"/>
  <c r="I42" i="29" s="1"/>
  <c r="D85" i="21"/>
  <c r="E85" i="21" s="1"/>
  <c r="I85" i="21" s="1"/>
  <c r="D83" i="21"/>
  <c r="E83" i="21" s="1"/>
  <c r="I83" i="21" s="1"/>
  <c r="D100" i="16"/>
  <c r="E100" i="16" s="1"/>
  <c r="I100" i="16" s="1"/>
  <c r="D149" i="21"/>
  <c r="E149" i="21" s="1"/>
  <c r="I149" i="21" s="1"/>
  <c r="D80" i="21"/>
  <c r="E80" i="21" s="1"/>
  <c r="I80" i="21" s="1"/>
  <c r="D77" i="21"/>
  <c r="E77" i="21" s="1"/>
  <c r="I77" i="21" s="1"/>
  <c r="D76" i="21"/>
  <c r="E76" i="21" s="1"/>
  <c r="I76" i="21" s="1"/>
  <c r="D35" i="28"/>
  <c r="E35" i="28" s="1"/>
  <c r="I35" i="28" s="1"/>
  <c r="D35" i="30"/>
  <c r="E35" i="30" s="1"/>
  <c r="I35" i="30" s="1"/>
  <c r="D36" i="25"/>
  <c r="E36" i="25" s="1"/>
  <c r="I36" i="25" s="1"/>
  <c r="D36" i="28"/>
  <c r="E36" i="28" s="1"/>
  <c r="I36" i="28" s="1"/>
  <c r="D36" i="30"/>
  <c r="E36" i="30" s="1"/>
  <c r="I36" i="30" s="1"/>
  <c r="D37" i="25"/>
  <c r="E37" i="25" s="1"/>
  <c r="I37" i="25" s="1"/>
  <c r="D37" i="28"/>
  <c r="E37" i="28" s="1"/>
  <c r="I37" i="28" s="1"/>
  <c r="D37" i="30"/>
  <c r="E37" i="30" s="1"/>
  <c r="I37" i="30" s="1"/>
  <c r="D29" i="29"/>
  <c r="E29" i="29" s="1"/>
  <c r="I29" i="29" s="1"/>
  <c r="D41" i="29"/>
  <c r="E41" i="29" s="1"/>
  <c r="I41" i="29" s="1"/>
  <c r="D34" i="29"/>
  <c r="E34" i="29" s="1"/>
  <c r="I34" i="29" s="1"/>
  <c r="D43" i="30"/>
  <c r="E43" i="30" s="1"/>
  <c r="I43" i="30" s="1"/>
  <c r="D32" i="30"/>
  <c r="E32" i="30" s="1"/>
  <c r="I32" i="30" s="1"/>
  <c r="D51" i="29"/>
  <c r="E51" i="29" s="1"/>
  <c r="I51" i="29" s="1"/>
  <c r="D32" i="28"/>
  <c r="E32" i="28" s="1"/>
  <c r="I32" i="28" s="1"/>
  <c r="D43" i="25"/>
  <c r="E43" i="25" s="1"/>
  <c r="I43" i="25" s="1"/>
  <c r="D43" i="28"/>
  <c r="E43" i="28" s="1"/>
  <c r="I43" i="28" s="1"/>
  <c r="D45" i="26"/>
  <c r="E45" i="26" s="1"/>
  <c r="I45" i="26" s="1"/>
  <c r="D105" i="16"/>
  <c r="E105" i="16" s="1"/>
  <c r="I105" i="16" s="1"/>
  <c r="D109" i="16"/>
  <c r="E109" i="16" s="1"/>
  <c r="I109" i="16" s="1"/>
  <c r="D35" i="26"/>
  <c r="E35" i="26" s="1"/>
  <c r="I35" i="26" s="1"/>
  <c r="D43" i="26"/>
  <c r="E43" i="26" s="1"/>
  <c r="I43" i="26" s="1"/>
  <c r="D29" i="26"/>
  <c r="E29" i="26" s="1"/>
  <c r="I29" i="26" s="1"/>
  <c r="D51" i="47"/>
  <c r="E51" i="47" s="1"/>
  <c r="D64" i="47"/>
  <c r="E64" i="47" s="1"/>
  <c r="I64" i="47" s="1"/>
  <c r="D71" i="47"/>
  <c r="E71" i="47" s="1"/>
  <c r="I71" i="47" s="1"/>
  <c r="D34" i="47"/>
  <c r="E34" i="47" s="1"/>
  <c r="I34" i="47" s="1"/>
  <c r="D114" i="16"/>
  <c r="E114" i="16" s="1"/>
  <c r="I114" i="16" s="1"/>
  <c r="D42" i="47"/>
  <c r="E42" i="47" s="1"/>
  <c r="I42" i="47" s="1"/>
  <c r="D98" i="16"/>
  <c r="E98" i="16" s="1"/>
  <c r="I98" i="16" s="1"/>
  <c r="D55" i="47"/>
  <c r="E55" i="47" s="1"/>
  <c r="D58" i="47"/>
  <c r="E58" i="47" s="1"/>
  <c r="D54" i="47"/>
  <c r="E54" i="47" s="1"/>
  <c r="D86" i="32"/>
  <c r="E86" i="32" s="1"/>
  <c r="I86" i="32" s="1"/>
  <c r="D86" i="47"/>
  <c r="E86" i="47" s="1"/>
  <c r="I86" i="47" s="1"/>
  <c r="D99" i="16"/>
  <c r="E99" i="16" s="1"/>
  <c r="I99" i="16" s="1"/>
  <c r="D48" i="47"/>
  <c r="E48" i="47" s="1"/>
  <c r="D106" i="16"/>
  <c r="E106" i="16" s="1"/>
  <c r="I106" i="16" s="1"/>
  <c r="D31" i="25"/>
  <c r="E31" i="25" s="1"/>
  <c r="I31" i="25" s="1"/>
  <c r="D72" i="47"/>
  <c r="E72" i="47" s="1"/>
  <c r="I72" i="47" s="1"/>
  <c r="D52" i="26"/>
  <c r="E52" i="26" s="1"/>
  <c r="I52" i="26" s="1"/>
  <c r="D41" i="26"/>
  <c r="E41" i="26" s="1"/>
  <c r="I41" i="26" s="1"/>
  <c r="D65" i="47"/>
  <c r="E65" i="47" s="1"/>
  <c r="I65" i="47" s="1"/>
  <c r="D40" i="47"/>
  <c r="E40" i="47" s="1"/>
  <c r="I40" i="47" s="1"/>
  <c r="D32" i="25"/>
  <c r="E32" i="25" s="1"/>
  <c r="I32" i="25" s="1"/>
  <c r="D53" i="26"/>
  <c r="E53" i="26" s="1"/>
  <c r="I53" i="26" s="1"/>
  <c r="D89" i="32"/>
  <c r="E89" i="32" s="1"/>
  <c r="I89" i="32" s="1"/>
  <c r="D89" i="47"/>
  <c r="E89" i="47" s="1"/>
  <c r="I89" i="47" s="1"/>
  <c r="D63" i="47"/>
  <c r="E63" i="47" s="1"/>
  <c r="I63" i="47" s="1"/>
  <c r="D84" i="47"/>
  <c r="E84" i="47" s="1"/>
  <c r="I84" i="47" s="1"/>
  <c r="D81" i="47"/>
  <c r="E81" i="47" s="1"/>
  <c r="I81" i="47" s="1"/>
  <c r="D100" i="47"/>
  <c r="E100" i="47" s="1"/>
  <c r="I100" i="47" s="1"/>
  <c r="D43" i="47"/>
  <c r="E43" i="47" s="1"/>
  <c r="I43" i="47" s="1"/>
  <c r="D96" i="47"/>
  <c r="E96" i="47" s="1"/>
  <c r="I96" i="47" s="1"/>
  <c r="D92" i="47"/>
  <c r="E92" i="47" s="1"/>
  <c r="I92" i="47" s="1"/>
  <c r="D104" i="47"/>
  <c r="E104" i="47" s="1"/>
  <c r="I104" i="47" s="1"/>
  <c r="D78" i="47"/>
  <c r="E78" i="47" s="1"/>
  <c r="I78" i="47" s="1"/>
  <c r="D87" i="47"/>
  <c r="E87" i="47" s="1"/>
  <c r="I87" i="47" s="1"/>
  <c r="D31" i="47"/>
  <c r="E31" i="47" s="1"/>
  <c r="I31" i="47" s="1"/>
  <c r="D39" i="47"/>
  <c r="E39" i="47" s="1"/>
  <c r="I39" i="47" s="1"/>
  <c r="D90" i="47"/>
  <c r="E90" i="47" s="1"/>
  <c r="I90" i="47" s="1"/>
  <c r="D75" i="47"/>
  <c r="E75" i="47" s="1"/>
  <c r="I75" i="47" s="1"/>
  <c r="D102" i="47"/>
  <c r="E102" i="47" s="1"/>
  <c r="I102" i="47" s="1"/>
  <c r="D30" i="26"/>
  <c r="E30" i="26" s="1"/>
  <c r="I30" i="26" s="1"/>
  <c r="D36" i="47"/>
  <c r="E36" i="47" s="1"/>
  <c r="I36" i="47" s="1"/>
  <c r="D51" i="26"/>
  <c r="E51" i="26" s="1"/>
  <c r="I51" i="26" s="1"/>
  <c r="D36" i="26"/>
  <c r="E36" i="26" s="1"/>
  <c r="I36" i="26" s="1"/>
  <c r="D73" i="47"/>
  <c r="E73" i="47" s="1"/>
  <c r="I73" i="47" s="1"/>
  <c r="D69" i="47"/>
  <c r="E69" i="47" s="1"/>
  <c r="I69" i="47" s="1"/>
  <c r="D111" i="16"/>
  <c r="E111" i="16" s="1"/>
  <c r="I111" i="16" s="1"/>
  <c r="D101" i="16"/>
  <c r="E101" i="16" s="1"/>
  <c r="I101" i="16" s="1"/>
  <c r="D37" i="26"/>
  <c r="E37" i="26" s="1"/>
  <c r="I37" i="26" s="1"/>
  <c r="D46" i="26"/>
  <c r="E46" i="26" s="1"/>
  <c r="I46" i="26" s="1"/>
  <c r="D44" i="26"/>
  <c r="E44" i="26" s="1"/>
  <c r="I44" i="26" s="1"/>
  <c r="D101" i="47"/>
  <c r="E101" i="47" s="1"/>
  <c r="I101" i="47" s="1"/>
  <c r="D95" i="47"/>
  <c r="E95" i="47" s="1"/>
  <c r="I95" i="47" s="1"/>
  <c r="D112" i="16"/>
  <c r="E112" i="16" s="1"/>
  <c r="I112" i="16" s="1"/>
  <c r="D103" i="16"/>
  <c r="E103" i="16" s="1"/>
  <c r="I103" i="16" s="1"/>
  <c r="D80" i="47"/>
  <c r="E80" i="47" s="1"/>
  <c r="I80" i="47" s="1"/>
  <c r="D67" i="47"/>
  <c r="E67" i="47" s="1"/>
  <c r="I67" i="47" s="1"/>
  <c r="D49" i="26"/>
  <c r="E49" i="26" s="1"/>
  <c r="I49" i="26" s="1"/>
  <c r="D45" i="47"/>
  <c r="E45" i="47" s="1"/>
  <c r="I45" i="47" s="1"/>
  <c r="D113" i="16"/>
  <c r="E113" i="16" s="1"/>
  <c r="I113" i="16" s="1"/>
  <c r="D104" i="16"/>
  <c r="E104" i="16" s="1"/>
  <c r="I104" i="16" s="1"/>
  <c r="D52" i="47"/>
  <c r="E52" i="47" s="1"/>
  <c r="D115" i="16"/>
  <c r="E115" i="16" s="1"/>
  <c r="I115" i="16" s="1"/>
  <c r="D81" i="32"/>
  <c r="E81" i="32" s="1"/>
  <c r="I81" i="32" s="1"/>
  <c r="D84" i="32"/>
  <c r="E84" i="32" s="1"/>
  <c r="I84" i="32" s="1"/>
  <c r="D63" i="32"/>
  <c r="E63" i="32" s="1"/>
  <c r="I63" i="32" s="1"/>
  <c r="D100" i="32"/>
  <c r="E100" i="32" s="1"/>
  <c r="I100" i="32" s="1"/>
  <c r="D96" i="32"/>
  <c r="E96" i="32" s="1"/>
  <c r="I96" i="32" s="1"/>
  <c r="D43" i="32"/>
  <c r="E43" i="32" s="1"/>
  <c r="I43" i="32" s="1"/>
  <c r="D51" i="32"/>
  <c r="E51" i="32" s="1"/>
  <c r="D179" i="21"/>
  <c r="E179" i="21" s="1"/>
  <c r="I179" i="21" s="1"/>
  <c r="D183" i="21"/>
  <c r="E183" i="21" s="1"/>
  <c r="I183" i="21" s="1"/>
  <c r="D62" i="16"/>
  <c r="E62" i="16" s="1"/>
  <c r="D65" i="34"/>
  <c r="E65" i="34" s="1"/>
  <c r="I65" i="34" s="1"/>
  <c r="D151" i="34"/>
  <c r="E151" i="34" s="1"/>
  <c r="I151" i="34" s="1"/>
  <c r="D110" i="21"/>
  <c r="E110" i="21" s="1"/>
  <c r="I110" i="21" s="1"/>
  <c r="D65" i="21"/>
  <c r="E65" i="21" s="1"/>
  <c r="I65" i="21" s="1"/>
  <c r="D123" i="16"/>
  <c r="E123" i="16" s="1"/>
  <c r="I123" i="16" s="1"/>
  <c r="D102" i="32"/>
  <c r="E102" i="32" s="1"/>
  <c r="I102" i="32" s="1"/>
  <c r="D90" i="32"/>
  <c r="E90" i="32" s="1"/>
  <c r="I90" i="32" s="1"/>
  <c r="D75" i="32"/>
  <c r="E75" i="32" s="1"/>
  <c r="I75" i="32" s="1"/>
  <c r="D34" i="25"/>
  <c r="E34" i="25" s="1"/>
  <c r="I34" i="25" s="1"/>
  <c r="D123" i="21"/>
  <c r="E123" i="21" s="1"/>
  <c r="I123" i="21" s="1"/>
  <c r="D74" i="16"/>
  <c r="E74" i="16" s="1"/>
  <c r="I74" i="16" s="1"/>
  <c r="D49" i="34"/>
  <c r="E49" i="34" s="1"/>
  <c r="I49" i="34" s="1"/>
  <c r="D39" i="32"/>
  <c r="E39" i="32" s="1"/>
  <c r="I39" i="32" s="1"/>
  <c r="D172" i="21"/>
  <c r="E172" i="21" s="1"/>
  <c r="D48" i="21"/>
  <c r="E48" i="21" s="1"/>
  <c r="I48" i="21" s="1"/>
  <c r="D30" i="16"/>
  <c r="E30" i="16" s="1"/>
  <c r="I30" i="16" s="1"/>
  <c r="D31" i="32"/>
  <c r="E31" i="32" s="1"/>
  <c r="I31" i="32" s="1"/>
  <c r="D87" i="32"/>
  <c r="E87" i="32" s="1"/>
  <c r="I87" i="32" s="1"/>
  <c r="D36" i="34"/>
  <c r="E36" i="34" s="1"/>
  <c r="I36" i="34" s="1"/>
  <c r="D33" i="21"/>
  <c r="E33" i="21" s="1"/>
  <c r="I33" i="21" s="1"/>
  <c r="D39" i="16"/>
  <c r="E39" i="16" s="1"/>
  <c r="D41" i="34"/>
  <c r="E41" i="34" s="1"/>
  <c r="I41" i="34" s="1"/>
  <c r="D45" i="34"/>
  <c r="E45" i="34" s="1"/>
  <c r="I45" i="34" s="1"/>
  <c r="D36" i="32"/>
  <c r="E36" i="32" s="1"/>
  <c r="I36" i="32" s="1"/>
  <c r="D46" i="21"/>
  <c r="E46" i="21" s="1"/>
  <c r="I46" i="21" s="1"/>
  <c r="D60" i="21"/>
  <c r="E60" i="21" s="1"/>
  <c r="I60" i="21" s="1"/>
  <c r="D64" i="21"/>
  <c r="E64" i="21" s="1"/>
  <c r="I64" i="21" s="1"/>
  <c r="D42" i="21"/>
  <c r="E42" i="21" s="1"/>
  <c r="I42" i="21" s="1"/>
  <c r="D68" i="21"/>
  <c r="E68" i="21" s="1"/>
  <c r="I68" i="21" s="1"/>
  <c r="D101" i="32"/>
  <c r="E101" i="32" s="1"/>
  <c r="I101" i="32" s="1"/>
  <c r="D95" i="32"/>
  <c r="E95" i="32" s="1"/>
  <c r="I95" i="32" s="1"/>
  <c r="D80" i="32"/>
  <c r="E80" i="32" s="1"/>
  <c r="I80" i="32" s="1"/>
  <c r="D67" i="32"/>
  <c r="E67" i="32" s="1"/>
  <c r="I67" i="32" s="1"/>
  <c r="D36" i="21"/>
  <c r="E36" i="21" s="1"/>
  <c r="I36" i="21" s="1"/>
  <c r="D52" i="21"/>
  <c r="E52" i="21" s="1"/>
  <c r="I52" i="21" s="1"/>
  <c r="D120" i="16"/>
  <c r="E120" i="16" s="1"/>
  <c r="D121" i="34"/>
  <c r="E121" i="34" s="1"/>
  <c r="I121" i="34" s="1"/>
  <c r="D140" i="34"/>
  <c r="E140" i="34" s="1"/>
  <c r="I140" i="34" s="1"/>
  <c r="D70" i="34"/>
  <c r="E70" i="34" s="1"/>
  <c r="I70" i="34" s="1"/>
  <c r="D95" i="34"/>
  <c r="E95" i="34" s="1"/>
  <c r="I95" i="34" s="1"/>
  <c r="D143" i="34"/>
  <c r="E143" i="34" s="1"/>
  <c r="I143" i="34" s="1"/>
  <c r="D109" i="34"/>
  <c r="E109" i="34" s="1"/>
  <c r="I109" i="34" s="1"/>
  <c r="D119" i="34"/>
  <c r="E119" i="34" s="1"/>
  <c r="I119" i="34" s="1"/>
  <c r="D77" i="34"/>
  <c r="E77" i="34" s="1"/>
  <c r="I77" i="34" s="1"/>
  <c r="D105" i="34"/>
  <c r="E105" i="34" s="1"/>
  <c r="I105" i="34" s="1"/>
  <c r="D116" i="21"/>
  <c r="E116" i="21" s="1"/>
  <c r="I116" i="21" s="1"/>
  <c r="D169" i="21"/>
  <c r="E169" i="21" s="1"/>
  <c r="I169" i="21" s="1"/>
  <c r="D132" i="21"/>
  <c r="E132" i="21" s="1"/>
  <c r="I132" i="21" s="1"/>
  <c r="D134" i="21"/>
  <c r="E134" i="21" s="1"/>
  <c r="I134" i="21" s="1"/>
  <c r="D85" i="16"/>
  <c r="E85" i="16" s="1"/>
  <c r="I85" i="16" s="1"/>
  <c r="D185" i="21"/>
  <c r="E185" i="21" s="1"/>
  <c r="I185" i="21" s="1"/>
  <c r="D181" i="21"/>
  <c r="E181" i="21" s="1"/>
  <c r="I181" i="21" s="1"/>
  <c r="D178" i="21"/>
  <c r="E178" i="21" s="1"/>
  <c r="I178" i="21" s="1"/>
  <c r="D149" i="34"/>
  <c r="E149" i="34" s="1"/>
  <c r="I149" i="34" s="1"/>
  <c r="D141" i="34"/>
  <c r="E141" i="34" s="1"/>
  <c r="I141" i="34" s="1"/>
  <c r="D118" i="34"/>
  <c r="E118" i="34" s="1"/>
  <c r="I118" i="34" s="1"/>
  <c r="D120" i="34"/>
  <c r="E120" i="34" s="1"/>
  <c r="I120" i="34" s="1"/>
  <c r="D52" i="32"/>
  <c r="E52" i="32" s="1"/>
  <c r="D184" i="21"/>
  <c r="E184" i="21" s="1"/>
  <c r="I184" i="21" s="1"/>
  <c r="D180" i="21"/>
  <c r="E180" i="21" s="1"/>
  <c r="I180" i="21" s="1"/>
  <c r="D78" i="16"/>
  <c r="E78" i="16" s="1"/>
  <c r="I78" i="16" s="1"/>
  <c r="D127" i="21"/>
  <c r="E127" i="21" s="1"/>
  <c r="I127" i="21" s="1"/>
  <c r="D43" i="34"/>
  <c r="E43" i="34" s="1"/>
  <c r="I43" i="34" s="1"/>
  <c r="D54" i="34"/>
  <c r="E54" i="34" s="1"/>
  <c r="I54" i="34" s="1"/>
  <c r="D44" i="32"/>
  <c r="E44" i="32" s="1"/>
  <c r="I44" i="32" s="1"/>
  <c r="D99" i="21"/>
  <c r="E99" i="21" s="1"/>
  <c r="I99" i="21" s="1"/>
  <c r="D44" i="21"/>
  <c r="E44" i="21" s="1"/>
  <c r="I44" i="21" s="1"/>
  <c r="D54" i="21"/>
  <c r="E54" i="21" s="1"/>
  <c r="I54" i="21" s="1"/>
  <c r="D92" i="32"/>
  <c r="E92" i="32" s="1"/>
  <c r="I92" i="32" s="1"/>
  <c r="D78" i="32"/>
  <c r="E78" i="32" s="1"/>
  <c r="I78" i="32" s="1"/>
  <c r="D35" i="25"/>
  <c r="E35" i="25" s="1"/>
  <c r="I35" i="25" s="1"/>
  <c r="D104" i="32"/>
  <c r="E104" i="32" s="1"/>
  <c r="I104" i="32" s="1"/>
  <c r="D126" i="21"/>
  <c r="E126" i="21" s="1"/>
  <c r="I126" i="21" s="1"/>
  <c r="D125" i="21"/>
  <c r="E125" i="21" s="1"/>
  <c r="I125" i="21" s="1"/>
  <c r="D128" i="34"/>
  <c r="E128" i="34" s="1"/>
  <c r="I128" i="34" s="1"/>
  <c r="D129" i="34"/>
  <c r="E129" i="34" s="1"/>
  <c r="I129" i="34" s="1"/>
  <c r="D123" i="34"/>
  <c r="E123" i="34" s="1"/>
  <c r="I123" i="34" s="1"/>
  <c r="D102" i="34"/>
  <c r="E102" i="34" s="1"/>
  <c r="I102" i="34" s="1"/>
  <c r="D137" i="34"/>
  <c r="E137" i="34" s="1"/>
  <c r="I137" i="34" s="1"/>
  <c r="D124" i="34"/>
  <c r="E124" i="34" s="1"/>
  <c r="I124" i="34" s="1"/>
  <c r="D66" i="16"/>
  <c r="E66" i="16" s="1"/>
  <c r="I66" i="16" s="1"/>
  <c r="D69" i="34"/>
  <c r="E69" i="34" s="1"/>
  <c r="I69" i="34" s="1"/>
  <c r="D115" i="21"/>
  <c r="E115" i="21" s="1"/>
  <c r="I115" i="21" s="1"/>
  <c r="D47" i="16"/>
  <c r="E47" i="16" s="1"/>
  <c r="D72" i="32"/>
  <c r="E72" i="32" s="1"/>
  <c r="I72" i="32" s="1"/>
  <c r="D42" i="25"/>
  <c r="E42" i="25" s="1"/>
  <c r="I42" i="25" s="1"/>
  <c r="D65" i="32"/>
  <c r="E65" i="32" s="1"/>
  <c r="I65" i="32" s="1"/>
  <c r="D126" i="34"/>
  <c r="E126" i="34" s="1"/>
  <c r="I126" i="34" s="1"/>
  <c r="D72" i="34"/>
  <c r="E72" i="34" s="1"/>
  <c r="I72" i="34" s="1"/>
  <c r="D58" i="34"/>
  <c r="E58" i="34" s="1"/>
  <c r="I58" i="34" s="1"/>
  <c r="D93" i="34"/>
  <c r="E93" i="34" s="1"/>
  <c r="I93" i="34" s="1"/>
  <c r="D59" i="34"/>
  <c r="E59" i="34" s="1"/>
  <c r="I59" i="34" s="1"/>
  <c r="D134" i="34"/>
  <c r="E134" i="34" s="1"/>
  <c r="I134" i="34" s="1"/>
  <c r="D116" i="34"/>
  <c r="E116" i="34" s="1"/>
  <c r="I116" i="34" s="1"/>
  <c r="D50" i="34"/>
  <c r="E50" i="34" s="1"/>
  <c r="I50" i="34" s="1"/>
  <c r="D138" i="34"/>
  <c r="E138" i="34" s="1"/>
  <c r="I138" i="34" s="1"/>
  <c r="D75" i="34"/>
  <c r="E75" i="34" s="1"/>
  <c r="I75" i="34" s="1"/>
  <c r="D44" i="34"/>
  <c r="E44" i="34" s="1"/>
  <c r="I44" i="34" s="1"/>
  <c r="D103" i="34"/>
  <c r="E103" i="34" s="1"/>
  <c r="I103" i="34" s="1"/>
  <c r="D125" i="34"/>
  <c r="E125" i="34" s="1"/>
  <c r="I125" i="34" s="1"/>
  <c r="D68" i="34"/>
  <c r="E68" i="34" s="1"/>
  <c r="I68" i="34" s="1"/>
  <c r="D132" i="34"/>
  <c r="E132" i="34" s="1"/>
  <c r="I132" i="34" s="1"/>
  <c r="D62" i="34"/>
  <c r="E62" i="34" s="1"/>
  <c r="I62" i="34" s="1"/>
  <c r="D111" i="34"/>
  <c r="E111" i="34" s="1"/>
  <c r="I111" i="34" s="1"/>
  <c r="D56" i="34"/>
  <c r="E56" i="34" s="1"/>
  <c r="I56" i="34" s="1"/>
  <c r="D40" i="32"/>
  <c r="E40" i="32" s="1"/>
  <c r="I40" i="32" s="1"/>
  <c r="D48" i="32"/>
  <c r="E48" i="32" s="1"/>
  <c r="D37" i="21"/>
  <c r="E37" i="21" s="1"/>
  <c r="I37" i="21" s="1"/>
  <c r="D59" i="21"/>
  <c r="E59" i="21" s="1"/>
  <c r="I59" i="21" s="1"/>
  <c r="D107" i="21"/>
  <c r="E107" i="21" s="1"/>
  <c r="I107" i="21" s="1"/>
  <c r="D118" i="21"/>
  <c r="E118" i="21" s="1"/>
  <c r="I118" i="21" s="1"/>
  <c r="D101" i="21"/>
  <c r="E101" i="21" s="1"/>
  <c r="I101" i="21" s="1"/>
  <c r="D58" i="21"/>
  <c r="E58" i="21" s="1"/>
  <c r="I58" i="21" s="1"/>
  <c r="D69" i="21"/>
  <c r="E69" i="21" s="1"/>
  <c r="I69" i="21" s="1"/>
  <c r="D62" i="21"/>
  <c r="E62" i="21" s="1"/>
  <c r="I62" i="21" s="1"/>
  <c r="D49" i="21"/>
  <c r="E49" i="21" s="1"/>
  <c r="I49" i="21" s="1"/>
  <c r="D167" i="21"/>
  <c r="E167" i="21" s="1"/>
  <c r="I167" i="21" s="1"/>
  <c r="D56" i="21"/>
  <c r="E56" i="21" s="1"/>
  <c r="I56" i="21" s="1"/>
  <c r="D45" i="21"/>
  <c r="E45" i="21" s="1"/>
  <c r="I45" i="21" s="1"/>
  <c r="D104" i="21"/>
  <c r="E104" i="21" s="1"/>
  <c r="I104" i="21" s="1"/>
  <c r="D114" i="21"/>
  <c r="E114" i="21" s="1"/>
  <c r="I114" i="21" s="1"/>
  <c r="D103" i="21"/>
  <c r="E103" i="21" s="1"/>
  <c r="I103" i="21" s="1"/>
  <c r="D124" i="16"/>
  <c r="E124" i="16" s="1"/>
  <c r="W124" i="16" s="1"/>
  <c r="D114" i="34"/>
  <c r="E114" i="34" s="1"/>
  <c r="I114" i="34" s="1"/>
  <c r="D42" i="34"/>
  <c r="E42" i="34" s="1"/>
  <c r="I42" i="34" s="1"/>
  <c r="D133" i="34"/>
  <c r="E133" i="34" s="1"/>
  <c r="I133" i="34" s="1"/>
  <c r="D112" i="34"/>
  <c r="E112" i="34" s="1"/>
  <c r="I112" i="34" s="1"/>
  <c r="D66" i="34"/>
  <c r="E66" i="34" s="1"/>
  <c r="I66" i="34" s="1"/>
  <c r="D117" i="34"/>
  <c r="E117" i="34" s="1"/>
  <c r="I117" i="34" s="1"/>
  <c r="D53" i="34"/>
  <c r="E53" i="34" s="1"/>
  <c r="I53" i="34" s="1"/>
  <c r="D55" i="34"/>
  <c r="E55" i="34" s="1"/>
  <c r="I55" i="34" s="1"/>
  <c r="D45" i="32"/>
  <c r="E45" i="32" s="1"/>
  <c r="I45" i="32" s="1"/>
  <c r="D55" i="21"/>
  <c r="E55" i="21" s="1"/>
  <c r="I55" i="21" s="1"/>
  <c r="D66" i="21"/>
  <c r="E66" i="21" s="1"/>
  <c r="I66" i="21" s="1"/>
  <c r="D43" i="21"/>
  <c r="E43" i="21" s="1"/>
  <c r="I43" i="21" s="1"/>
  <c r="D173" i="21"/>
  <c r="E173" i="21" s="1"/>
  <c r="D111" i="21"/>
  <c r="E111" i="21" s="1"/>
  <c r="I111" i="21" s="1"/>
  <c r="D100" i="21"/>
  <c r="E100" i="21" s="1"/>
  <c r="I100" i="21" s="1"/>
  <c r="D53" i="21"/>
  <c r="E53" i="21" s="1"/>
  <c r="I53" i="21" s="1"/>
  <c r="D80" i="16"/>
  <c r="E80" i="16" s="1"/>
  <c r="I80" i="16" s="1"/>
  <c r="D129" i="21"/>
  <c r="E129" i="21" s="1"/>
  <c r="I129" i="21" s="1"/>
  <c r="D57" i="21"/>
  <c r="E57" i="21" s="1"/>
  <c r="I57" i="21" s="1"/>
  <c r="D38" i="16"/>
  <c r="E38" i="16" s="1"/>
  <c r="D107" i="34"/>
  <c r="E107" i="34" s="1"/>
  <c r="I107" i="34" s="1"/>
  <c r="D40" i="34"/>
  <c r="E40" i="34" s="1"/>
  <c r="I40" i="34" s="1"/>
  <c r="D35" i="32"/>
  <c r="E35" i="32" s="1"/>
  <c r="I35" i="32" s="1"/>
  <c r="D41" i="21"/>
  <c r="E41" i="21" s="1"/>
  <c r="I41" i="21" s="1"/>
  <c r="D30" i="25"/>
  <c r="E30" i="25" s="1"/>
  <c r="I30" i="25" s="1"/>
  <c r="D92" i="34"/>
  <c r="E92" i="34" s="1"/>
  <c r="I92" i="34" s="1"/>
  <c r="D90" i="34"/>
  <c r="E90" i="34" s="1"/>
  <c r="I90" i="34" s="1"/>
  <c r="D121" i="16"/>
  <c r="E121" i="16" s="1"/>
  <c r="AB121" i="16" s="1"/>
  <c r="D98" i="34"/>
  <c r="E98" i="34" s="1"/>
  <c r="I98" i="34" s="1"/>
  <c r="D170" i="21"/>
  <c r="E170" i="21" s="1"/>
  <c r="D69" i="32"/>
  <c r="E69" i="32" s="1"/>
  <c r="I69" i="32" s="1"/>
  <c r="D73" i="32"/>
  <c r="E73" i="32" s="1"/>
  <c r="I73" i="32" s="1"/>
  <c r="D144" i="34"/>
  <c r="E144" i="34" s="1"/>
  <c r="I144" i="34" s="1"/>
  <c r="D125" i="16"/>
  <c r="E125" i="16" s="1"/>
  <c r="I125" i="16" s="1"/>
  <c r="D58" i="32"/>
  <c r="E58" i="32" s="1"/>
  <c r="D127" i="34"/>
  <c r="E127" i="34" s="1"/>
  <c r="I127" i="34" s="1"/>
  <c r="D115" i="34"/>
  <c r="E115" i="34" s="1"/>
  <c r="I115" i="34" s="1"/>
  <c r="D113" i="34"/>
  <c r="E113" i="34" s="1"/>
  <c r="I113" i="34" s="1"/>
  <c r="D67" i="34"/>
  <c r="E67" i="34" s="1"/>
  <c r="I67" i="34" s="1"/>
  <c r="D63" i="34"/>
  <c r="E63" i="34" s="1"/>
  <c r="I63" i="34" s="1"/>
  <c r="D54" i="32"/>
  <c r="E54" i="32" s="1"/>
  <c r="D55" i="32"/>
  <c r="E55" i="32" s="1"/>
  <c r="D67" i="21"/>
  <c r="E67" i="21" s="1"/>
  <c r="I67" i="21" s="1"/>
  <c r="D63" i="21"/>
  <c r="E63" i="21" s="1"/>
  <c r="I63" i="21" s="1"/>
  <c r="D112" i="21"/>
  <c r="E112" i="21" s="1"/>
  <c r="I112" i="21" s="1"/>
  <c r="D108" i="21"/>
  <c r="E108" i="21" s="1"/>
  <c r="I108" i="21" s="1"/>
  <c r="D174" i="21"/>
  <c r="E174" i="21" s="1"/>
  <c r="D71" i="32"/>
  <c r="E71" i="32" s="1"/>
  <c r="I71" i="32" s="1"/>
  <c r="D34" i="32"/>
  <c r="E34" i="32" s="1"/>
  <c r="I34" i="32" s="1"/>
  <c r="D64" i="32"/>
  <c r="E64" i="32" s="1"/>
  <c r="I64" i="32" s="1"/>
  <c r="D139" i="34"/>
  <c r="E139" i="34" s="1"/>
  <c r="I139" i="34" s="1"/>
  <c r="D148" i="34"/>
  <c r="E148" i="34" s="1"/>
  <c r="I148" i="34" s="1"/>
  <c r="D106" i="34"/>
  <c r="E106" i="34" s="1"/>
  <c r="I106" i="34" s="1"/>
  <c r="D142" i="34"/>
  <c r="E142" i="34" s="1"/>
  <c r="I142" i="34" s="1"/>
  <c r="D108" i="34"/>
  <c r="E108" i="34" s="1"/>
  <c r="I108" i="34" s="1"/>
  <c r="D101" i="34"/>
  <c r="E101" i="34" s="1"/>
  <c r="I101" i="34" s="1"/>
  <c r="D104" i="34"/>
  <c r="E104" i="34" s="1"/>
  <c r="I104" i="34" s="1"/>
  <c r="D136" i="34"/>
  <c r="E136" i="34" s="1"/>
  <c r="I136" i="34" s="1"/>
  <c r="D39" i="34"/>
  <c r="E39" i="34" s="1"/>
  <c r="I39" i="34" s="1"/>
  <c r="D145" i="34"/>
  <c r="E145" i="34" s="1"/>
  <c r="I145" i="34" s="1"/>
  <c r="D182" i="21"/>
  <c r="E182" i="21" s="1"/>
  <c r="I182" i="21" s="1"/>
  <c r="D40" i="21"/>
  <c r="E40" i="21" s="1"/>
  <c r="I40" i="21" s="1"/>
  <c r="D71" i="34"/>
  <c r="E71" i="34" s="1"/>
  <c r="I71" i="34" s="1"/>
  <c r="D64" i="34"/>
  <c r="E64" i="34" s="1"/>
  <c r="I64" i="34" s="1"/>
  <c r="D150" i="34"/>
  <c r="E150" i="34" s="1"/>
  <c r="I150" i="34" s="1"/>
  <c r="D99" i="34"/>
  <c r="E99" i="34" s="1"/>
  <c r="I99" i="34" s="1"/>
  <c r="D147" i="34"/>
  <c r="E147" i="34" s="1"/>
  <c r="I147" i="34" s="1"/>
  <c r="D97" i="34"/>
  <c r="E97" i="34" s="1"/>
  <c r="I97" i="34" s="1"/>
  <c r="D74" i="34"/>
  <c r="E74" i="34" s="1"/>
  <c r="I74" i="34" s="1"/>
  <c r="D60" i="34"/>
  <c r="E60" i="34" s="1"/>
  <c r="I60" i="34" s="1"/>
  <c r="D52" i="34"/>
  <c r="E52" i="34" s="1"/>
  <c r="I52" i="34" s="1"/>
  <c r="D48" i="34"/>
  <c r="E48" i="34" s="1"/>
  <c r="I48" i="34" s="1"/>
  <c r="D152" i="34"/>
  <c r="E152" i="34" s="1"/>
  <c r="I152" i="34" s="1"/>
  <c r="D42" i="32"/>
  <c r="E42" i="32" s="1"/>
  <c r="I42" i="32" s="1"/>
  <c r="D113" i="21"/>
  <c r="E113" i="21" s="1"/>
  <c r="I113" i="21" s="1"/>
  <c r="D109" i="21"/>
  <c r="E109" i="21" s="1"/>
  <c r="I109" i="21" s="1"/>
  <c r="D105" i="21"/>
  <c r="E105" i="21" s="1"/>
  <c r="I105" i="21" s="1"/>
  <c r="D117" i="21"/>
  <c r="E117" i="21" s="1"/>
  <c r="I117" i="21" s="1"/>
  <c r="D73" i="34"/>
  <c r="E73" i="34" s="1"/>
  <c r="I73" i="34" s="1"/>
  <c r="D57" i="34"/>
  <c r="E57" i="34" s="1"/>
  <c r="I57" i="34" s="1"/>
  <c r="D76" i="34"/>
  <c r="E76" i="34" s="1"/>
  <c r="I76" i="34" s="1"/>
  <c r="D119" i="21"/>
  <c r="E119" i="21" s="1"/>
  <c r="I119" i="21" s="1"/>
  <c r="D102" i="21"/>
  <c r="E102" i="21" s="1"/>
  <c r="I102" i="21" s="1"/>
  <c r="D122" i="16"/>
  <c r="E122" i="16" s="1"/>
  <c r="AB122" i="16" s="1"/>
  <c r="D110" i="34"/>
  <c r="E110" i="34" s="1"/>
  <c r="I110" i="34" s="1"/>
  <c r="D171" i="21"/>
  <c r="E171" i="21" s="1"/>
  <c r="D132" i="16"/>
  <c r="E132" i="16" s="1"/>
  <c r="I132" i="16" s="1"/>
  <c r="D129" i="16"/>
  <c r="E129" i="16" s="1"/>
  <c r="I129" i="16" s="1"/>
  <c r="D117" i="16"/>
  <c r="E117" i="16" s="1"/>
  <c r="D57" i="16"/>
  <c r="E57" i="16" s="1"/>
  <c r="D68" i="16"/>
  <c r="E68" i="16" s="1"/>
  <c r="D49" i="16"/>
  <c r="E49" i="16" s="1"/>
  <c r="D61" i="16"/>
  <c r="E61" i="16" s="1"/>
  <c r="D76" i="16"/>
  <c r="E76" i="16" s="1"/>
  <c r="I76" i="16" s="1"/>
  <c r="D77" i="16"/>
  <c r="E77" i="16" s="1"/>
  <c r="I77" i="16" s="1"/>
  <c r="D130" i="16"/>
  <c r="E130" i="16" s="1"/>
  <c r="I130" i="16" s="1"/>
  <c r="D134" i="16"/>
  <c r="E134" i="16" s="1"/>
  <c r="I134" i="16" s="1"/>
  <c r="D119" i="16"/>
  <c r="E119" i="16" s="1"/>
  <c r="D70" i="16"/>
  <c r="E70" i="16" s="1"/>
  <c r="D65" i="16"/>
  <c r="E65" i="16" s="1"/>
  <c r="I65" i="16" s="1"/>
  <c r="D59" i="16"/>
  <c r="E59" i="16" s="1"/>
  <c r="I59" i="16" s="1"/>
  <c r="D55" i="16"/>
  <c r="E55" i="16" s="1"/>
  <c r="D50" i="16"/>
  <c r="E50" i="16" s="1"/>
  <c r="D69" i="16"/>
  <c r="E69" i="16" s="1"/>
  <c r="D133" i="16"/>
  <c r="E133" i="16" s="1"/>
  <c r="I133" i="16" s="1"/>
  <c r="D37" i="16"/>
  <c r="E37" i="16" s="1"/>
  <c r="D41" i="16"/>
  <c r="E41" i="16" s="1"/>
  <c r="I41" i="16" s="1"/>
  <c r="D54" i="16"/>
  <c r="E54" i="16" s="1"/>
  <c r="D118" i="16"/>
  <c r="E118" i="16" s="1"/>
  <c r="D43" i="16"/>
  <c r="E43" i="16" s="1"/>
  <c r="I43" i="16" s="1"/>
  <c r="D40" i="16"/>
  <c r="E40" i="16" s="1"/>
  <c r="I40" i="16" s="1"/>
  <c r="D64" i="16"/>
  <c r="E64" i="16" s="1"/>
  <c r="D52" i="16"/>
  <c r="E52" i="16" s="1"/>
  <c r="D53" i="16"/>
  <c r="E53" i="16" s="1"/>
  <c r="D83" i="16"/>
  <c r="E83" i="16" s="1"/>
  <c r="I83" i="16" s="1"/>
  <c r="D136" i="16"/>
  <c r="E136" i="16" s="1"/>
  <c r="I136" i="16" s="1"/>
  <c r="E87" i="16"/>
  <c r="I87" i="16" s="1"/>
  <c r="D46" i="16"/>
  <c r="E46" i="16" s="1"/>
  <c r="D67" i="16"/>
  <c r="E67" i="16" s="1"/>
  <c r="I67" i="16" s="1"/>
  <c r="D131" i="16"/>
  <c r="E131" i="16" s="1"/>
  <c r="I131" i="16" s="1"/>
  <c r="D135" i="16"/>
  <c r="E135" i="16" s="1"/>
  <c r="I135" i="16" s="1"/>
  <c r="D42" i="16"/>
  <c r="E42" i="16" s="1"/>
  <c r="I42" i="16" s="1"/>
  <c r="D63" i="16"/>
  <c r="E63" i="16" s="1"/>
  <c r="D60" i="16"/>
  <c r="E60" i="16" s="1"/>
  <c r="D56" i="16"/>
  <c r="E56" i="16" s="1"/>
  <c r="D51" i="16"/>
  <c r="E51" i="16" s="1"/>
  <c r="I81" i="16"/>
  <c r="I84" i="16"/>
  <c r="I58" i="16"/>
  <c r="G46" i="16"/>
  <c r="A48" i="16"/>
  <c r="A49" i="16" s="1"/>
  <c r="A50" i="16" s="1"/>
  <c r="A51" i="16" s="1"/>
  <c r="A52" i="16" s="1"/>
  <c r="AJ161" i="5"/>
  <c r="AG161" i="5"/>
  <c r="U161" i="5"/>
  <c r="E161" i="5"/>
  <c r="C161" i="5" s="1"/>
  <c r="AM161" i="5"/>
  <c r="AA161" i="5"/>
  <c r="O161" i="5"/>
  <c r="AM176" i="5"/>
  <c r="AG176" i="5"/>
  <c r="AJ176" i="5"/>
  <c r="AD176" i="5"/>
  <c r="E176" i="5"/>
  <c r="C176" i="5" s="1"/>
  <c r="AM194" i="5"/>
  <c r="AG194" i="5"/>
  <c r="X194" i="5"/>
  <c r="R194" i="5"/>
  <c r="L194" i="5"/>
  <c r="AJ194" i="5"/>
  <c r="AD194" i="5"/>
  <c r="U194" i="5"/>
  <c r="O194" i="5"/>
  <c r="I194" i="5"/>
  <c r="E194" i="5"/>
  <c r="C194" i="5" s="1"/>
  <c r="AM196" i="5"/>
  <c r="AG196" i="5"/>
  <c r="X196" i="5"/>
  <c r="R196" i="5"/>
  <c r="L196" i="5"/>
  <c r="AJ196" i="5"/>
  <c r="AD196" i="5"/>
  <c r="U196" i="5"/>
  <c r="O196" i="5"/>
  <c r="I196" i="5"/>
  <c r="E196" i="5"/>
  <c r="C196" i="5" s="1"/>
  <c r="AM198" i="5"/>
  <c r="AG198" i="5"/>
  <c r="AA198" i="5"/>
  <c r="AJ198" i="5"/>
  <c r="X198" i="5"/>
  <c r="R198" i="5"/>
  <c r="L198" i="5"/>
  <c r="AD198" i="5"/>
  <c r="U198" i="5"/>
  <c r="O198" i="5"/>
  <c r="I198" i="5"/>
  <c r="E198" i="5"/>
  <c r="C198" i="5" s="1"/>
  <c r="AM177" i="5"/>
  <c r="AG177" i="5"/>
  <c r="AJ177" i="5"/>
  <c r="AD177" i="5"/>
  <c r="E177" i="5"/>
  <c r="C177" i="5" s="1"/>
  <c r="AM180" i="5"/>
  <c r="AG180" i="5"/>
  <c r="AJ180" i="5"/>
  <c r="AD180" i="5"/>
  <c r="E180" i="5"/>
  <c r="C180" i="5" s="1"/>
  <c r="AM182" i="5"/>
  <c r="AG182" i="5"/>
  <c r="AJ182" i="5"/>
  <c r="AD182" i="5"/>
  <c r="E182" i="5"/>
  <c r="C182" i="5" s="1"/>
  <c r="AM195" i="5"/>
  <c r="AG195" i="5"/>
  <c r="X195" i="5"/>
  <c r="R195" i="5"/>
  <c r="L195" i="5"/>
  <c r="AJ195" i="5"/>
  <c r="AD195" i="5"/>
  <c r="U195" i="5"/>
  <c r="O195" i="5"/>
  <c r="I195" i="5"/>
  <c r="E195" i="5"/>
  <c r="C195" i="5" s="1"/>
  <c r="AM197" i="5"/>
  <c r="AG197" i="5"/>
  <c r="X197" i="5"/>
  <c r="R197" i="5"/>
  <c r="L197" i="5"/>
  <c r="AJ197" i="5"/>
  <c r="AD197" i="5"/>
  <c r="U197" i="5"/>
  <c r="O197" i="5"/>
  <c r="I197" i="5"/>
  <c r="E197" i="5"/>
  <c r="C197" i="5" s="1"/>
  <c r="L161" i="5"/>
  <c r="R161" i="5"/>
  <c r="X161" i="5"/>
  <c r="AD161" i="5"/>
  <c r="I52" i="25" l="1"/>
  <c r="I54" i="25" s="1"/>
  <c r="I54" i="30"/>
  <c r="I56" i="30" s="1"/>
  <c r="I157" i="34"/>
  <c r="I159" i="34" s="1"/>
  <c r="I52" i="28"/>
  <c r="I54" i="28" s="1"/>
  <c r="I47" i="49"/>
  <c r="I49" i="49" s="1"/>
  <c r="AB123" i="16"/>
  <c r="W123" i="16"/>
  <c r="D75" i="21"/>
  <c r="E75" i="21" s="1"/>
  <c r="I75" i="21" s="1"/>
  <c r="D37" i="29"/>
  <c r="E37" i="29" s="1"/>
  <c r="I37" i="29" s="1"/>
  <c r="D46" i="29"/>
  <c r="E46" i="29" s="1"/>
  <c r="I46" i="29" s="1"/>
  <c r="D32" i="29"/>
  <c r="E32" i="29" s="1"/>
  <c r="I32" i="29" s="1"/>
  <c r="D31" i="29"/>
  <c r="E31" i="29" s="1"/>
  <c r="I31" i="29" s="1"/>
  <c r="D36" i="29"/>
  <c r="E36" i="29" s="1"/>
  <c r="I36" i="29" s="1"/>
  <c r="D45" i="29"/>
  <c r="E45" i="29" s="1"/>
  <c r="I45" i="29" s="1"/>
  <c r="W125" i="16"/>
  <c r="D32" i="26"/>
  <c r="E32" i="26" s="1"/>
  <c r="I32" i="26" s="1"/>
  <c r="D47" i="26"/>
  <c r="E47" i="26" s="1"/>
  <c r="I47" i="26" s="1"/>
  <c r="D38" i="26"/>
  <c r="E38" i="26" s="1"/>
  <c r="I38" i="26" s="1"/>
  <c r="D33" i="26"/>
  <c r="E33" i="26" s="1"/>
  <c r="I33" i="26" s="1"/>
  <c r="D53" i="47"/>
  <c r="E53" i="47" s="1"/>
  <c r="D77" i="47"/>
  <c r="E77" i="47" s="1"/>
  <c r="I77" i="47" s="1"/>
  <c r="D48" i="26"/>
  <c r="E48" i="26" s="1"/>
  <c r="I48" i="26" s="1"/>
  <c r="D39" i="26"/>
  <c r="E39" i="26" s="1"/>
  <c r="I39" i="26" s="1"/>
  <c r="D91" i="47"/>
  <c r="E91" i="47" s="1"/>
  <c r="I91" i="47" s="1"/>
  <c r="D103" i="47"/>
  <c r="E103" i="47" s="1"/>
  <c r="I103" i="47" s="1"/>
  <c r="D57" i="47"/>
  <c r="E57" i="47" s="1"/>
  <c r="W121" i="16"/>
  <c r="I122" i="16"/>
  <c r="I121" i="16"/>
  <c r="AB124" i="16"/>
  <c r="I124" i="16"/>
  <c r="AB125" i="16"/>
  <c r="D75" i="16"/>
  <c r="E75" i="16" s="1"/>
  <c r="I75" i="16" s="1"/>
  <c r="D91" i="32"/>
  <c r="E91" i="32" s="1"/>
  <c r="I91" i="32" s="1"/>
  <c r="D77" i="32"/>
  <c r="E77" i="32" s="1"/>
  <c r="I77" i="32" s="1"/>
  <c r="D103" i="32"/>
  <c r="E103" i="32" s="1"/>
  <c r="I103" i="32" s="1"/>
  <c r="D124" i="21"/>
  <c r="E124" i="21" s="1"/>
  <c r="I124" i="21" s="1"/>
  <c r="D53" i="32"/>
  <c r="E53" i="32" s="1"/>
  <c r="D57" i="32"/>
  <c r="E57" i="32" s="1"/>
  <c r="AB170" i="21"/>
  <c r="I170" i="21"/>
  <c r="W170" i="21"/>
  <c r="I174" i="21"/>
  <c r="W174" i="21"/>
  <c r="AB174" i="21"/>
  <c r="AB171" i="21"/>
  <c r="W171" i="21"/>
  <c r="I171" i="21"/>
  <c r="AB173" i="21"/>
  <c r="I173" i="21"/>
  <c r="W173" i="21"/>
  <c r="I172" i="21"/>
  <c r="W172" i="21"/>
  <c r="AB172" i="21"/>
  <c r="W122" i="16"/>
  <c r="I57" i="16"/>
  <c r="A53" i="16"/>
  <c r="A54" i="16" s="1"/>
  <c r="A55" i="16" s="1"/>
  <c r="A56" i="16" s="1"/>
  <c r="A57" i="16" s="1"/>
  <c r="A58" i="16" s="1"/>
  <c r="A59" i="16" s="1"/>
  <c r="A60" i="16" s="1"/>
  <c r="A61" i="16" s="1"/>
  <c r="A62" i="16" s="1"/>
  <c r="A63" i="16" s="1"/>
  <c r="A64" i="16" s="1"/>
  <c r="A65" i="16" s="1"/>
  <c r="A66" i="16" s="1"/>
  <c r="A67" i="16" s="1"/>
  <c r="A68" i="16" s="1"/>
  <c r="A69" i="16" s="1"/>
  <c r="A70" i="16" s="1"/>
  <c r="I46" i="16"/>
  <c r="I49" i="16"/>
  <c r="I47" i="16"/>
  <c r="I48" i="16"/>
  <c r="I37" i="16"/>
  <c r="I63" i="16"/>
  <c r="I50" i="16"/>
  <c r="I52" i="16"/>
  <c r="I64" i="16"/>
  <c r="I120" i="16"/>
  <c r="I44" i="16"/>
  <c r="I118" i="16"/>
  <c r="I29" i="16"/>
  <c r="I39" i="16"/>
  <c r="I51" i="16"/>
  <c r="I60" i="16"/>
  <c r="I54" i="16"/>
  <c r="I38" i="16"/>
  <c r="I119" i="16"/>
  <c r="I33" i="16"/>
  <c r="I31" i="16"/>
  <c r="I53" i="16"/>
  <c r="I117" i="16"/>
  <c r="J142" i="16"/>
  <c r="C35" i="16"/>
  <c r="I189" i="21" l="1"/>
  <c r="I191" i="21" s="1"/>
  <c r="C67" i="41"/>
  <c r="I67" i="41"/>
  <c r="F67" i="41"/>
  <c r="I68" i="41"/>
  <c r="F68" i="41"/>
  <c r="C68" i="41"/>
  <c r="I58" i="41"/>
  <c r="F58" i="41"/>
  <c r="I53" i="25"/>
  <c r="C58" i="41"/>
  <c r="I48" i="49"/>
  <c r="C52" i="41"/>
  <c r="I54" i="29"/>
  <c r="I56" i="29" s="1"/>
  <c r="I55" i="30"/>
  <c r="I53" i="28"/>
  <c r="I56" i="26"/>
  <c r="I58" i="26" s="1"/>
  <c r="C50" i="41"/>
  <c r="C76" i="41"/>
  <c r="I158" i="34"/>
  <c r="I160" i="34"/>
  <c r="I161" i="34" s="1"/>
  <c r="A119" i="16"/>
  <c r="A120" i="16" s="1"/>
  <c r="A121" i="16" s="1"/>
  <c r="A122" i="16" s="1"/>
  <c r="A123" i="16" s="1"/>
  <c r="A124" i="16" s="1"/>
  <c r="A125" i="16" s="1"/>
  <c r="A126" i="16" s="1"/>
  <c r="A127" i="16" s="1"/>
  <c r="A128" i="16" s="1"/>
  <c r="A129" i="16" s="1"/>
  <c r="A130" i="16" s="1"/>
  <c r="A131" i="16" s="1"/>
  <c r="A132" i="16" s="1"/>
  <c r="A133" i="16" s="1"/>
  <c r="A134" i="16" s="1"/>
  <c r="A135" i="16" s="1"/>
  <c r="A136" i="16" s="1"/>
  <c r="I55" i="16"/>
  <c r="I68" i="16"/>
  <c r="I69" i="16"/>
  <c r="I62" i="16"/>
  <c r="I56" i="16"/>
  <c r="I70" i="16"/>
  <c r="I61" i="16"/>
  <c r="E35" i="16"/>
  <c r="I35" i="16" s="1"/>
  <c r="C78" i="41" l="1"/>
  <c r="C34" i="41" s="1"/>
  <c r="C40" i="43" s="1"/>
  <c r="C56" i="43" s="1"/>
  <c r="I140" i="16"/>
  <c r="I142" i="16" s="1"/>
  <c r="I70" i="41"/>
  <c r="F70" i="41"/>
  <c r="C70" i="41"/>
  <c r="I69" i="41"/>
  <c r="F69" i="41"/>
  <c r="C69" i="41"/>
  <c r="F59" i="41"/>
  <c r="I59" i="41"/>
  <c r="C59" i="41"/>
  <c r="I55" i="29"/>
  <c r="I192" i="21"/>
  <c r="I193" i="21" s="1"/>
  <c r="I190" i="21"/>
  <c r="C51" i="41"/>
  <c r="I57" i="26"/>
  <c r="C72" i="43" l="1"/>
  <c r="I60" i="41"/>
  <c r="F60" i="41"/>
  <c r="C60" i="41"/>
  <c r="I143" i="16"/>
  <c r="I144" i="16" l="1"/>
  <c r="I141" i="16"/>
  <c r="D16" i="59" l="1"/>
  <c r="D16" i="47"/>
  <c r="G48" i="47" s="1"/>
  <c r="I48" i="47" s="1"/>
  <c r="D16" i="55"/>
  <c r="G52" i="55" s="1"/>
  <c r="I52" i="55" s="1"/>
  <c r="D16" i="32"/>
  <c r="G50" i="32" s="1"/>
  <c r="I50" i="32" s="1"/>
  <c r="G52" i="47" l="1"/>
  <c r="I52" i="47" s="1"/>
  <c r="G57" i="55"/>
  <c r="I57" i="55" s="1"/>
  <c r="G48" i="32"/>
  <c r="I48" i="32" s="1"/>
  <c r="G58" i="32"/>
  <c r="I58" i="32" s="1"/>
  <c r="G54" i="32"/>
  <c r="I54" i="32" s="1"/>
  <c r="G56" i="55"/>
  <c r="I56" i="55" s="1"/>
  <c r="G51" i="55"/>
  <c r="I51" i="55" s="1"/>
  <c r="G49" i="32"/>
  <c r="I49" i="32" s="1"/>
  <c r="G48" i="55"/>
  <c r="I48" i="55" s="1"/>
  <c r="G53" i="55"/>
  <c r="I53" i="55" s="1"/>
  <c r="G49" i="47"/>
  <c r="I49" i="47" s="1"/>
  <c r="G55" i="55"/>
  <c r="I55" i="55" s="1"/>
  <c r="G59" i="47"/>
  <c r="I59" i="47" s="1"/>
  <c r="G54" i="55"/>
  <c r="I54" i="55" s="1"/>
  <c r="G53" i="32"/>
  <c r="I53" i="32" s="1"/>
  <c r="G56" i="32"/>
  <c r="I56" i="32" s="1"/>
  <c r="G55" i="32"/>
  <c r="I55" i="32" s="1"/>
  <c r="G58" i="55"/>
  <c r="I58" i="55" s="1"/>
  <c r="G50" i="55"/>
  <c r="I50" i="55" s="1"/>
  <c r="G59" i="32"/>
  <c r="I59" i="32" s="1"/>
  <c r="G52" i="32"/>
  <c r="I52" i="32" s="1"/>
  <c r="G55" i="47"/>
  <c r="I55" i="47" s="1"/>
  <c r="G56" i="47"/>
  <c r="I56" i="47" s="1"/>
  <c r="G59" i="55"/>
  <c r="I59" i="55" s="1"/>
  <c r="G58" i="47"/>
  <c r="I58" i="47" s="1"/>
  <c r="G51" i="32"/>
  <c r="I51" i="32" s="1"/>
  <c r="G50" i="47"/>
  <c r="I50" i="47" s="1"/>
  <c r="G57" i="32"/>
  <c r="I57" i="32" s="1"/>
  <c r="G53" i="47"/>
  <c r="I53" i="47" s="1"/>
  <c r="G54" i="47"/>
  <c r="I54" i="47" s="1"/>
  <c r="G57" i="47"/>
  <c r="I57" i="47" s="1"/>
  <c r="G51" i="47"/>
  <c r="I51" i="47" s="1"/>
  <c r="G49" i="55"/>
  <c r="I49" i="55" s="1"/>
  <c r="I107" i="55" l="1"/>
  <c r="I109" i="55" s="1"/>
  <c r="I107" i="32"/>
  <c r="I109" i="32" s="1"/>
  <c r="I107" i="47"/>
  <c r="I109" i="47" s="1"/>
  <c r="I108" i="47" s="1"/>
  <c r="F66" i="41" l="1"/>
  <c r="F72" i="41" s="1"/>
  <c r="C32" i="41" s="1"/>
  <c r="C38" i="43" s="1"/>
  <c r="C54" i="43" s="1"/>
  <c r="C83" i="41"/>
  <c r="C87" i="41" s="1"/>
  <c r="C35" i="41" s="1"/>
  <c r="C41" i="43" s="1"/>
  <c r="C57" i="43" s="1"/>
  <c r="C92" i="41"/>
  <c r="C97" i="41" s="1"/>
  <c r="C36" i="41" s="1"/>
  <c r="C42" i="43" s="1"/>
  <c r="C58" i="43" s="1"/>
  <c r="C102" i="41"/>
  <c r="C107" i="41" s="1"/>
  <c r="C37" i="41" s="1"/>
  <c r="C43" i="43" s="1"/>
  <c r="C59" i="43" s="1"/>
  <c r="I108" i="55"/>
  <c r="F83" i="41"/>
  <c r="C49" i="41"/>
  <c r="C53" i="41" s="1"/>
  <c r="C27" i="41" s="1"/>
  <c r="I66" i="41"/>
  <c r="I72" i="41" s="1"/>
  <c r="C33" i="41" s="1"/>
  <c r="C39" i="43" s="1"/>
  <c r="C55" i="43" s="1"/>
  <c r="C66" i="41"/>
  <c r="C71" i="41" s="1"/>
  <c r="C31" i="41" s="1"/>
  <c r="C37" i="43" s="1"/>
  <c r="C53" i="43" s="1"/>
  <c r="C57" i="41"/>
  <c r="C61" i="41" s="1"/>
  <c r="C28" i="41" s="1"/>
  <c r="C34" i="43" s="1"/>
  <c r="C50" i="43" s="1"/>
  <c r="C66" i="43" s="1"/>
  <c r="I108" i="32"/>
  <c r="I57" i="41"/>
  <c r="I62" i="41" s="1"/>
  <c r="C30" i="41" s="1"/>
  <c r="C36" i="43" s="1"/>
  <c r="C52" i="43" s="1"/>
  <c r="F57" i="41"/>
  <c r="F62" i="41" s="1"/>
  <c r="C29" i="41" s="1"/>
  <c r="C35" i="43" s="1"/>
  <c r="C51" i="43" s="1"/>
  <c r="C33" i="43" l="1"/>
  <c r="C49" i="43" s="1"/>
  <c r="C68" i="43"/>
  <c r="C74" i="43"/>
  <c r="C71" i="43"/>
  <c r="C75" i="43"/>
  <c r="C73" i="43"/>
  <c r="C69" i="43"/>
  <c r="C67" i="43"/>
  <c r="C70" i="43"/>
  <c r="F86" i="41"/>
  <c r="F92" i="41"/>
  <c r="F96" i="41" s="1"/>
  <c r="C39" i="41" s="1"/>
  <c r="C45" i="43" s="1"/>
  <c r="C61" i="43" s="1"/>
  <c r="F101" i="41"/>
  <c r="F105" i="41" s="1"/>
  <c r="C40" i="41" s="1"/>
  <c r="C46" i="43" s="1"/>
  <c r="C62" i="43" s="1"/>
  <c r="C24" i="43" l="1"/>
  <c r="E34" i="41" s="1"/>
  <c r="C19" i="43"/>
  <c r="E29" i="41" s="1"/>
  <c r="C26" i="43"/>
  <c r="E36" i="41" s="1"/>
  <c r="C22" i="43"/>
  <c r="E32" i="41" s="1"/>
  <c r="C21" i="43"/>
  <c r="E31" i="41" s="1"/>
  <c r="C20" i="43"/>
  <c r="E30" i="41" s="1"/>
  <c r="C23" i="43"/>
  <c r="E33" i="41" s="1"/>
  <c r="C27" i="43"/>
  <c r="E37" i="41" s="1"/>
  <c r="C65" i="43"/>
  <c r="C25" i="43"/>
  <c r="E35" i="41" s="1"/>
  <c r="C18" i="43"/>
  <c r="E28" i="41" s="1"/>
  <c r="C77" i="43"/>
  <c r="C29" i="43"/>
  <c r="E39" i="41" s="1"/>
  <c r="C78" i="43"/>
  <c r="C30" i="43"/>
  <c r="E40" i="41" s="1"/>
  <c r="C38" i="41"/>
  <c r="C44" i="43" s="1"/>
  <c r="C60" i="43" s="1"/>
  <c r="C76" i="43" l="1"/>
  <c r="C28" i="43"/>
  <c r="E38" i="4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Alexander Liao</author>
  </authors>
  <commentList>
    <comment ref="A1" authorId="0" shapeId="0" xr:uid="{00000000-0006-0000-0200-000001000000}">
      <text>
        <r>
          <rPr>
            <b/>
            <sz val="8"/>
            <color indexed="81"/>
            <rFont val="Tahoma"/>
            <family val="2"/>
          </rPr>
          <t>Alexander Liao:</t>
        </r>
        <r>
          <rPr>
            <sz val="8"/>
            <color indexed="81"/>
            <rFont val="Tahoma"/>
            <family val="2"/>
          </rPr>
          <t xml:space="preserve">
Input partial frequency for element to the left</t>
        </r>
      </text>
    </comment>
    <comment ref="N2" authorId="0" shapeId="0" xr:uid="{00000000-0006-0000-0200-000002000000}">
      <text>
        <r>
          <rPr>
            <b/>
            <sz val="8"/>
            <color indexed="81"/>
            <rFont val="Tahoma"/>
            <family val="2"/>
          </rPr>
          <t>Alexander Liao:</t>
        </r>
        <r>
          <rPr>
            <sz val="8"/>
            <color indexed="81"/>
            <rFont val="Tahoma"/>
            <family val="2"/>
          </rPr>
          <t xml:space="preserve">
Input partial frequency for element to the left</t>
        </r>
      </text>
    </comment>
    <comment ref="Q2" authorId="0" shapeId="0" xr:uid="{00000000-0006-0000-0200-000003000000}">
      <text>
        <r>
          <rPr>
            <b/>
            <sz val="8"/>
            <color indexed="81"/>
            <rFont val="Tahoma"/>
            <family val="2"/>
          </rPr>
          <t>Alexander Liao:</t>
        </r>
        <r>
          <rPr>
            <sz val="8"/>
            <color indexed="81"/>
            <rFont val="Tahoma"/>
            <family val="2"/>
          </rPr>
          <t xml:space="preserve">
Input partial frequency for element to the left</t>
        </r>
      </text>
    </comment>
    <comment ref="T2" authorId="0" shapeId="0" xr:uid="{00000000-0006-0000-0200-000004000000}">
      <text>
        <r>
          <rPr>
            <b/>
            <sz val="8"/>
            <color indexed="81"/>
            <rFont val="Tahoma"/>
            <family val="2"/>
          </rPr>
          <t>Alexander Liao:</t>
        </r>
        <r>
          <rPr>
            <sz val="8"/>
            <color indexed="81"/>
            <rFont val="Tahoma"/>
            <family val="2"/>
          </rPr>
          <t xml:space="preserve">
Input partial frequency for element to the left</t>
        </r>
      </text>
    </comment>
    <comment ref="W2" authorId="0" shapeId="0" xr:uid="{00000000-0006-0000-0200-000005000000}">
      <text>
        <r>
          <rPr>
            <b/>
            <sz val="8"/>
            <color indexed="81"/>
            <rFont val="Tahoma"/>
            <family val="2"/>
          </rPr>
          <t>Alexander Liao:</t>
        </r>
        <r>
          <rPr>
            <sz val="8"/>
            <color indexed="81"/>
            <rFont val="Tahoma"/>
            <family val="2"/>
          </rPr>
          <t xml:space="preserve">
Input partial frequency for element to the left</t>
        </r>
      </text>
    </comment>
    <comment ref="Z2" authorId="0" shapeId="0" xr:uid="{00000000-0006-0000-0200-000006000000}">
      <text>
        <r>
          <rPr>
            <b/>
            <sz val="8"/>
            <color indexed="81"/>
            <rFont val="Tahoma"/>
            <family val="2"/>
          </rPr>
          <t>Alexander Liao:</t>
        </r>
        <r>
          <rPr>
            <sz val="8"/>
            <color indexed="81"/>
            <rFont val="Tahoma"/>
            <family val="2"/>
          </rPr>
          <t xml:space="preserve">
Input partial frequency for element to the left</t>
        </r>
      </text>
    </comment>
    <comment ref="AC2" authorId="0" shapeId="0" xr:uid="{00000000-0006-0000-0200-000007000000}">
      <text>
        <r>
          <rPr>
            <b/>
            <sz val="8"/>
            <color indexed="81"/>
            <rFont val="Tahoma"/>
            <family val="2"/>
          </rPr>
          <t>Alexander Liao:</t>
        </r>
        <r>
          <rPr>
            <sz val="8"/>
            <color indexed="81"/>
            <rFont val="Tahoma"/>
            <family val="2"/>
          </rPr>
          <t xml:space="preserve">
Input partial frequency for element to the left</t>
        </r>
      </text>
    </comment>
    <comment ref="AF2" authorId="0" shapeId="0" xr:uid="{00000000-0006-0000-0200-000008000000}">
      <text>
        <r>
          <rPr>
            <b/>
            <sz val="8"/>
            <color indexed="81"/>
            <rFont val="Tahoma"/>
            <family val="2"/>
          </rPr>
          <t>Alexander Liao:</t>
        </r>
        <r>
          <rPr>
            <sz val="8"/>
            <color indexed="81"/>
            <rFont val="Tahoma"/>
            <family val="2"/>
          </rPr>
          <t xml:space="preserve">
Input partial frequency for element to the left</t>
        </r>
      </text>
    </comment>
    <comment ref="AI2" authorId="0" shapeId="0" xr:uid="{00000000-0006-0000-0200-000009000000}">
      <text>
        <r>
          <rPr>
            <b/>
            <sz val="8"/>
            <color indexed="81"/>
            <rFont val="Tahoma"/>
            <family val="2"/>
          </rPr>
          <t>Alexander Liao:</t>
        </r>
        <r>
          <rPr>
            <sz val="8"/>
            <color indexed="81"/>
            <rFont val="Tahoma"/>
            <family val="2"/>
          </rPr>
          <t xml:space="preserve">
Input partial frequency for element to the left</t>
        </r>
      </text>
    </comment>
    <comment ref="AL2" authorId="0" shapeId="0" xr:uid="{00000000-0006-0000-0200-00000A000000}">
      <text>
        <r>
          <rPr>
            <b/>
            <sz val="8"/>
            <color indexed="81"/>
            <rFont val="Tahoma"/>
            <family val="2"/>
          </rPr>
          <t>Alexander Liao:</t>
        </r>
        <r>
          <rPr>
            <sz val="8"/>
            <color indexed="81"/>
            <rFont val="Tahoma"/>
            <family val="2"/>
          </rPr>
          <t xml:space="preserve">
Input partial frequency for element to the left</t>
        </r>
      </text>
    </comment>
    <comment ref="AO2" authorId="0" shapeId="0" xr:uid="{00000000-0006-0000-0200-00000B000000}">
      <text>
        <r>
          <rPr>
            <b/>
            <sz val="8"/>
            <color indexed="81"/>
            <rFont val="Tahoma"/>
            <family val="2"/>
          </rPr>
          <t>Alexander Liao:</t>
        </r>
        <r>
          <rPr>
            <sz val="8"/>
            <color indexed="81"/>
            <rFont val="Tahoma"/>
            <family val="2"/>
          </rPr>
          <t xml:space="preserve">
Input partial frequency for element to the left</t>
        </r>
      </text>
    </comment>
    <comment ref="K3" authorId="0" shapeId="0" xr:uid="{00000000-0006-0000-0200-00000C000000}">
      <text>
        <r>
          <rPr>
            <b/>
            <sz val="8"/>
            <color indexed="81"/>
            <rFont val="Tahoma"/>
            <family val="2"/>
          </rPr>
          <t>Alexander Liao:</t>
        </r>
        <r>
          <rPr>
            <sz val="8"/>
            <color indexed="81"/>
            <rFont val="Tahoma"/>
            <family val="2"/>
          </rPr>
          <t xml:space="preserve">
Input partial frequency for element to the left</t>
        </r>
      </text>
    </comment>
    <comment ref="N3" authorId="0" shapeId="0" xr:uid="{00000000-0006-0000-0200-00000D000000}">
      <text>
        <r>
          <rPr>
            <b/>
            <sz val="8"/>
            <color indexed="81"/>
            <rFont val="Tahoma"/>
            <family val="2"/>
          </rPr>
          <t>Alexander Liao:</t>
        </r>
        <r>
          <rPr>
            <sz val="8"/>
            <color indexed="81"/>
            <rFont val="Tahoma"/>
            <family val="2"/>
          </rPr>
          <t xml:space="preserve">
Input partial frequency for element to the left</t>
        </r>
      </text>
    </comment>
    <comment ref="Q3" authorId="0" shapeId="0" xr:uid="{00000000-0006-0000-0200-00000E000000}">
      <text>
        <r>
          <rPr>
            <b/>
            <sz val="8"/>
            <color indexed="81"/>
            <rFont val="Tahoma"/>
            <family val="2"/>
          </rPr>
          <t>Alexander Liao:</t>
        </r>
        <r>
          <rPr>
            <sz val="8"/>
            <color indexed="81"/>
            <rFont val="Tahoma"/>
            <family val="2"/>
          </rPr>
          <t xml:space="preserve">
Input partial frequency for element to the left</t>
        </r>
      </text>
    </comment>
    <comment ref="T3" authorId="0" shapeId="0" xr:uid="{00000000-0006-0000-0200-00000F000000}">
      <text>
        <r>
          <rPr>
            <b/>
            <sz val="8"/>
            <color indexed="81"/>
            <rFont val="Tahoma"/>
            <family val="2"/>
          </rPr>
          <t>Alexander Liao:</t>
        </r>
        <r>
          <rPr>
            <sz val="8"/>
            <color indexed="81"/>
            <rFont val="Tahoma"/>
            <family val="2"/>
          </rPr>
          <t xml:space="preserve">
Input partial frequency for element to the left</t>
        </r>
      </text>
    </comment>
    <comment ref="W3" authorId="0" shapeId="0" xr:uid="{00000000-0006-0000-0200-000010000000}">
      <text>
        <r>
          <rPr>
            <b/>
            <sz val="8"/>
            <color indexed="81"/>
            <rFont val="Tahoma"/>
            <family val="2"/>
          </rPr>
          <t>Alexander Liao:</t>
        </r>
        <r>
          <rPr>
            <sz val="8"/>
            <color indexed="81"/>
            <rFont val="Tahoma"/>
            <family val="2"/>
          </rPr>
          <t xml:space="preserve">
Input partial frequency for element to the left</t>
        </r>
      </text>
    </comment>
    <comment ref="Z3" authorId="0" shapeId="0" xr:uid="{00000000-0006-0000-0200-000011000000}">
      <text>
        <r>
          <rPr>
            <b/>
            <sz val="8"/>
            <color indexed="81"/>
            <rFont val="Tahoma"/>
            <family val="2"/>
          </rPr>
          <t>Alexander Liao:</t>
        </r>
        <r>
          <rPr>
            <sz val="8"/>
            <color indexed="81"/>
            <rFont val="Tahoma"/>
            <family val="2"/>
          </rPr>
          <t xml:space="preserve">
Input partial frequency for element to the left</t>
        </r>
      </text>
    </comment>
    <comment ref="AC3" authorId="0" shapeId="0" xr:uid="{00000000-0006-0000-0200-000012000000}">
      <text>
        <r>
          <rPr>
            <b/>
            <sz val="8"/>
            <color indexed="81"/>
            <rFont val="Tahoma"/>
            <family val="2"/>
          </rPr>
          <t>Alexander Liao:</t>
        </r>
        <r>
          <rPr>
            <sz val="8"/>
            <color indexed="81"/>
            <rFont val="Tahoma"/>
            <family val="2"/>
          </rPr>
          <t xml:space="preserve">
Input partial frequency for element to the left</t>
        </r>
      </text>
    </comment>
    <comment ref="AF3" authorId="0" shapeId="0" xr:uid="{00000000-0006-0000-0200-000013000000}">
      <text>
        <r>
          <rPr>
            <b/>
            <sz val="8"/>
            <color indexed="81"/>
            <rFont val="Tahoma"/>
            <family val="2"/>
          </rPr>
          <t>Alexander Liao:</t>
        </r>
        <r>
          <rPr>
            <sz val="8"/>
            <color indexed="81"/>
            <rFont val="Tahoma"/>
            <family val="2"/>
          </rPr>
          <t xml:space="preserve">
Input partial frequency for element to the left</t>
        </r>
      </text>
    </comment>
    <comment ref="AI3" authorId="0" shapeId="0" xr:uid="{00000000-0006-0000-0200-000014000000}">
      <text>
        <r>
          <rPr>
            <b/>
            <sz val="8"/>
            <color indexed="81"/>
            <rFont val="Tahoma"/>
            <family val="2"/>
          </rPr>
          <t>Alexander Liao:</t>
        </r>
        <r>
          <rPr>
            <sz val="8"/>
            <color indexed="81"/>
            <rFont val="Tahoma"/>
            <family val="2"/>
          </rPr>
          <t xml:space="preserve">
Input partial frequency for element to the left</t>
        </r>
      </text>
    </comment>
    <comment ref="AL3" authorId="0" shapeId="0" xr:uid="{00000000-0006-0000-0200-000015000000}">
      <text>
        <r>
          <rPr>
            <b/>
            <sz val="8"/>
            <color indexed="81"/>
            <rFont val="Tahoma"/>
            <family val="2"/>
          </rPr>
          <t>Alexander Liao:</t>
        </r>
        <r>
          <rPr>
            <sz val="8"/>
            <color indexed="81"/>
            <rFont val="Tahoma"/>
            <family val="2"/>
          </rPr>
          <t xml:space="preserve">
Input partial frequency for element to the left</t>
        </r>
      </text>
    </comment>
    <comment ref="AO3" authorId="0" shapeId="0" xr:uid="{00000000-0006-0000-0200-000016000000}">
      <text>
        <r>
          <rPr>
            <b/>
            <sz val="8"/>
            <color indexed="81"/>
            <rFont val="Tahoma"/>
            <family val="2"/>
          </rPr>
          <t>Alexander Liao:</t>
        </r>
        <r>
          <rPr>
            <sz val="8"/>
            <color indexed="81"/>
            <rFont val="Tahoma"/>
            <family val="2"/>
          </rPr>
          <t xml:space="preserve">
Input partial frequency for element to the left</t>
        </r>
      </text>
    </comment>
    <comment ref="K4" authorId="0" shapeId="0" xr:uid="{00000000-0006-0000-0200-000017000000}">
      <text>
        <r>
          <rPr>
            <b/>
            <sz val="8"/>
            <color indexed="81"/>
            <rFont val="Tahoma"/>
            <family val="2"/>
          </rPr>
          <t>Alexander Liao:</t>
        </r>
        <r>
          <rPr>
            <sz val="8"/>
            <color indexed="81"/>
            <rFont val="Tahoma"/>
            <family val="2"/>
          </rPr>
          <t xml:space="preserve">
Input partial frequency for element to the left</t>
        </r>
      </text>
    </comment>
    <comment ref="N4" authorId="0" shapeId="0" xr:uid="{00000000-0006-0000-0200-000018000000}">
      <text>
        <r>
          <rPr>
            <b/>
            <sz val="8"/>
            <color indexed="81"/>
            <rFont val="Tahoma"/>
            <family val="2"/>
          </rPr>
          <t>Alexander Liao:</t>
        </r>
        <r>
          <rPr>
            <sz val="8"/>
            <color indexed="81"/>
            <rFont val="Tahoma"/>
            <family val="2"/>
          </rPr>
          <t xml:space="preserve">
Input partial frequency for element to the left</t>
        </r>
      </text>
    </comment>
    <comment ref="Q4" authorId="0" shapeId="0" xr:uid="{00000000-0006-0000-0200-000019000000}">
      <text>
        <r>
          <rPr>
            <b/>
            <sz val="8"/>
            <color indexed="81"/>
            <rFont val="Tahoma"/>
            <family val="2"/>
          </rPr>
          <t>Alexander Liao:</t>
        </r>
        <r>
          <rPr>
            <sz val="8"/>
            <color indexed="81"/>
            <rFont val="Tahoma"/>
            <family val="2"/>
          </rPr>
          <t xml:space="preserve">
Input partial frequency for element to the left</t>
        </r>
      </text>
    </comment>
    <comment ref="T4" authorId="0" shapeId="0" xr:uid="{00000000-0006-0000-0200-00001A000000}">
      <text>
        <r>
          <rPr>
            <b/>
            <sz val="8"/>
            <color indexed="81"/>
            <rFont val="Tahoma"/>
            <family val="2"/>
          </rPr>
          <t>Alexander Liao:</t>
        </r>
        <r>
          <rPr>
            <sz val="8"/>
            <color indexed="81"/>
            <rFont val="Tahoma"/>
            <family val="2"/>
          </rPr>
          <t xml:space="preserve">
Input partial frequency for element to the left</t>
        </r>
      </text>
    </comment>
    <comment ref="W4" authorId="0" shapeId="0" xr:uid="{00000000-0006-0000-0200-00001B000000}">
      <text>
        <r>
          <rPr>
            <b/>
            <sz val="8"/>
            <color indexed="81"/>
            <rFont val="Tahoma"/>
            <family val="2"/>
          </rPr>
          <t>Alexander Liao:</t>
        </r>
        <r>
          <rPr>
            <sz val="8"/>
            <color indexed="81"/>
            <rFont val="Tahoma"/>
            <family val="2"/>
          </rPr>
          <t xml:space="preserve">
Input partial frequency for element to the left</t>
        </r>
      </text>
    </comment>
    <comment ref="Z4" authorId="0" shapeId="0" xr:uid="{00000000-0006-0000-0200-00001C000000}">
      <text>
        <r>
          <rPr>
            <b/>
            <sz val="8"/>
            <color indexed="81"/>
            <rFont val="Tahoma"/>
            <family val="2"/>
          </rPr>
          <t>Alexander Liao:</t>
        </r>
        <r>
          <rPr>
            <sz val="8"/>
            <color indexed="81"/>
            <rFont val="Tahoma"/>
            <family val="2"/>
          </rPr>
          <t xml:space="preserve">
Input partial frequency for element to the left</t>
        </r>
      </text>
    </comment>
    <comment ref="AC4" authorId="0" shapeId="0" xr:uid="{00000000-0006-0000-0200-00001D000000}">
      <text>
        <r>
          <rPr>
            <b/>
            <sz val="8"/>
            <color indexed="81"/>
            <rFont val="Tahoma"/>
            <family val="2"/>
          </rPr>
          <t>Alexander Liao:</t>
        </r>
        <r>
          <rPr>
            <sz val="8"/>
            <color indexed="81"/>
            <rFont val="Tahoma"/>
            <family val="2"/>
          </rPr>
          <t xml:space="preserve">
Input partial frequency for element to the left</t>
        </r>
      </text>
    </comment>
    <comment ref="AF4" authorId="0" shapeId="0" xr:uid="{00000000-0006-0000-0200-00001E000000}">
      <text>
        <r>
          <rPr>
            <b/>
            <sz val="8"/>
            <color indexed="81"/>
            <rFont val="Tahoma"/>
            <family val="2"/>
          </rPr>
          <t>Alexander Liao:</t>
        </r>
        <r>
          <rPr>
            <sz val="8"/>
            <color indexed="81"/>
            <rFont val="Tahoma"/>
            <family val="2"/>
          </rPr>
          <t xml:space="preserve">
Input partial frequency for element to the left</t>
        </r>
      </text>
    </comment>
    <comment ref="AI4" authorId="0" shapeId="0" xr:uid="{00000000-0006-0000-0200-00001F000000}">
      <text>
        <r>
          <rPr>
            <b/>
            <sz val="8"/>
            <color indexed="81"/>
            <rFont val="Tahoma"/>
            <family val="2"/>
          </rPr>
          <t>Alexander Liao:</t>
        </r>
        <r>
          <rPr>
            <sz val="8"/>
            <color indexed="81"/>
            <rFont val="Tahoma"/>
            <family val="2"/>
          </rPr>
          <t xml:space="preserve">
Input partial frequency for element to the left</t>
        </r>
      </text>
    </comment>
    <comment ref="AL4" authorId="0" shapeId="0" xr:uid="{00000000-0006-0000-0200-000020000000}">
      <text>
        <r>
          <rPr>
            <b/>
            <sz val="8"/>
            <color indexed="81"/>
            <rFont val="Tahoma"/>
            <family val="2"/>
          </rPr>
          <t>Alexander Liao:</t>
        </r>
        <r>
          <rPr>
            <sz val="8"/>
            <color indexed="81"/>
            <rFont val="Tahoma"/>
            <family val="2"/>
          </rPr>
          <t xml:space="preserve">
Input partial frequency for element to the left</t>
        </r>
      </text>
    </comment>
    <comment ref="AO4" authorId="0" shapeId="0" xr:uid="{00000000-0006-0000-0200-000021000000}">
      <text>
        <r>
          <rPr>
            <b/>
            <sz val="8"/>
            <color indexed="81"/>
            <rFont val="Tahoma"/>
            <family val="2"/>
          </rPr>
          <t>Alexander Liao:</t>
        </r>
        <r>
          <rPr>
            <sz val="8"/>
            <color indexed="81"/>
            <rFont val="Tahoma"/>
            <family val="2"/>
          </rPr>
          <t xml:space="preserve">
Input partial frequency for element to the left</t>
        </r>
      </text>
    </comment>
    <comment ref="K5" authorId="0" shapeId="0" xr:uid="{00000000-0006-0000-0200-000022000000}">
      <text>
        <r>
          <rPr>
            <b/>
            <sz val="8"/>
            <color indexed="81"/>
            <rFont val="Tahoma"/>
            <family val="2"/>
          </rPr>
          <t>Alexander Liao:</t>
        </r>
        <r>
          <rPr>
            <sz val="8"/>
            <color indexed="81"/>
            <rFont val="Tahoma"/>
            <family val="2"/>
          </rPr>
          <t xml:space="preserve">
Input partial frequency for element to the left</t>
        </r>
      </text>
    </comment>
    <comment ref="N5" authorId="0" shapeId="0" xr:uid="{00000000-0006-0000-0200-000023000000}">
      <text>
        <r>
          <rPr>
            <b/>
            <sz val="8"/>
            <color indexed="81"/>
            <rFont val="Tahoma"/>
            <family val="2"/>
          </rPr>
          <t>Alexander Liao:</t>
        </r>
        <r>
          <rPr>
            <sz val="8"/>
            <color indexed="81"/>
            <rFont val="Tahoma"/>
            <family val="2"/>
          </rPr>
          <t xml:space="preserve">
Input partial frequency for element to the left</t>
        </r>
      </text>
    </comment>
    <comment ref="Q5" authorId="0" shapeId="0" xr:uid="{00000000-0006-0000-0200-000024000000}">
      <text>
        <r>
          <rPr>
            <b/>
            <sz val="8"/>
            <color indexed="81"/>
            <rFont val="Tahoma"/>
            <family val="2"/>
          </rPr>
          <t>Alexander Liao:</t>
        </r>
        <r>
          <rPr>
            <sz val="8"/>
            <color indexed="81"/>
            <rFont val="Tahoma"/>
            <family val="2"/>
          </rPr>
          <t xml:space="preserve">
Input partial frequency for element to the left</t>
        </r>
      </text>
    </comment>
    <comment ref="T5" authorId="0" shapeId="0" xr:uid="{00000000-0006-0000-0200-000025000000}">
      <text>
        <r>
          <rPr>
            <b/>
            <sz val="8"/>
            <color indexed="81"/>
            <rFont val="Tahoma"/>
            <family val="2"/>
          </rPr>
          <t>Alexander Liao:</t>
        </r>
        <r>
          <rPr>
            <sz val="8"/>
            <color indexed="81"/>
            <rFont val="Tahoma"/>
            <family val="2"/>
          </rPr>
          <t xml:space="preserve">
Input partial frequency for element to the left</t>
        </r>
      </text>
    </comment>
    <comment ref="W5" authorId="0" shapeId="0" xr:uid="{00000000-0006-0000-0200-000026000000}">
      <text>
        <r>
          <rPr>
            <b/>
            <sz val="8"/>
            <color indexed="81"/>
            <rFont val="Tahoma"/>
            <family val="2"/>
          </rPr>
          <t>Alexander Liao:</t>
        </r>
        <r>
          <rPr>
            <sz val="8"/>
            <color indexed="81"/>
            <rFont val="Tahoma"/>
            <family val="2"/>
          </rPr>
          <t xml:space="preserve">
Input partial frequency for element to the left</t>
        </r>
      </text>
    </comment>
    <comment ref="Z5" authorId="0" shapeId="0" xr:uid="{00000000-0006-0000-0200-000027000000}">
      <text>
        <r>
          <rPr>
            <b/>
            <sz val="8"/>
            <color indexed="81"/>
            <rFont val="Tahoma"/>
            <family val="2"/>
          </rPr>
          <t>Alexander Liao:</t>
        </r>
        <r>
          <rPr>
            <sz val="8"/>
            <color indexed="81"/>
            <rFont val="Tahoma"/>
            <family val="2"/>
          </rPr>
          <t xml:space="preserve">
Input partial frequency for element to the left</t>
        </r>
      </text>
    </comment>
    <comment ref="AC5" authorId="0" shapeId="0" xr:uid="{00000000-0006-0000-0200-000028000000}">
      <text>
        <r>
          <rPr>
            <b/>
            <sz val="8"/>
            <color indexed="81"/>
            <rFont val="Tahoma"/>
            <family val="2"/>
          </rPr>
          <t>Alexander Liao:</t>
        </r>
        <r>
          <rPr>
            <sz val="8"/>
            <color indexed="81"/>
            <rFont val="Tahoma"/>
            <family val="2"/>
          </rPr>
          <t xml:space="preserve">
Input partial frequency for element to the left</t>
        </r>
      </text>
    </comment>
    <comment ref="AF5" authorId="0" shapeId="0" xr:uid="{00000000-0006-0000-0200-000029000000}">
      <text>
        <r>
          <rPr>
            <b/>
            <sz val="8"/>
            <color indexed="81"/>
            <rFont val="Tahoma"/>
            <family val="2"/>
          </rPr>
          <t>Alexander Liao:</t>
        </r>
        <r>
          <rPr>
            <sz val="8"/>
            <color indexed="81"/>
            <rFont val="Tahoma"/>
            <family val="2"/>
          </rPr>
          <t xml:space="preserve">
Input partial frequency for element to the left</t>
        </r>
      </text>
    </comment>
    <comment ref="AI5" authorId="0" shapeId="0" xr:uid="{00000000-0006-0000-0200-00002A000000}">
      <text>
        <r>
          <rPr>
            <b/>
            <sz val="8"/>
            <color indexed="81"/>
            <rFont val="Tahoma"/>
            <family val="2"/>
          </rPr>
          <t>Alexander Liao:</t>
        </r>
        <r>
          <rPr>
            <sz val="8"/>
            <color indexed="81"/>
            <rFont val="Tahoma"/>
            <family val="2"/>
          </rPr>
          <t xml:space="preserve">
Input partial frequency for element to the left</t>
        </r>
      </text>
    </comment>
    <comment ref="AL5" authorId="0" shapeId="0" xr:uid="{00000000-0006-0000-0200-00002B000000}">
      <text>
        <r>
          <rPr>
            <b/>
            <sz val="8"/>
            <color indexed="81"/>
            <rFont val="Tahoma"/>
            <family val="2"/>
          </rPr>
          <t>Alexander Liao:</t>
        </r>
        <r>
          <rPr>
            <sz val="8"/>
            <color indexed="81"/>
            <rFont val="Tahoma"/>
            <family val="2"/>
          </rPr>
          <t xml:space="preserve">
Input partial frequency for element to the left</t>
        </r>
      </text>
    </comment>
    <comment ref="AO5" authorId="0" shapeId="0" xr:uid="{00000000-0006-0000-0200-00002C000000}">
      <text>
        <r>
          <rPr>
            <b/>
            <sz val="8"/>
            <color indexed="81"/>
            <rFont val="Tahoma"/>
            <family val="2"/>
          </rPr>
          <t>Alexander Liao:</t>
        </r>
        <r>
          <rPr>
            <sz val="8"/>
            <color indexed="81"/>
            <rFont val="Tahoma"/>
            <family val="2"/>
          </rPr>
          <t xml:space="preserve">
Input partial frequency for element to the left</t>
        </r>
      </text>
    </comment>
    <comment ref="K8" authorId="0" shapeId="0" xr:uid="{00000000-0006-0000-0200-00002D000000}">
      <text>
        <r>
          <rPr>
            <b/>
            <sz val="8"/>
            <color indexed="81"/>
            <rFont val="Tahoma"/>
            <family val="2"/>
          </rPr>
          <t>Alexander Liao:</t>
        </r>
        <r>
          <rPr>
            <sz val="8"/>
            <color indexed="81"/>
            <rFont val="Tahoma"/>
            <family val="2"/>
          </rPr>
          <t xml:space="preserve">
Input partial frequency for element to the left</t>
        </r>
      </text>
    </comment>
    <comment ref="N8" authorId="0" shapeId="0" xr:uid="{00000000-0006-0000-0200-00002E000000}">
      <text>
        <r>
          <rPr>
            <b/>
            <sz val="8"/>
            <color indexed="81"/>
            <rFont val="Tahoma"/>
            <family val="2"/>
          </rPr>
          <t>Alexander Liao:</t>
        </r>
        <r>
          <rPr>
            <sz val="8"/>
            <color indexed="81"/>
            <rFont val="Tahoma"/>
            <family val="2"/>
          </rPr>
          <t xml:space="preserve">
Input partial frequency for element to the left</t>
        </r>
      </text>
    </comment>
    <comment ref="Q8" authorId="0" shapeId="0" xr:uid="{00000000-0006-0000-0200-00002F000000}">
      <text>
        <r>
          <rPr>
            <b/>
            <sz val="8"/>
            <color indexed="81"/>
            <rFont val="Tahoma"/>
            <family val="2"/>
          </rPr>
          <t>Alexander Liao:</t>
        </r>
        <r>
          <rPr>
            <sz val="8"/>
            <color indexed="81"/>
            <rFont val="Tahoma"/>
            <family val="2"/>
          </rPr>
          <t xml:space="preserve">
Input partial frequency for element to the left</t>
        </r>
      </text>
    </comment>
    <comment ref="T8" authorId="0" shapeId="0" xr:uid="{00000000-0006-0000-0200-000030000000}">
      <text>
        <r>
          <rPr>
            <b/>
            <sz val="8"/>
            <color indexed="81"/>
            <rFont val="Tahoma"/>
            <family val="2"/>
          </rPr>
          <t>Alexander Liao:</t>
        </r>
        <r>
          <rPr>
            <sz val="8"/>
            <color indexed="81"/>
            <rFont val="Tahoma"/>
            <family val="2"/>
          </rPr>
          <t xml:space="preserve">
Input partial frequency for element to the left</t>
        </r>
      </text>
    </comment>
    <comment ref="W8" authorId="0" shapeId="0" xr:uid="{00000000-0006-0000-0200-000031000000}">
      <text>
        <r>
          <rPr>
            <b/>
            <sz val="8"/>
            <color indexed="81"/>
            <rFont val="Tahoma"/>
            <family val="2"/>
          </rPr>
          <t>Alexander Liao:</t>
        </r>
        <r>
          <rPr>
            <sz val="8"/>
            <color indexed="81"/>
            <rFont val="Tahoma"/>
            <family val="2"/>
          </rPr>
          <t xml:space="preserve">
Input partial frequency for element to the left</t>
        </r>
      </text>
    </comment>
    <comment ref="Z8" authorId="0" shapeId="0" xr:uid="{00000000-0006-0000-0200-000032000000}">
      <text>
        <r>
          <rPr>
            <b/>
            <sz val="8"/>
            <color indexed="81"/>
            <rFont val="Tahoma"/>
            <family val="2"/>
          </rPr>
          <t>Alexander Liao:</t>
        </r>
        <r>
          <rPr>
            <sz val="8"/>
            <color indexed="81"/>
            <rFont val="Tahoma"/>
            <family val="2"/>
          </rPr>
          <t xml:space="preserve">
Input partial frequency for element to the left</t>
        </r>
      </text>
    </comment>
    <comment ref="AC8" authorId="0" shapeId="0" xr:uid="{00000000-0006-0000-0200-000033000000}">
      <text>
        <r>
          <rPr>
            <b/>
            <sz val="8"/>
            <color indexed="81"/>
            <rFont val="Tahoma"/>
            <family val="2"/>
          </rPr>
          <t>Alexander Liao:</t>
        </r>
        <r>
          <rPr>
            <sz val="8"/>
            <color indexed="81"/>
            <rFont val="Tahoma"/>
            <family val="2"/>
          </rPr>
          <t xml:space="preserve">
Input partial frequency for element to the left</t>
        </r>
      </text>
    </comment>
    <comment ref="AF8" authorId="0" shapeId="0" xr:uid="{00000000-0006-0000-0200-000034000000}">
      <text>
        <r>
          <rPr>
            <b/>
            <sz val="8"/>
            <color indexed="81"/>
            <rFont val="Tahoma"/>
            <family val="2"/>
          </rPr>
          <t>Alexander Liao:</t>
        </r>
        <r>
          <rPr>
            <sz val="8"/>
            <color indexed="81"/>
            <rFont val="Tahoma"/>
            <family val="2"/>
          </rPr>
          <t xml:space="preserve">
Input partial frequency for element to the left</t>
        </r>
      </text>
    </comment>
    <comment ref="AI8" authorId="0" shapeId="0" xr:uid="{00000000-0006-0000-0200-000035000000}">
      <text>
        <r>
          <rPr>
            <b/>
            <sz val="8"/>
            <color indexed="81"/>
            <rFont val="Tahoma"/>
            <family val="2"/>
          </rPr>
          <t>Alexander Liao:</t>
        </r>
        <r>
          <rPr>
            <sz val="8"/>
            <color indexed="81"/>
            <rFont val="Tahoma"/>
            <family val="2"/>
          </rPr>
          <t xml:space="preserve">
Input partial frequency for element to the left</t>
        </r>
      </text>
    </comment>
    <comment ref="AL8" authorId="0" shapeId="0" xr:uid="{00000000-0006-0000-0200-000036000000}">
      <text>
        <r>
          <rPr>
            <b/>
            <sz val="8"/>
            <color indexed="81"/>
            <rFont val="Tahoma"/>
            <family val="2"/>
          </rPr>
          <t>Alexander Liao:</t>
        </r>
        <r>
          <rPr>
            <sz val="8"/>
            <color indexed="81"/>
            <rFont val="Tahoma"/>
            <family val="2"/>
          </rPr>
          <t xml:space="preserve">
Input partial frequency for element to the left</t>
        </r>
      </text>
    </comment>
    <comment ref="AO8" authorId="0" shapeId="0" xr:uid="{00000000-0006-0000-0200-000037000000}">
      <text>
        <r>
          <rPr>
            <b/>
            <sz val="8"/>
            <color indexed="81"/>
            <rFont val="Tahoma"/>
            <family val="2"/>
          </rPr>
          <t>Alexander Liao:</t>
        </r>
        <r>
          <rPr>
            <sz val="8"/>
            <color indexed="81"/>
            <rFont val="Tahoma"/>
            <family val="2"/>
          </rPr>
          <t xml:space="preserve">
Input partial frequency for element to the left</t>
        </r>
      </text>
    </comment>
    <comment ref="K9" authorId="0" shapeId="0" xr:uid="{00000000-0006-0000-0200-000038000000}">
      <text>
        <r>
          <rPr>
            <b/>
            <sz val="8"/>
            <color indexed="81"/>
            <rFont val="Tahoma"/>
            <family val="2"/>
          </rPr>
          <t>Alexander Liao:</t>
        </r>
        <r>
          <rPr>
            <sz val="8"/>
            <color indexed="81"/>
            <rFont val="Tahoma"/>
            <family val="2"/>
          </rPr>
          <t xml:space="preserve">
Input partial frequency for element to the left</t>
        </r>
      </text>
    </comment>
    <comment ref="N9" authorId="0" shapeId="0" xr:uid="{00000000-0006-0000-0200-000039000000}">
      <text>
        <r>
          <rPr>
            <b/>
            <sz val="8"/>
            <color indexed="81"/>
            <rFont val="Tahoma"/>
            <family val="2"/>
          </rPr>
          <t>Alexander Liao:</t>
        </r>
        <r>
          <rPr>
            <sz val="8"/>
            <color indexed="81"/>
            <rFont val="Tahoma"/>
            <family val="2"/>
          </rPr>
          <t xml:space="preserve">
Input partial frequency for element to the left</t>
        </r>
      </text>
    </comment>
    <comment ref="Q9" authorId="0" shapeId="0" xr:uid="{00000000-0006-0000-0200-00003A000000}">
      <text>
        <r>
          <rPr>
            <b/>
            <sz val="8"/>
            <color indexed="81"/>
            <rFont val="Tahoma"/>
            <family val="2"/>
          </rPr>
          <t>Alexander Liao:</t>
        </r>
        <r>
          <rPr>
            <sz val="8"/>
            <color indexed="81"/>
            <rFont val="Tahoma"/>
            <family val="2"/>
          </rPr>
          <t xml:space="preserve">
Input partial frequency for element to the left</t>
        </r>
      </text>
    </comment>
    <comment ref="T9" authorId="0" shapeId="0" xr:uid="{00000000-0006-0000-0200-00003B000000}">
      <text>
        <r>
          <rPr>
            <b/>
            <sz val="8"/>
            <color indexed="81"/>
            <rFont val="Tahoma"/>
            <family val="2"/>
          </rPr>
          <t>Alexander Liao:</t>
        </r>
        <r>
          <rPr>
            <sz val="8"/>
            <color indexed="81"/>
            <rFont val="Tahoma"/>
            <family val="2"/>
          </rPr>
          <t xml:space="preserve">
Input partial frequency for element to the left</t>
        </r>
      </text>
    </comment>
    <comment ref="W9" authorId="0" shapeId="0" xr:uid="{00000000-0006-0000-0200-00003C000000}">
      <text>
        <r>
          <rPr>
            <b/>
            <sz val="8"/>
            <color indexed="81"/>
            <rFont val="Tahoma"/>
            <family val="2"/>
          </rPr>
          <t>Alexander Liao:</t>
        </r>
        <r>
          <rPr>
            <sz val="8"/>
            <color indexed="81"/>
            <rFont val="Tahoma"/>
            <family val="2"/>
          </rPr>
          <t xml:space="preserve">
Input partial frequency for element to the left</t>
        </r>
      </text>
    </comment>
    <comment ref="Z9" authorId="0" shapeId="0" xr:uid="{00000000-0006-0000-0200-00003D000000}">
      <text>
        <r>
          <rPr>
            <b/>
            <sz val="8"/>
            <color indexed="81"/>
            <rFont val="Tahoma"/>
            <family val="2"/>
          </rPr>
          <t>Alexander Liao:</t>
        </r>
        <r>
          <rPr>
            <sz val="8"/>
            <color indexed="81"/>
            <rFont val="Tahoma"/>
            <family val="2"/>
          </rPr>
          <t xml:space="preserve">
Input partial frequency for element to the left</t>
        </r>
      </text>
    </comment>
    <comment ref="AC9" authorId="0" shapeId="0" xr:uid="{00000000-0006-0000-0200-00003E000000}">
      <text>
        <r>
          <rPr>
            <b/>
            <sz val="8"/>
            <color indexed="81"/>
            <rFont val="Tahoma"/>
            <family val="2"/>
          </rPr>
          <t>Alexander Liao:</t>
        </r>
        <r>
          <rPr>
            <sz val="8"/>
            <color indexed="81"/>
            <rFont val="Tahoma"/>
            <family val="2"/>
          </rPr>
          <t xml:space="preserve">
Input partial frequency for element to the left</t>
        </r>
      </text>
    </comment>
    <comment ref="AF9" authorId="0" shapeId="0" xr:uid="{00000000-0006-0000-0200-00003F000000}">
      <text>
        <r>
          <rPr>
            <b/>
            <sz val="8"/>
            <color indexed="81"/>
            <rFont val="Tahoma"/>
            <family val="2"/>
          </rPr>
          <t>Alexander Liao:</t>
        </r>
        <r>
          <rPr>
            <sz val="8"/>
            <color indexed="81"/>
            <rFont val="Tahoma"/>
            <family val="2"/>
          </rPr>
          <t xml:space="preserve">
Input partial frequency for element to the left</t>
        </r>
      </text>
    </comment>
    <comment ref="AI9" authorId="0" shapeId="0" xr:uid="{00000000-0006-0000-0200-000040000000}">
      <text>
        <r>
          <rPr>
            <b/>
            <sz val="8"/>
            <color indexed="81"/>
            <rFont val="Tahoma"/>
            <family val="2"/>
          </rPr>
          <t>Alexander Liao:</t>
        </r>
        <r>
          <rPr>
            <sz val="8"/>
            <color indexed="81"/>
            <rFont val="Tahoma"/>
            <family val="2"/>
          </rPr>
          <t xml:space="preserve">
Input partial frequency for element to the left</t>
        </r>
      </text>
    </comment>
    <comment ref="AL9" authorId="0" shapeId="0" xr:uid="{00000000-0006-0000-0200-000041000000}">
      <text>
        <r>
          <rPr>
            <b/>
            <sz val="8"/>
            <color indexed="81"/>
            <rFont val="Tahoma"/>
            <family val="2"/>
          </rPr>
          <t>Alexander Liao:</t>
        </r>
        <r>
          <rPr>
            <sz val="8"/>
            <color indexed="81"/>
            <rFont val="Tahoma"/>
            <family val="2"/>
          </rPr>
          <t xml:space="preserve">
Input partial frequency for element to the left</t>
        </r>
      </text>
    </comment>
    <comment ref="AO9" authorId="0" shapeId="0" xr:uid="{00000000-0006-0000-0200-000042000000}">
      <text>
        <r>
          <rPr>
            <b/>
            <sz val="8"/>
            <color indexed="81"/>
            <rFont val="Tahoma"/>
            <family val="2"/>
          </rPr>
          <t>Alexander Liao:</t>
        </r>
        <r>
          <rPr>
            <sz val="8"/>
            <color indexed="81"/>
            <rFont val="Tahoma"/>
            <family val="2"/>
          </rPr>
          <t xml:space="preserve">
Input partial frequency for element to the left</t>
        </r>
      </text>
    </comment>
    <comment ref="K10" authorId="0" shapeId="0" xr:uid="{00000000-0006-0000-0200-000043000000}">
      <text>
        <r>
          <rPr>
            <b/>
            <sz val="8"/>
            <color indexed="81"/>
            <rFont val="Tahoma"/>
            <family val="2"/>
          </rPr>
          <t>Alexander Liao:</t>
        </r>
        <r>
          <rPr>
            <sz val="8"/>
            <color indexed="81"/>
            <rFont val="Tahoma"/>
            <family val="2"/>
          </rPr>
          <t xml:space="preserve">
Input partial frequency for element to the left</t>
        </r>
      </text>
    </comment>
    <comment ref="N10" authorId="0" shapeId="0" xr:uid="{00000000-0006-0000-0200-000044000000}">
      <text>
        <r>
          <rPr>
            <b/>
            <sz val="8"/>
            <color indexed="81"/>
            <rFont val="Tahoma"/>
            <family val="2"/>
          </rPr>
          <t>Alexander Liao:</t>
        </r>
        <r>
          <rPr>
            <sz val="8"/>
            <color indexed="81"/>
            <rFont val="Tahoma"/>
            <family val="2"/>
          </rPr>
          <t xml:space="preserve">
Input partial frequency for element to the left</t>
        </r>
      </text>
    </comment>
    <comment ref="Q10" authorId="0" shapeId="0" xr:uid="{00000000-0006-0000-0200-000045000000}">
      <text>
        <r>
          <rPr>
            <b/>
            <sz val="8"/>
            <color indexed="81"/>
            <rFont val="Tahoma"/>
            <family val="2"/>
          </rPr>
          <t>Alexander Liao:</t>
        </r>
        <r>
          <rPr>
            <sz val="8"/>
            <color indexed="81"/>
            <rFont val="Tahoma"/>
            <family val="2"/>
          </rPr>
          <t xml:space="preserve">
Input partial frequency for element to the left</t>
        </r>
      </text>
    </comment>
    <comment ref="T10" authorId="0" shapeId="0" xr:uid="{00000000-0006-0000-0200-000046000000}">
      <text>
        <r>
          <rPr>
            <b/>
            <sz val="8"/>
            <color indexed="81"/>
            <rFont val="Tahoma"/>
            <family val="2"/>
          </rPr>
          <t>Alexander Liao:</t>
        </r>
        <r>
          <rPr>
            <sz val="8"/>
            <color indexed="81"/>
            <rFont val="Tahoma"/>
            <family val="2"/>
          </rPr>
          <t xml:space="preserve">
Input partial frequency for element to the left</t>
        </r>
      </text>
    </comment>
    <comment ref="W10" authorId="0" shapeId="0" xr:uid="{00000000-0006-0000-0200-000047000000}">
      <text>
        <r>
          <rPr>
            <b/>
            <sz val="8"/>
            <color indexed="81"/>
            <rFont val="Tahoma"/>
            <family val="2"/>
          </rPr>
          <t>Alexander Liao:</t>
        </r>
        <r>
          <rPr>
            <sz val="8"/>
            <color indexed="81"/>
            <rFont val="Tahoma"/>
            <family val="2"/>
          </rPr>
          <t xml:space="preserve">
Input partial frequency for element to the left</t>
        </r>
      </text>
    </comment>
    <comment ref="Z10" authorId="0" shapeId="0" xr:uid="{00000000-0006-0000-0200-000048000000}">
      <text>
        <r>
          <rPr>
            <b/>
            <sz val="8"/>
            <color indexed="81"/>
            <rFont val="Tahoma"/>
            <family val="2"/>
          </rPr>
          <t>Alexander Liao:</t>
        </r>
        <r>
          <rPr>
            <sz val="8"/>
            <color indexed="81"/>
            <rFont val="Tahoma"/>
            <family val="2"/>
          </rPr>
          <t xml:space="preserve">
Input partial frequency for element to the left</t>
        </r>
      </text>
    </comment>
    <comment ref="AC10" authorId="0" shapeId="0" xr:uid="{00000000-0006-0000-0200-000049000000}">
      <text>
        <r>
          <rPr>
            <b/>
            <sz val="8"/>
            <color indexed="81"/>
            <rFont val="Tahoma"/>
            <family val="2"/>
          </rPr>
          <t>Alexander Liao:</t>
        </r>
        <r>
          <rPr>
            <sz val="8"/>
            <color indexed="81"/>
            <rFont val="Tahoma"/>
            <family val="2"/>
          </rPr>
          <t xml:space="preserve">
Input partial frequency for element to the left</t>
        </r>
      </text>
    </comment>
    <comment ref="AF10" authorId="0" shapeId="0" xr:uid="{00000000-0006-0000-0200-00004A000000}">
      <text>
        <r>
          <rPr>
            <b/>
            <sz val="8"/>
            <color indexed="81"/>
            <rFont val="Tahoma"/>
            <family val="2"/>
          </rPr>
          <t>Alexander Liao:</t>
        </r>
        <r>
          <rPr>
            <sz val="8"/>
            <color indexed="81"/>
            <rFont val="Tahoma"/>
            <family val="2"/>
          </rPr>
          <t xml:space="preserve">
Input partial frequency for element to the left</t>
        </r>
      </text>
    </comment>
    <comment ref="AI10" authorId="0" shapeId="0" xr:uid="{00000000-0006-0000-0200-00004B000000}">
      <text>
        <r>
          <rPr>
            <b/>
            <sz val="8"/>
            <color indexed="81"/>
            <rFont val="Tahoma"/>
            <family val="2"/>
          </rPr>
          <t>Alexander Liao:</t>
        </r>
        <r>
          <rPr>
            <sz val="8"/>
            <color indexed="81"/>
            <rFont val="Tahoma"/>
            <family val="2"/>
          </rPr>
          <t xml:space="preserve">
Input partial frequency for element to the left</t>
        </r>
      </text>
    </comment>
    <comment ref="AL10" authorId="0" shapeId="0" xr:uid="{00000000-0006-0000-0200-00004C000000}">
      <text>
        <r>
          <rPr>
            <b/>
            <sz val="8"/>
            <color indexed="81"/>
            <rFont val="Tahoma"/>
            <family val="2"/>
          </rPr>
          <t>Alexander Liao:</t>
        </r>
        <r>
          <rPr>
            <sz val="8"/>
            <color indexed="81"/>
            <rFont val="Tahoma"/>
            <family val="2"/>
          </rPr>
          <t xml:space="preserve">
Input partial frequency for element to the left</t>
        </r>
      </text>
    </comment>
    <comment ref="AO10" authorId="0" shapeId="0" xr:uid="{00000000-0006-0000-0200-00004D000000}">
      <text>
        <r>
          <rPr>
            <b/>
            <sz val="8"/>
            <color indexed="81"/>
            <rFont val="Tahoma"/>
            <family val="2"/>
          </rPr>
          <t>Alexander Liao:</t>
        </r>
        <r>
          <rPr>
            <sz val="8"/>
            <color indexed="81"/>
            <rFont val="Tahoma"/>
            <family val="2"/>
          </rPr>
          <t xml:space="preserve">
Input partial frequency for element to the left</t>
        </r>
      </text>
    </comment>
    <comment ref="K11" authorId="0" shapeId="0" xr:uid="{00000000-0006-0000-0200-00004E000000}">
      <text>
        <r>
          <rPr>
            <b/>
            <sz val="8"/>
            <color indexed="81"/>
            <rFont val="Tahoma"/>
            <family val="2"/>
          </rPr>
          <t>Alexander Liao:</t>
        </r>
        <r>
          <rPr>
            <sz val="8"/>
            <color indexed="81"/>
            <rFont val="Tahoma"/>
            <family val="2"/>
          </rPr>
          <t xml:space="preserve">
Input partial frequency for element to the left</t>
        </r>
      </text>
    </comment>
    <comment ref="N11" authorId="0" shapeId="0" xr:uid="{00000000-0006-0000-0200-00004F000000}">
      <text>
        <r>
          <rPr>
            <b/>
            <sz val="8"/>
            <color indexed="81"/>
            <rFont val="Tahoma"/>
            <family val="2"/>
          </rPr>
          <t>Alexander Liao:</t>
        </r>
        <r>
          <rPr>
            <sz val="8"/>
            <color indexed="81"/>
            <rFont val="Tahoma"/>
            <family val="2"/>
          </rPr>
          <t xml:space="preserve">
Input partial frequency for element to the left</t>
        </r>
      </text>
    </comment>
    <comment ref="Q11" authorId="0" shapeId="0" xr:uid="{00000000-0006-0000-0200-000050000000}">
      <text>
        <r>
          <rPr>
            <b/>
            <sz val="8"/>
            <color indexed="81"/>
            <rFont val="Tahoma"/>
            <family val="2"/>
          </rPr>
          <t>Alexander Liao:</t>
        </r>
        <r>
          <rPr>
            <sz val="8"/>
            <color indexed="81"/>
            <rFont val="Tahoma"/>
            <family val="2"/>
          </rPr>
          <t xml:space="preserve">
Input partial frequency for element to the left</t>
        </r>
      </text>
    </comment>
    <comment ref="T11" authorId="0" shapeId="0" xr:uid="{00000000-0006-0000-0200-000051000000}">
      <text>
        <r>
          <rPr>
            <b/>
            <sz val="8"/>
            <color indexed="81"/>
            <rFont val="Tahoma"/>
            <family val="2"/>
          </rPr>
          <t>Alexander Liao:</t>
        </r>
        <r>
          <rPr>
            <sz val="8"/>
            <color indexed="81"/>
            <rFont val="Tahoma"/>
            <family val="2"/>
          </rPr>
          <t xml:space="preserve">
Input partial frequency for element to the left</t>
        </r>
      </text>
    </comment>
    <comment ref="W11" authorId="0" shapeId="0" xr:uid="{00000000-0006-0000-0200-000052000000}">
      <text>
        <r>
          <rPr>
            <b/>
            <sz val="8"/>
            <color indexed="81"/>
            <rFont val="Tahoma"/>
            <family val="2"/>
          </rPr>
          <t>Alexander Liao:</t>
        </r>
        <r>
          <rPr>
            <sz val="8"/>
            <color indexed="81"/>
            <rFont val="Tahoma"/>
            <family val="2"/>
          </rPr>
          <t xml:space="preserve">
Input partial frequency for element to the left</t>
        </r>
      </text>
    </comment>
    <comment ref="Z11" authorId="0" shapeId="0" xr:uid="{00000000-0006-0000-0200-000053000000}">
      <text>
        <r>
          <rPr>
            <b/>
            <sz val="8"/>
            <color indexed="81"/>
            <rFont val="Tahoma"/>
            <family val="2"/>
          </rPr>
          <t>Alexander Liao:</t>
        </r>
        <r>
          <rPr>
            <sz val="8"/>
            <color indexed="81"/>
            <rFont val="Tahoma"/>
            <family val="2"/>
          </rPr>
          <t xml:space="preserve">
Input partial frequency for element to the left</t>
        </r>
      </text>
    </comment>
    <comment ref="AC11" authorId="0" shapeId="0" xr:uid="{00000000-0006-0000-0200-000054000000}">
      <text>
        <r>
          <rPr>
            <b/>
            <sz val="8"/>
            <color indexed="81"/>
            <rFont val="Tahoma"/>
            <family val="2"/>
          </rPr>
          <t>Alexander Liao:</t>
        </r>
        <r>
          <rPr>
            <sz val="8"/>
            <color indexed="81"/>
            <rFont val="Tahoma"/>
            <family val="2"/>
          </rPr>
          <t xml:space="preserve">
Input partial frequency for element to the left</t>
        </r>
      </text>
    </comment>
    <comment ref="AF11" authorId="0" shapeId="0" xr:uid="{00000000-0006-0000-0200-000055000000}">
      <text>
        <r>
          <rPr>
            <b/>
            <sz val="8"/>
            <color indexed="81"/>
            <rFont val="Tahoma"/>
            <family val="2"/>
          </rPr>
          <t>Alexander Liao:</t>
        </r>
        <r>
          <rPr>
            <sz val="8"/>
            <color indexed="81"/>
            <rFont val="Tahoma"/>
            <family val="2"/>
          </rPr>
          <t xml:space="preserve">
Input partial frequency for element to the left</t>
        </r>
      </text>
    </comment>
    <comment ref="AI11" authorId="0" shapeId="0" xr:uid="{00000000-0006-0000-0200-000056000000}">
      <text>
        <r>
          <rPr>
            <b/>
            <sz val="8"/>
            <color indexed="81"/>
            <rFont val="Tahoma"/>
            <family val="2"/>
          </rPr>
          <t>Alexander Liao:</t>
        </r>
        <r>
          <rPr>
            <sz val="8"/>
            <color indexed="81"/>
            <rFont val="Tahoma"/>
            <family val="2"/>
          </rPr>
          <t xml:space="preserve">
Input partial frequency for element to the left</t>
        </r>
      </text>
    </comment>
    <comment ref="AL11" authorId="0" shapeId="0" xr:uid="{00000000-0006-0000-0200-000057000000}">
      <text>
        <r>
          <rPr>
            <b/>
            <sz val="8"/>
            <color indexed="81"/>
            <rFont val="Tahoma"/>
            <family val="2"/>
          </rPr>
          <t>Alexander Liao:</t>
        </r>
        <r>
          <rPr>
            <sz val="8"/>
            <color indexed="81"/>
            <rFont val="Tahoma"/>
            <family val="2"/>
          </rPr>
          <t xml:space="preserve">
Input partial frequency for element to the left</t>
        </r>
      </text>
    </comment>
    <comment ref="AO11" authorId="0" shapeId="0" xr:uid="{00000000-0006-0000-0200-000058000000}">
      <text>
        <r>
          <rPr>
            <b/>
            <sz val="8"/>
            <color indexed="81"/>
            <rFont val="Tahoma"/>
            <family val="2"/>
          </rPr>
          <t>Alexander Liao:</t>
        </r>
        <r>
          <rPr>
            <sz val="8"/>
            <color indexed="81"/>
            <rFont val="Tahoma"/>
            <family val="2"/>
          </rPr>
          <t xml:space="preserve">
Input partial frequency for element to the left</t>
        </r>
      </text>
    </comment>
    <comment ref="K12" authorId="0" shapeId="0" xr:uid="{00000000-0006-0000-0200-000059000000}">
      <text>
        <r>
          <rPr>
            <b/>
            <sz val="8"/>
            <color indexed="81"/>
            <rFont val="Tahoma"/>
            <family val="2"/>
          </rPr>
          <t>Alexander Liao:</t>
        </r>
        <r>
          <rPr>
            <sz val="8"/>
            <color indexed="81"/>
            <rFont val="Tahoma"/>
            <family val="2"/>
          </rPr>
          <t xml:space="preserve">
Input partial frequency for element to the left</t>
        </r>
      </text>
    </comment>
    <comment ref="N12" authorId="0" shapeId="0" xr:uid="{00000000-0006-0000-0200-00005A000000}">
      <text>
        <r>
          <rPr>
            <b/>
            <sz val="8"/>
            <color indexed="81"/>
            <rFont val="Tahoma"/>
            <family val="2"/>
          </rPr>
          <t>Alexander Liao:</t>
        </r>
        <r>
          <rPr>
            <sz val="8"/>
            <color indexed="81"/>
            <rFont val="Tahoma"/>
            <family val="2"/>
          </rPr>
          <t xml:space="preserve">
Input partial frequency for element to the left</t>
        </r>
      </text>
    </comment>
    <comment ref="Q12" authorId="0" shapeId="0" xr:uid="{00000000-0006-0000-0200-00005B000000}">
      <text>
        <r>
          <rPr>
            <b/>
            <sz val="8"/>
            <color indexed="81"/>
            <rFont val="Tahoma"/>
            <family val="2"/>
          </rPr>
          <t>Alexander Liao:</t>
        </r>
        <r>
          <rPr>
            <sz val="8"/>
            <color indexed="81"/>
            <rFont val="Tahoma"/>
            <family val="2"/>
          </rPr>
          <t xml:space="preserve">
Input partial frequency for element to the left</t>
        </r>
      </text>
    </comment>
    <comment ref="T12" authorId="0" shapeId="0" xr:uid="{00000000-0006-0000-0200-00005C000000}">
      <text>
        <r>
          <rPr>
            <b/>
            <sz val="8"/>
            <color indexed="81"/>
            <rFont val="Tahoma"/>
            <family val="2"/>
          </rPr>
          <t>Alexander Liao:</t>
        </r>
        <r>
          <rPr>
            <sz val="8"/>
            <color indexed="81"/>
            <rFont val="Tahoma"/>
            <family val="2"/>
          </rPr>
          <t xml:space="preserve">
Input partial frequency for element to the left</t>
        </r>
      </text>
    </comment>
    <comment ref="W12" authorId="0" shapeId="0" xr:uid="{00000000-0006-0000-0200-00005D000000}">
      <text>
        <r>
          <rPr>
            <b/>
            <sz val="8"/>
            <color indexed="81"/>
            <rFont val="Tahoma"/>
            <family val="2"/>
          </rPr>
          <t>Alexander Liao:</t>
        </r>
        <r>
          <rPr>
            <sz val="8"/>
            <color indexed="81"/>
            <rFont val="Tahoma"/>
            <family val="2"/>
          </rPr>
          <t xml:space="preserve">
Input partial frequency for element to the left</t>
        </r>
      </text>
    </comment>
    <comment ref="Z12" authorId="0" shapeId="0" xr:uid="{00000000-0006-0000-0200-00005E000000}">
      <text>
        <r>
          <rPr>
            <b/>
            <sz val="8"/>
            <color indexed="81"/>
            <rFont val="Tahoma"/>
            <family val="2"/>
          </rPr>
          <t>Alexander Liao:</t>
        </r>
        <r>
          <rPr>
            <sz val="8"/>
            <color indexed="81"/>
            <rFont val="Tahoma"/>
            <family val="2"/>
          </rPr>
          <t xml:space="preserve">
Input partial frequency for element to the left</t>
        </r>
      </text>
    </comment>
    <comment ref="AC12" authorId="0" shapeId="0" xr:uid="{00000000-0006-0000-0200-00005F000000}">
      <text>
        <r>
          <rPr>
            <b/>
            <sz val="8"/>
            <color indexed="81"/>
            <rFont val="Tahoma"/>
            <family val="2"/>
          </rPr>
          <t>Alexander Liao:</t>
        </r>
        <r>
          <rPr>
            <sz val="8"/>
            <color indexed="81"/>
            <rFont val="Tahoma"/>
            <family val="2"/>
          </rPr>
          <t xml:space="preserve">
Input partial frequency for element to the left</t>
        </r>
      </text>
    </comment>
    <comment ref="AF12" authorId="0" shapeId="0" xr:uid="{00000000-0006-0000-0200-000060000000}">
      <text>
        <r>
          <rPr>
            <b/>
            <sz val="8"/>
            <color indexed="81"/>
            <rFont val="Tahoma"/>
            <family val="2"/>
          </rPr>
          <t>Alexander Liao:</t>
        </r>
        <r>
          <rPr>
            <sz val="8"/>
            <color indexed="81"/>
            <rFont val="Tahoma"/>
            <family val="2"/>
          </rPr>
          <t xml:space="preserve">
Input partial frequency for element to the left</t>
        </r>
      </text>
    </comment>
    <comment ref="AI12" authorId="0" shapeId="0" xr:uid="{00000000-0006-0000-0200-000061000000}">
      <text>
        <r>
          <rPr>
            <b/>
            <sz val="8"/>
            <color indexed="81"/>
            <rFont val="Tahoma"/>
            <family val="2"/>
          </rPr>
          <t>Alexander Liao:</t>
        </r>
        <r>
          <rPr>
            <sz val="8"/>
            <color indexed="81"/>
            <rFont val="Tahoma"/>
            <family val="2"/>
          </rPr>
          <t xml:space="preserve">
Input partial frequency for element to the left</t>
        </r>
      </text>
    </comment>
    <comment ref="AL12" authorId="0" shapeId="0" xr:uid="{00000000-0006-0000-0200-000062000000}">
      <text>
        <r>
          <rPr>
            <b/>
            <sz val="8"/>
            <color indexed="81"/>
            <rFont val="Tahoma"/>
            <family val="2"/>
          </rPr>
          <t>Alexander Liao:</t>
        </r>
        <r>
          <rPr>
            <sz val="8"/>
            <color indexed="81"/>
            <rFont val="Tahoma"/>
            <family val="2"/>
          </rPr>
          <t xml:space="preserve">
Input partial frequency for element to the left</t>
        </r>
      </text>
    </comment>
    <comment ref="AO12" authorId="0" shapeId="0" xr:uid="{00000000-0006-0000-0200-000063000000}">
      <text>
        <r>
          <rPr>
            <b/>
            <sz val="8"/>
            <color indexed="81"/>
            <rFont val="Tahoma"/>
            <family val="2"/>
          </rPr>
          <t>Alexander Liao:</t>
        </r>
        <r>
          <rPr>
            <sz val="8"/>
            <color indexed="81"/>
            <rFont val="Tahoma"/>
            <family val="2"/>
          </rPr>
          <t xml:space="preserve">
Input partial frequency for element to the left</t>
        </r>
      </text>
    </comment>
    <comment ref="K13" authorId="0" shapeId="0" xr:uid="{00000000-0006-0000-0200-000064000000}">
      <text>
        <r>
          <rPr>
            <b/>
            <sz val="8"/>
            <color indexed="81"/>
            <rFont val="Tahoma"/>
            <family val="2"/>
          </rPr>
          <t>Alexander Liao:</t>
        </r>
        <r>
          <rPr>
            <sz val="8"/>
            <color indexed="81"/>
            <rFont val="Tahoma"/>
            <family val="2"/>
          </rPr>
          <t xml:space="preserve">
Input partial frequency for element to the left</t>
        </r>
      </text>
    </comment>
    <comment ref="N13" authorId="0" shapeId="0" xr:uid="{00000000-0006-0000-0200-000065000000}">
      <text>
        <r>
          <rPr>
            <b/>
            <sz val="8"/>
            <color indexed="81"/>
            <rFont val="Tahoma"/>
            <family val="2"/>
          </rPr>
          <t>Alexander Liao:</t>
        </r>
        <r>
          <rPr>
            <sz val="8"/>
            <color indexed="81"/>
            <rFont val="Tahoma"/>
            <family val="2"/>
          </rPr>
          <t xml:space="preserve">
Input partial frequency for element to the left</t>
        </r>
      </text>
    </comment>
    <comment ref="Q13" authorId="0" shapeId="0" xr:uid="{00000000-0006-0000-0200-000066000000}">
      <text>
        <r>
          <rPr>
            <b/>
            <sz val="8"/>
            <color indexed="81"/>
            <rFont val="Tahoma"/>
            <family val="2"/>
          </rPr>
          <t>Alexander Liao:</t>
        </r>
        <r>
          <rPr>
            <sz val="8"/>
            <color indexed="81"/>
            <rFont val="Tahoma"/>
            <family val="2"/>
          </rPr>
          <t xml:space="preserve">
Input partial frequency for element to the left</t>
        </r>
      </text>
    </comment>
    <comment ref="T13" authorId="0" shapeId="0" xr:uid="{00000000-0006-0000-0200-000067000000}">
      <text>
        <r>
          <rPr>
            <b/>
            <sz val="8"/>
            <color indexed="81"/>
            <rFont val="Tahoma"/>
            <family val="2"/>
          </rPr>
          <t>Alexander Liao:</t>
        </r>
        <r>
          <rPr>
            <sz val="8"/>
            <color indexed="81"/>
            <rFont val="Tahoma"/>
            <family val="2"/>
          </rPr>
          <t xml:space="preserve">
Input partial frequency for element to the left</t>
        </r>
      </text>
    </comment>
    <comment ref="W13" authorId="0" shapeId="0" xr:uid="{00000000-0006-0000-0200-000068000000}">
      <text>
        <r>
          <rPr>
            <b/>
            <sz val="8"/>
            <color indexed="81"/>
            <rFont val="Tahoma"/>
            <family val="2"/>
          </rPr>
          <t>Alexander Liao:</t>
        </r>
        <r>
          <rPr>
            <sz val="8"/>
            <color indexed="81"/>
            <rFont val="Tahoma"/>
            <family val="2"/>
          </rPr>
          <t xml:space="preserve">
Input partial frequency for element to the left</t>
        </r>
      </text>
    </comment>
    <comment ref="Z13" authorId="0" shapeId="0" xr:uid="{00000000-0006-0000-0200-000069000000}">
      <text>
        <r>
          <rPr>
            <b/>
            <sz val="8"/>
            <color indexed="81"/>
            <rFont val="Tahoma"/>
            <family val="2"/>
          </rPr>
          <t>Alexander Liao:</t>
        </r>
        <r>
          <rPr>
            <sz val="8"/>
            <color indexed="81"/>
            <rFont val="Tahoma"/>
            <family val="2"/>
          </rPr>
          <t xml:space="preserve">
Input partial frequency for element to the left</t>
        </r>
      </text>
    </comment>
    <comment ref="AC13" authorId="0" shapeId="0" xr:uid="{00000000-0006-0000-0200-00006A000000}">
      <text>
        <r>
          <rPr>
            <b/>
            <sz val="8"/>
            <color indexed="81"/>
            <rFont val="Tahoma"/>
            <family val="2"/>
          </rPr>
          <t>Alexander Liao:</t>
        </r>
        <r>
          <rPr>
            <sz val="8"/>
            <color indexed="81"/>
            <rFont val="Tahoma"/>
            <family val="2"/>
          </rPr>
          <t xml:space="preserve">
Input partial frequency for element to the left</t>
        </r>
      </text>
    </comment>
    <comment ref="AF13" authorId="0" shapeId="0" xr:uid="{00000000-0006-0000-0200-00006B000000}">
      <text>
        <r>
          <rPr>
            <b/>
            <sz val="8"/>
            <color indexed="81"/>
            <rFont val="Tahoma"/>
            <family val="2"/>
          </rPr>
          <t>Alexander Liao:</t>
        </r>
        <r>
          <rPr>
            <sz val="8"/>
            <color indexed="81"/>
            <rFont val="Tahoma"/>
            <family val="2"/>
          </rPr>
          <t xml:space="preserve">
Input partial frequency for element to the left</t>
        </r>
      </text>
    </comment>
    <comment ref="AI13" authorId="0" shapeId="0" xr:uid="{00000000-0006-0000-0200-00006C000000}">
      <text>
        <r>
          <rPr>
            <b/>
            <sz val="8"/>
            <color indexed="81"/>
            <rFont val="Tahoma"/>
            <family val="2"/>
          </rPr>
          <t>Alexander Liao:</t>
        </r>
        <r>
          <rPr>
            <sz val="8"/>
            <color indexed="81"/>
            <rFont val="Tahoma"/>
            <family val="2"/>
          </rPr>
          <t xml:space="preserve">
Input partial frequency for element to the left</t>
        </r>
      </text>
    </comment>
    <comment ref="AL13" authorId="0" shapeId="0" xr:uid="{00000000-0006-0000-0200-00006D000000}">
      <text>
        <r>
          <rPr>
            <b/>
            <sz val="8"/>
            <color indexed="81"/>
            <rFont val="Tahoma"/>
            <family val="2"/>
          </rPr>
          <t>Alexander Liao:</t>
        </r>
        <r>
          <rPr>
            <sz val="8"/>
            <color indexed="81"/>
            <rFont val="Tahoma"/>
            <family val="2"/>
          </rPr>
          <t xml:space="preserve">
Input partial frequency for element to the left</t>
        </r>
      </text>
    </comment>
    <comment ref="AO13" authorId="0" shapeId="0" xr:uid="{00000000-0006-0000-0200-00006E000000}">
      <text>
        <r>
          <rPr>
            <b/>
            <sz val="8"/>
            <color indexed="81"/>
            <rFont val="Tahoma"/>
            <family val="2"/>
          </rPr>
          <t>Alexander Liao:</t>
        </r>
        <r>
          <rPr>
            <sz val="8"/>
            <color indexed="81"/>
            <rFont val="Tahoma"/>
            <family val="2"/>
          </rPr>
          <t xml:space="preserve">
Input partial frequency for element to the left</t>
        </r>
      </text>
    </comment>
    <comment ref="K14" authorId="0" shapeId="0" xr:uid="{00000000-0006-0000-0200-00006F000000}">
      <text>
        <r>
          <rPr>
            <b/>
            <sz val="8"/>
            <color indexed="81"/>
            <rFont val="Tahoma"/>
            <family val="2"/>
          </rPr>
          <t>Alexander Liao:</t>
        </r>
        <r>
          <rPr>
            <sz val="8"/>
            <color indexed="81"/>
            <rFont val="Tahoma"/>
            <family val="2"/>
          </rPr>
          <t xml:space="preserve">
Input partial frequency for element to the left</t>
        </r>
      </text>
    </comment>
    <comment ref="N14" authorId="0" shapeId="0" xr:uid="{00000000-0006-0000-0200-000070000000}">
      <text>
        <r>
          <rPr>
            <b/>
            <sz val="8"/>
            <color indexed="81"/>
            <rFont val="Tahoma"/>
            <family val="2"/>
          </rPr>
          <t>Alexander Liao:</t>
        </r>
        <r>
          <rPr>
            <sz val="8"/>
            <color indexed="81"/>
            <rFont val="Tahoma"/>
            <family val="2"/>
          </rPr>
          <t xml:space="preserve">
Input partial frequency for element to the left</t>
        </r>
      </text>
    </comment>
    <comment ref="Q14" authorId="0" shapeId="0" xr:uid="{00000000-0006-0000-0200-000071000000}">
      <text>
        <r>
          <rPr>
            <b/>
            <sz val="8"/>
            <color indexed="81"/>
            <rFont val="Tahoma"/>
            <family val="2"/>
          </rPr>
          <t>Alexander Liao:</t>
        </r>
        <r>
          <rPr>
            <sz val="8"/>
            <color indexed="81"/>
            <rFont val="Tahoma"/>
            <family val="2"/>
          </rPr>
          <t xml:space="preserve">
Input partial frequency for element to the left</t>
        </r>
      </text>
    </comment>
    <comment ref="T14" authorId="0" shapeId="0" xr:uid="{00000000-0006-0000-0200-000072000000}">
      <text>
        <r>
          <rPr>
            <b/>
            <sz val="8"/>
            <color indexed="81"/>
            <rFont val="Tahoma"/>
            <family val="2"/>
          </rPr>
          <t>Alexander Liao:</t>
        </r>
        <r>
          <rPr>
            <sz val="8"/>
            <color indexed="81"/>
            <rFont val="Tahoma"/>
            <family val="2"/>
          </rPr>
          <t xml:space="preserve">
Input partial frequency for element to the left</t>
        </r>
      </text>
    </comment>
    <comment ref="W14" authorId="0" shapeId="0" xr:uid="{00000000-0006-0000-0200-000073000000}">
      <text>
        <r>
          <rPr>
            <b/>
            <sz val="8"/>
            <color indexed="81"/>
            <rFont val="Tahoma"/>
            <family val="2"/>
          </rPr>
          <t>Alexander Liao:</t>
        </r>
        <r>
          <rPr>
            <sz val="8"/>
            <color indexed="81"/>
            <rFont val="Tahoma"/>
            <family val="2"/>
          </rPr>
          <t xml:space="preserve">
Input partial frequency for element to the left</t>
        </r>
      </text>
    </comment>
    <comment ref="Z14" authorId="0" shapeId="0" xr:uid="{00000000-0006-0000-0200-000074000000}">
      <text>
        <r>
          <rPr>
            <b/>
            <sz val="8"/>
            <color indexed="81"/>
            <rFont val="Tahoma"/>
            <family val="2"/>
          </rPr>
          <t>Alexander Liao:</t>
        </r>
        <r>
          <rPr>
            <sz val="8"/>
            <color indexed="81"/>
            <rFont val="Tahoma"/>
            <family val="2"/>
          </rPr>
          <t xml:space="preserve">
Input partial frequency for element to the left</t>
        </r>
      </text>
    </comment>
    <comment ref="AC14" authorId="0" shapeId="0" xr:uid="{00000000-0006-0000-0200-000075000000}">
      <text>
        <r>
          <rPr>
            <b/>
            <sz val="8"/>
            <color indexed="81"/>
            <rFont val="Tahoma"/>
            <family val="2"/>
          </rPr>
          <t>Alexander Liao:</t>
        </r>
        <r>
          <rPr>
            <sz val="8"/>
            <color indexed="81"/>
            <rFont val="Tahoma"/>
            <family val="2"/>
          </rPr>
          <t xml:space="preserve">
Input partial frequency for element to the left</t>
        </r>
      </text>
    </comment>
    <comment ref="AF14" authorId="0" shapeId="0" xr:uid="{00000000-0006-0000-0200-000076000000}">
      <text>
        <r>
          <rPr>
            <b/>
            <sz val="8"/>
            <color indexed="81"/>
            <rFont val="Tahoma"/>
            <family val="2"/>
          </rPr>
          <t>Alexander Liao:</t>
        </r>
        <r>
          <rPr>
            <sz val="8"/>
            <color indexed="81"/>
            <rFont val="Tahoma"/>
            <family val="2"/>
          </rPr>
          <t xml:space="preserve">
Input partial frequency for element to the left</t>
        </r>
      </text>
    </comment>
    <comment ref="AI14" authorId="0" shapeId="0" xr:uid="{00000000-0006-0000-0200-000077000000}">
      <text>
        <r>
          <rPr>
            <b/>
            <sz val="8"/>
            <color indexed="81"/>
            <rFont val="Tahoma"/>
            <family val="2"/>
          </rPr>
          <t>Alexander Liao:</t>
        </r>
        <r>
          <rPr>
            <sz val="8"/>
            <color indexed="81"/>
            <rFont val="Tahoma"/>
            <family val="2"/>
          </rPr>
          <t xml:space="preserve">
Input partial frequency for element to the left</t>
        </r>
      </text>
    </comment>
    <comment ref="AL14" authorId="0" shapeId="0" xr:uid="{00000000-0006-0000-0200-000078000000}">
      <text>
        <r>
          <rPr>
            <b/>
            <sz val="8"/>
            <color indexed="81"/>
            <rFont val="Tahoma"/>
            <family val="2"/>
          </rPr>
          <t>Alexander Liao:</t>
        </r>
        <r>
          <rPr>
            <sz val="8"/>
            <color indexed="81"/>
            <rFont val="Tahoma"/>
            <family val="2"/>
          </rPr>
          <t xml:space="preserve">
Input partial frequency for element to the left</t>
        </r>
      </text>
    </comment>
    <comment ref="AO14" authorId="0" shapeId="0" xr:uid="{00000000-0006-0000-0200-000079000000}">
      <text>
        <r>
          <rPr>
            <b/>
            <sz val="8"/>
            <color indexed="81"/>
            <rFont val="Tahoma"/>
            <family val="2"/>
          </rPr>
          <t>Alexander Liao:</t>
        </r>
        <r>
          <rPr>
            <sz val="8"/>
            <color indexed="81"/>
            <rFont val="Tahoma"/>
            <family val="2"/>
          </rPr>
          <t xml:space="preserve">
Input partial frequency for element to the left</t>
        </r>
      </text>
    </comment>
    <comment ref="K15" authorId="0" shapeId="0" xr:uid="{00000000-0006-0000-0200-00007A000000}">
      <text>
        <r>
          <rPr>
            <b/>
            <sz val="8"/>
            <color indexed="81"/>
            <rFont val="Tahoma"/>
            <family val="2"/>
          </rPr>
          <t>Alexander Liao:</t>
        </r>
        <r>
          <rPr>
            <sz val="8"/>
            <color indexed="81"/>
            <rFont val="Tahoma"/>
            <family val="2"/>
          </rPr>
          <t xml:space="preserve">
Input partial frequency for element to the left</t>
        </r>
      </text>
    </comment>
    <comment ref="N15" authorId="0" shapeId="0" xr:uid="{00000000-0006-0000-0200-00007B000000}">
      <text>
        <r>
          <rPr>
            <b/>
            <sz val="8"/>
            <color indexed="81"/>
            <rFont val="Tahoma"/>
            <family val="2"/>
          </rPr>
          <t>Alexander Liao:</t>
        </r>
        <r>
          <rPr>
            <sz val="8"/>
            <color indexed="81"/>
            <rFont val="Tahoma"/>
            <family val="2"/>
          </rPr>
          <t xml:space="preserve">
Input partial frequency for element to the left</t>
        </r>
      </text>
    </comment>
    <comment ref="Q15" authorId="0" shapeId="0" xr:uid="{00000000-0006-0000-0200-00007C000000}">
      <text>
        <r>
          <rPr>
            <b/>
            <sz val="8"/>
            <color indexed="81"/>
            <rFont val="Tahoma"/>
            <family val="2"/>
          </rPr>
          <t>Alexander Liao:</t>
        </r>
        <r>
          <rPr>
            <sz val="8"/>
            <color indexed="81"/>
            <rFont val="Tahoma"/>
            <family val="2"/>
          </rPr>
          <t xml:space="preserve">
Input partial frequency for element to the left</t>
        </r>
      </text>
    </comment>
    <comment ref="T15" authorId="0" shapeId="0" xr:uid="{00000000-0006-0000-0200-00007D000000}">
      <text>
        <r>
          <rPr>
            <b/>
            <sz val="8"/>
            <color indexed="81"/>
            <rFont val="Tahoma"/>
            <family val="2"/>
          </rPr>
          <t>Alexander Liao:</t>
        </r>
        <r>
          <rPr>
            <sz val="8"/>
            <color indexed="81"/>
            <rFont val="Tahoma"/>
            <family val="2"/>
          </rPr>
          <t xml:space="preserve">
Input partial frequency for element to the left</t>
        </r>
      </text>
    </comment>
    <comment ref="W15" authorId="0" shapeId="0" xr:uid="{00000000-0006-0000-0200-00007E000000}">
      <text>
        <r>
          <rPr>
            <b/>
            <sz val="8"/>
            <color indexed="81"/>
            <rFont val="Tahoma"/>
            <family val="2"/>
          </rPr>
          <t>Alexander Liao:</t>
        </r>
        <r>
          <rPr>
            <sz val="8"/>
            <color indexed="81"/>
            <rFont val="Tahoma"/>
            <family val="2"/>
          </rPr>
          <t xml:space="preserve">
Input partial frequency for element to the left</t>
        </r>
      </text>
    </comment>
    <comment ref="Z15" authorId="0" shapeId="0" xr:uid="{00000000-0006-0000-0200-00007F000000}">
      <text>
        <r>
          <rPr>
            <b/>
            <sz val="8"/>
            <color indexed="81"/>
            <rFont val="Tahoma"/>
            <family val="2"/>
          </rPr>
          <t>Alexander Liao:</t>
        </r>
        <r>
          <rPr>
            <sz val="8"/>
            <color indexed="81"/>
            <rFont val="Tahoma"/>
            <family val="2"/>
          </rPr>
          <t xml:space="preserve">
Input partial frequency for element to the left</t>
        </r>
      </text>
    </comment>
    <comment ref="AC15" authorId="0" shapeId="0" xr:uid="{00000000-0006-0000-0200-000080000000}">
      <text>
        <r>
          <rPr>
            <b/>
            <sz val="8"/>
            <color indexed="81"/>
            <rFont val="Tahoma"/>
            <family val="2"/>
          </rPr>
          <t>Alexander Liao:</t>
        </r>
        <r>
          <rPr>
            <sz val="8"/>
            <color indexed="81"/>
            <rFont val="Tahoma"/>
            <family val="2"/>
          </rPr>
          <t xml:space="preserve">
Input partial frequency for element to the left</t>
        </r>
      </text>
    </comment>
    <comment ref="AF15" authorId="0" shapeId="0" xr:uid="{00000000-0006-0000-0200-000081000000}">
      <text>
        <r>
          <rPr>
            <b/>
            <sz val="8"/>
            <color indexed="81"/>
            <rFont val="Tahoma"/>
            <family val="2"/>
          </rPr>
          <t>Alexander Liao:</t>
        </r>
        <r>
          <rPr>
            <sz val="8"/>
            <color indexed="81"/>
            <rFont val="Tahoma"/>
            <family val="2"/>
          </rPr>
          <t xml:space="preserve">
Input partial frequency for element to the left</t>
        </r>
      </text>
    </comment>
    <comment ref="AI15" authorId="0" shapeId="0" xr:uid="{00000000-0006-0000-0200-000082000000}">
      <text>
        <r>
          <rPr>
            <b/>
            <sz val="8"/>
            <color indexed="81"/>
            <rFont val="Tahoma"/>
            <family val="2"/>
          </rPr>
          <t>Alexander Liao:</t>
        </r>
        <r>
          <rPr>
            <sz val="8"/>
            <color indexed="81"/>
            <rFont val="Tahoma"/>
            <family val="2"/>
          </rPr>
          <t xml:space="preserve">
Input partial frequency for element to the left</t>
        </r>
      </text>
    </comment>
    <comment ref="AL15" authorId="0" shapeId="0" xr:uid="{00000000-0006-0000-0200-000083000000}">
      <text>
        <r>
          <rPr>
            <b/>
            <sz val="8"/>
            <color indexed="81"/>
            <rFont val="Tahoma"/>
            <family val="2"/>
          </rPr>
          <t>Alexander Liao:</t>
        </r>
        <r>
          <rPr>
            <sz val="8"/>
            <color indexed="81"/>
            <rFont val="Tahoma"/>
            <family val="2"/>
          </rPr>
          <t xml:space="preserve">
Input partial frequency for element to the left</t>
        </r>
      </text>
    </comment>
    <comment ref="AO15" authorId="0" shapeId="0" xr:uid="{00000000-0006-0000-0200-000084000000}">
      <text>
        <r>
          <rPr>
            <b/>
            <sz val="8"/>
            <color indexed="81"/>
            <rFont val="Tahoma"/>
            <family val="2"/>
          </rPr>
          <t>Alexander Liao:</t>
        </r>
        <r>
          <rPr>
            <sz val="8"/>
            <color indexed="81"/>
            <rFont val="Tahoma"/>
            <family val="2"/>
          </rPr>
          <t xml:space="preserve">
Input partial frequency for element to the left</t>
        </r>
      </text>
    </comment>
    <comment ref="K16" authorId="0" shapeId="0" xr:uid="{00000000-0006-0000-0200-000085000000}">
      <text>
        <r>
          <rPr>
            <b/>
            <sz val="8"/>
            <color indexed="81"/>
            <rFont val="Tahoma"/>
            <family val="2"/>
          </rPr>
          <t>Alexander Liao:</t>
        </r>
        <r>
          <rPr>
            <sz val="8"/>
            <color indexed="81"/>
            <rFont val="Tahoma"/>
            <family val="2"/>
          </rPr>
          <t xml:space="preserve">
Input partial frequency for element to the left</t>
        </r>
      </text>
    </comment>
    <comment ref="N16" authorId="0" shapeId="0" xr:uid="{00000000-0006-0000-0200-000086000000}">
      <text>
        <r>
          <rPr>
            <b/>
            <sz val="8"/>
            <color indexed="81"/>
            <rFont val="Tahoma"/>
            <family val="2"/>
          </rPr>
          <t>Alexander Liao:</t>
        </r>
        <r>
          <rPr>
            <sz val="8"/>
            <color indexed="81"/>
            <rFont val="Tahoma"/>
            <family val="2"/>
          </rPr>
          <t xml:space="preserve">
Input partial frequency for element to the left</t>
        </r>
      </text>
    </comment>
    <comment ref="Q16" authorId="0" shapeId="0" xr:uid="{00000000-0006-0000-0200-000087000000}">
      <text>
        <r>
          <rPr>
            <b/>
            <sz val="8"/>
            <color indexed="81"/>
            <rFont val="Tahoma"/>
            <family val="2"/>
          </rPr>
          <t>Alexander Liao:</t>
        </r>
        <r>
          <rPr>
            <sz val="8"/>
            <color indexed="81"/>
            <rFont val="Tahoma"/>
            <family val="2"/>
          </rPr>
          <t xml:space="preserve">
Input partial frequency for element to the left</t>
        </r>
      </text>
    </comment>
    <comment ref="T16" authorId="0" shapeId="0" xr:uid="{00000000-0006-0000-0200-000088000000}">
      <text>
        <r>
          <rPr>
            <b/>
            <sz val="8"/>
            <color indexed="81"/>
            <rFont val="Tahoma"/>
            <family val="2"/>
          </rPr>
          <t>Alexander Liao:</t>
        </r>
        <r>
          <rPr>
            <sz val="8"/>
            <color indexed="81"/>
            <rFont val="Tahoma"/>
            <family val="2"/>
          </rPr>
          <t xml:space="preserve">
Input partial frequency for element to the left</t>
        </r>
      </text>
    </comment>
    <comment ref="W16" authorId="0" shapeId="0" xr:uid="{00000000-0006-0000-0200-000089000000}">
      <text>
        <r>
          <rPr>
            <b/>
            <sz val="8"/>
            <color indexed="81"/>
            <rFont val="Tahoma"/>
            <family val="2"/>
          </rPr>
          <t>Alexander Liao:</t>
        </r>
        <r>
          <rPr>
            <sz val="8"/>
            <color indexed="81"/>
            <rFont val="Tahoma"/>
            <family val="2"/>
          </rPr>
          <t xml:space="preserve">
Input partial frequency for element to the left</t>
        </r>
      </text>
    </comment>
    <comment ref="Z16" authorId="0" shapeId="0" xr:uid="{00000000-0006-0000-0200-00008A000000}">
      <text>
        <r>
          <rPr>
            <b/>
            <sz val="8"/>
            <color indexed="81"/>
            <rFont val="Tahoma"/>
            <family val="2"/>
          </rPr>
          <t>Alexander Liao:</t>
        </r>
        <r>
          <rPr>
            <sz val="8"/>
            <color indexed="81"/>
            <rFont val="Tahoma"/>
            <family val="2"/>
          </rPr>
          <t xml:space="preserve">
Input partial frequency for element to the left</t>
        </r>
      </text>
    </comment>
    <comment ref="AC16" authorId="0" shapeId="0" xr:uid="{00000000-0006-0000-0200-00008B000000}">
      <text>
        <r>
          <rPr>
            <b/>
            <sz val="8"/>
            <color indexed="81"/>
            <rFont val="Tahoma"/>
            <family val="2"/>
          </rPr>
          <t>Alexander Liao:</t>
        </r>
        <r>
          <rPr>
            <sz val="8"/>
            <color indexed="81"/>
            <rFont val="Tahoma"/>
            <family val="2"/>
          </rPr>
          <t xml:space="preserve">
Input partial frequency for element to the left</t>
        </r>
      </text>
    </comment>
    <comment ref="AF16" authorId="0" shapeId="0" xr:uid="{00000000-0006-0000-0200-00008C000000}">
      <text>
        <r>
          <rPr>
            <b/>
            <sz val="8"/>
            <color indexed="81"/>
            <rFont val="Tahoma"/>
            <family val="2"/>
          </rPr>
          <t>Alexander Liao:</t>
        </r>
        <r>
          <rPr>
            <sz val="8"/>
            <color indexed="81"/>
            <rFont val="Tahoma"/>
            <family val="2"/>
          </rPr>
          <t xml:space="preserve">
Input partial frequency for element to the left</t>
        </r>
      </text>
    </comment>
    <comment ref="AI16" authorId="0" shapeId="0" xr:uid="{00000000-0006-0000-0200-00008D000000}">
      <text>
        <r>
          <rPr>
            <b/>
            <sz val="8"/>
            <color indexed="81"/>
            <rFont val="Tahoma"/>
            <family val="2"/>
          </rPr>
          <t>Alexander Liao:</t>
        </r>
        <r>
          <rPr>
            <sz val="8"/>
            <color indexed="81"/>
            <rFont val="Tahoma"/>
            <family val="2"/>
          </rPr>
          <t xml:space="preserve">
Input partial frequency for element to the left</t>
        </r>
      </text>
    </comment>
    <comment ref="AL16" authorId="0" shapeId="0" xr:uid="{00000000-0006-0000-0200-00008E000000}">
      <text>
        <r>
          <rPr>
            <b/>
            <sz val="8"/>
            <color indexed="81"/>
            <rFont val="Tahoma"/>
            <family val="2"/>
          </rPr>
          <t>Alexander Liao:</t>
        </r>
        <r>
          <rPr>
            <sz val="8"/>
            <color indexed="81"/>
            <rFont val="Tahoma"/>
            <family val="2"/>
          </rPr>
          <t xml:space="preserve">
Input partial frequency for element to the left</t>
        </r>
      </text>
    </comment>
    <comment ref="AO16" authorId="0" shapeId="0" xr:uid="{00000000-0006-0000-0200-00008F000000}">
      <text>
        <r>
          <rPr>
            <b/>
            <sz val="8"/>
            <color indexed="81"/>
            <rFont val="Tahoma"/>
            <family val="2"/>
          </rPr>
          <t>Alexander Liao:</t>
        </r>
        <r>
          <rPr>
            <sz val="8"/>
            <color indexed="81"/>
            <rFont val="Tahoma"/>
            <family val="2"/>
          </rPr>
          <t xml:space="preserve">
Input partial frequency for element to the left</t>
        </r>
      </text>
    </comment>
    <comment ref="K17" authorId="0" shapeId="0" xr:uid="{00000000-0006-0000-0200-000090000000}">
      <text>
        <r>
          <rPr>
            <b/>
            <sz val="8"/>
            <color indexed="81"/>
            <rFont val="Tahoma"/>
            <family val="2"/>
          </rPr>
          <t>Alexander Liao:</t>
        </r>
        <r>
          <rPr>
            <sz val="8"/>
            <color indexed="81"/>
            <rFont val="Tahoma"/>
            <family val="2"/>
          </rPr>
          <t xml:space="preserve">
Input partial frequency for element to the left</t>
        </r>
      </text>
    </comment>
    <comment ref="N17" authorId="0" shapeId="0" xr:uid="{00000000-0006-0000-0200-000091000000}">
      <text>
        <r>
          <rPr>
            <b/>
            <sz val="8"/>
            <color indexed="81"/>
            <rFont val="Tahoma"/>
            <family val="2"/>
          </rPr>
          <t>Alexander Liao:</t>
        </r>
        <r>
          <rPr>
            <sz val="8"/>
            <color indexed="81"/>
            <rFont val="Tahoma"/>
            <family val="2"/>
          </rPr>
          <t xml:space="preserve">
Input partial frequency for element to the left</t>
        </r>
      </text>
    </comment>
    <comment ref="Q17" authorId="0" shapeId="0" xr:uid="{00000000-0006-0000-0200-000092000000}">
      <text>
        <r>
          <rPr>
            <b/>
            <sz val="8"/>
            <color indexed="81"/>
            <rFont val="Tahoma"/>
            <family val="2"/>
          </rPr>
          <t>Alexander Liao:</t>
        </r>
        <r>
          <rPr>
            <sz val="8"/>
            <color indexed="81"/>
            <rFont val="Tahoma"/>
            <family val="2"/>
          </rPr>
          <t xml:space="preserve">
Input partial frequency for element to the left</t>
        </r>
      </text>
    </comment>
    <comment ref="T17" authorId="0" shapeId="0" xr:uid="{00000000-0006-0000-0200-000093000000}">
      <text>
        <r>
          <rPr>
            <b/>
            <sz val="8"/>
            <color indexed="81"/>
            <rFont val="Tahoma"/>
            <family val="2"/>
          </rPr>
          <t>Alexander Liao:</t>
        </r>
        <r>
          <rPr>
            <sz val="8"/>
            <color indexed="81"/>
            <rFont val="Tahoma"/>
            <family val="2"/>
          </rPr>
          <t xml:space="preserve">
Input partial frequency for element to the left</t>
        </r>
      </text>
    </comment>
    <comment ref="W17" authorId="0" shapeId="0" xr:uid="{00000000-0006-0000-0200-000094000000}">
      <text>
        <r>
          <rPr>
            <b/>
            <sz val="8"/>
            <color indexed="81"/>
            <rFont val="Tahoma"/>
            <family val="2"/>
          </rPr>
          <t>Alexander Liao:</t>
        </r>
        <r>
          <rPr>
            <sz val="8"/>
            <color indexed="81"/>
            <rFont val="Tahoma"/>
            <family val="2"/>
          </rPr>
          <t xml:space="preserve">
Input partial frequency for element to the left</t>
        </r>
      </text>
    </comment>
    <comment ref="Z17" authorId="0" shapeId="0" xr:uid="{00000000-0006-0000-0200-000095000000}">
      <text>
        <r>
          <rPr>
            <b/>
            <sz val="8"/>
            <color indexed="81"/>
            <rFont val="Tahoma"/>
            <family val="2"/>
          </rPr>
          <t>Alexander Liao:</t>
        </r>
        <r>
          <rPr>
            <sz val="8"/>
            <color indexed="81"/>
            <rFont val="Tahoma"/>
            <family val="2"/>
          </rPr>
          <t xml:space="preserve">
Input partial frequency for element to the left</t>
        </r>
      </text>
    </comment>
    <comment ref="AC17" authorId="0" shapeId="0" xr:uid="{00000000-0006-0000-0200-000096000000}">
      <text>
        <r>
          <rPr>
            <b/>
            <sz val="8"/>
            <color indexed="81"/>
            <rFont val="Tahoma"/>
            <family val="2"/>
          </rPr>
          <t>Alexander Liao:</t>
        </r>
        <r>
          <rPr>
            <sz val="8"/>
            <color indexed="81"/>
            <rFont val="Tahoma"/>
            <family val="2"/>
          </rPr>
          <t xml:space="preserve">
Input partial frequency for element to the left</t>
        </r>
      </text>
    </comment>
    <comment ref="AF17" authorId="0" shapeId="0" xr:uid="{00000000-0006-0000-0200-000097000000}">
      <text>
        <r>
          <rPr>
            <b/>
            <sz val="8"/>
            <color indexed="81"/>
            <rFont val="Tahoma"/>
            <family val="2"/>
          </rPr>
          <t>Alexander Liao:</t>
        </r>
        <r>
          <rPr>
            <sz val="8"/>
            <color indexed="81"/>
            <rFont val="Tahoma"/>
            <family val="2"/>
          </rPr>
          <t xml:space="preserve">
Input partial frequency for element to the left</t>
        </r>
      </text>
    </comment>
    <comment ref="AI17" authorId="0" shapeId="0" xr:uid="{00000000-0006-0000-0200-000098000000}">
      <text>
        <r>
          <rPr>
            <b/>
            <sz val="8"/>
            <color indexed="81"/>
            <rFont val="Tahoma"/>
            <family val="2"/>
          </rPr>
          <t>Alexander Liao:</t>
        </r>
        <r>
          <rPr>
            <sz val="8"/>
            <color indexed="81"/>
            <rFont val="Tahoma"/>
            <family val="2"/>
          </rPr>
          <t xml:space="preserve">
Input partial frequency for element to the left</t>
        </r>
      </text>
    </comment>
    <comment ref="AL17" authorId="0" shapeId="0" xr:uid="{00000000-0006-0000-0200-000099000000}">
      <text>
        <r>
          <rPr>
            <b/>
            <sz val="8"/>
            <color indexed="81"/>
            <rFont val="Tahoma"/>
            <family val="2"/>
          </rPr>
          <t>Alexander Liao:</t>
        </r>
        <r>
          <rPr>
            <sz val="8"/>
            <color indexed="81"/>
            <rFont val="Tahoma"/>
            <family val="2"/>
          </rPr>
          <t xml:space="preserve">
Input partial frequency for element to the left</t>
        </r>
      </text>
    </comment>
    <comment ref="AO17" authorId="0" shapeId="0" xr:uid="{00000000-0006-0000-0200-00009A000000}">
      <text>
        <r>
          <rPr>
            <b/>
            <sz val="8"/>
            <color indexed="81"/>
            <rFont val="Tahoma"/>
            <family val="2"/>
          </rPr>
          <t>Alexander Liao:</t>
        </r>
        <r>
          <rPr>
            <sz val="8"/>
            <color indexed="81"/>
            <rFont val="Tahoma"/>
            <family val="2"/>
          </rPr>
          <t xml:space="preserve">
Input partial frequency for element to the left</t>
        </r>
      </text>
    </comment>
    <comment ref="K18" authorId="0" shapeId="0" xr:uid="{00000000-0006-0000-0200-00009B000000}">
      <text>
        <r>
          <rPr>
            <b/>
            <sz val="8"/>
            <color indexed="81"/>
            <rFont val="Tahoma"/>
            <family val="2"/>
          </rPr>
          <t>Alexander Liao:</t>
        </r>
        <r>
          <rPr>
            <sz val="8"/>
            <color indexed="81"/>
            <rFont val="Tahoma"/>
            <family val="2"/>
          </rPr>
          <t xml:space="preserve">
Input partial frequency for element to the left</t>
        </r>
      </text>
    </comment>
    <comment ref="N18" authorId="0" shapeId="0" xr:uid="{00000000-0006-0000-0200-00009C000000}">
      <text>
        <r>
          <rPr>
            <b/>
            <sz val="8"/>
            <color indexed="81"/>
            <rFont val="Tahoma"/>
            <family val="2"/>
          </rPr>
          <t>Alexander Liao:</t>
        </r>
        <r>
          <rPr>
            <sz val="8"/>
            <color indexed="81"/>
            <rFont val="Tahoma"/>
            <family val="2"/>
          </rPr>
          <t xml:space="preserve">
Input partial frequency for element to the left</t>
        </r>
      </text>
    </comment>
    <comment ref="Q18" authorId="0" shapeId="0" xr:uid="{00000000-0006-0000-0200-00009D000000}">
      <text>
        <r>
          <rPr>
            <b/>
            <sz val="8"/>
            <color indexed="81"/>
            <rFont val="Tahoma"/>
            <family val="2"/>
          </rPr>
          <t>Alexander Liao:</t>
        </r>
        <r>
          <rPr>
            <sz val="8"/>
            <color indexed="81"/>
            <rFont val="Tahoma"/>
            <family val="2"/>
          </rPr>
          <t xml:space="preserve">
Input partial frequency for element to the left</t>
        </r>
      </text>
    </comment>
    <comment ref="T18" authorId="0" shapeId="0" xr:uid="{00000000-0006-0000-0200-00009E000000}">
      <text>
        <r>
          <rPr>
            <b/>
            <sz val="8"/>
            <color indexed="81"/>
            <rFont val="Tahoma"/>
            <family val="2"/>
          </rPr>
          <t>Alexander Liao:</t>
        </r>
        <r>
          <rPr>
            <sz val="8"/>
            <color indexed="81"/>
            <rFont val="Tahoma"/>
            <family val="2"/>
          </rPr>
          <t xml:space="preserve">
Input partial frequency for element to the left</t>
        </r>
      </text>
    </comment>
    <comment ref="W18" authorId="0" shapeId="0" xr:uid="{00000000-0006-0000-0200-00009F000000}">
      <text>
        <r>
          <rPr>
            <b/>
            <sz val="8"/>
            <color indexed="81"/>
            <rFont val="Tahoma"/>
            <family val="2"/>
          </rPr>
          <t>Alexander Liao:</t>
        </r>
        <r>
          <rPr>
            <sz val="8"/>
            <color indexed="81"/>
            <rFont val="Tahoma"/>
            <family val="2"/>
          </rPr>
          <t xml:space="preserve">
Input partial frequency for element to the left</t>
        </r>
      </text>
    </comment>
    <comment ref="Z18" authorId="0" shapeId="0" xr:uid="{00000000-0006-0000-0200-0000A0000000}">
      <text>
        <r>
          <rPr>
            <b/>
            <sz val="8"/>
            <color indexed="81"/>
            <rFont val="Tahoma"/>
            <family val="2"/>
          </rPr>
          <t>Alexander Liao:</t>
        </r>
        <r>
          <rPr>
            <sz val="8"/>
            <color indexed="81"/>
            <rFont val="Tahoma"/>
            <family val="2"/>
          </rPr>
          <t xml:space="preserve">
Input partial frequency for element to the left</t>
        </r>
      </text>
    </comment>
    <comment ref="AC18" authorId="0" shapeId="0" xr:uid="{00000000-0006-0000-0200-0000A1000000}">
      <text>
        <r>
          <rPr>
            <b/>
            <sz val="8"/>
            <color indexed="81"/>
            <rFont val="Tahoma"/>
            <family val="2"/>
          </rPr>
          <t>Alexander Liao:</t>
        </r>
        <r>
          <rPr>
            <sz val="8"/>
            <color indexed="81"/>
            <rFont val="Tahoma"/>
            <family val="2"/>
          </rPr>
          <t xml:space="preserve">
Input partial frequency for element to the left</t>
        </r>
      </text>
    </comment>
    <comment ref="AF18" authorId="0" shapeId="0" xr:uid="{00000000-0006-0000-0200-0000A2000000}">
      <text>
        <r>
          <rPr>
            <b/>
            <sz val="8"/>
            <color indexed="81"/>
            <rFont val="Tahoma"/>
            <family val="2"/>
          </rPr>
          <t>Alexander Liao:</t>
        </r>
        <r>
          <rPr>
            <sz val="8"/>
            <color indexed="81"/>
            <rFont val="Tahoma"/>
            <family val="2"/>
          </rPr>
          <t xml:space="preserve">
Input partial frequency for element to the left</t>
        </r>
      </text>
    </comment>
    <comment ref="AI18" authorId="0" shapeId="0" xr:uid="{00000000-0006-0000-0200-0000A3000000}">
      <text>
        <r>
          <rPr>
            <b/>
            <sz val="8"/>
            <color indexed="81"/>
            <rFont val="Tahoma"/>
            <family val="2"/>
          </rPr>
          <t>Alexander Liao:</t>
        </r>
        <r>
          <rPr>
            <sz val="8"/>
            <color indexed="81"/>
            <rFont val="Tahoma"/>
            <family val="2"/>
          </rPr>
          <t xml:space="preserve">
Input partial frequency for element to the left</t>
        </r>
      </text>
    </comment>
    <comment ref="AL18" authorId="0" shapeId="0" xr:uid="{00000000-0006-0000-0200-0000A4000000}">
      <text>
        <r>
          <rPr>
            <b/>
            <sz val="8"/>
            <color indexed="81"/>
            <rFont val="Tahoma"/>
            <family val="2"/>
          </rPr>
          <t>Alexander Liao:</t>
        </r>
        <r>
          <rPr>
            <sz val="8"/>
            <color indexed="81"/>
            <rFont val="Tahoma"/>
            <family val="2"/>
          </rPr>
          <t xml:space="preserve">
Input partial frequency for element to the left</t>
        </r>
      </text>
    </comment>
    <comment ref="AO18" authorId="0" shapeId="0" xr:uid="{00000000-0006-0000-0200-0000A5000000}">
      <text>
        <r>
          <rPr>
            <b/>
            <sz val="8"/>
            <color indexed="81"/>
            <rFont val="Tahoma"/>
            <family val="2"/>
          </rPr>
          <t>Alexander Liao:</t>
        </r>
        <r>
          <rPr>
            <sz val="8"/>
            <color indexed="81"/>
            <rFont val="Tahoma"/>
            <family val="2"/>
          </rPr>
          <t xml:space="preserve">
Input partial frequency for element to the left</t>
        </r>
      </text>
    </comment>
    <comment ref="K21" authorId="0" shapeId="0" xr:uid="{00000000-0006-0000-0200-0000A6000000}">
      <text>
        <r>
          <rPr>
            <b/>
            <sz val="8"/>
            <color indexed="81"/>
            <rFont val="Tahoma"/>
            <family val="2"/>
          </rPr>
          <t>Alexander Liao:</t>
        </r>
        <r>
          <rPr>
            <sz val="8"/>
            <color indexed="81"/>
            <rFont val="Tahoma"/>
            <family val="2"/>
          </rPr>
          <t xml:space="preserve">
Input partial frequency for element to the left</t>
        </r>
      </text>
    </comment>
    <comment ref="N21" authorId="0" shapeId="0" xr:uid="{00000000-0006-0000-0200-0000A7000000}">
      <text>
        <r>
          <rPr>
            <b/>
            <sz val="8"/>
            <color indexed="81"/>
            <rFont val="Tahoma"/>
            <family val="2"/>
          </rPr>
          <t>Alexander Liao:</t>
        </r>
        <r>
          <rPr>
            <sz val="8"/>
            <color indexed="81"/>
            <rFont val="Tahoma"/>
            <family val="2"/>
          </rPr>
          <t xml:space="preserve">
Input partial frequency for element to the left</t>
        </r>
      </text>
    </comment>
    <comment ref="Q21" authorId="0" shapeId="0" xr:uid="{00000000-0006-0000-0200-0000A8000000}">
      <text>
        <r>
          <rPr>
            <b/>
            <sz val="8"/>
            <color indexed="81"/>
            <rFont val="Tahoma"/>
            <family val="2"/>
          </rPr>
          <t>Alexander Liao:</t>
        </r>
        <r>
          <rPr>
            <sz val="8"/>
            <color indexed="81"/>
            <rFont val="Tahoma"/>
            <family val="2"/>
          </rPr>
          <t xml:space="preserve">
Input partial frequency for element to the left</t>
        </r>
      </text>
    </comment>
    <comment ref="T21" authorId="0" shapeId="0" xr:uid="{00000000-0006-0000-0200-0000A9000000}">
      <text>
        <r>
          <rPr>
            <b/>
            <sz val="8"/>
            <color indexed="81"/>
            <rFont val="Tahoma"/>
            <family val="2"/>
          </rPr>
          <t>Alexander Liao:</t>
        </r>
        <r>
          <rPr>
            <sz val="8"/>
            <color indexed="81"/>
            <rFont val="Tahoma"/>
            <family val="2"/>
          </rPr>
          <t xml:space="preserve">
Input partial frequency for element to the left</t>
        </r>
      </text>
    </comment>
    <comment ref="W21" authorId="0" shapeId="0" xr:uid="{00000000-0006-0000-0200-0000AA000000}">
      <text>
        <r>
          <rPr>
            <b/>
            <sz val="8"/>
            <color indexed="81"/>
            <rFont val="Tahoma"/>
            <family val="2"/>
          </rPr>
          <t>Alexander Liao:</t>
        </r>
        <r>
          <rPr>
            <sz val="8"/>
            <color indexed="81"/>
            <rFont val="Tahoma"/>
            <family val="2"/>
          </rPr>
          <t xml:space="preserve">
Input partial frequency for element to the left</t>
        </r>
      </text>
    </comment>
    <comment ref="Z21" authorId="0" shapeId="0" xr:uid="{00000000-0006-0000-0200-0000AB000000}">
      <text>
        <r>
          <rPr>
            <b/>
            <sz val="8"/>
            <color indexed="81"/>
            <rFont val="Tahoma"/>
            <family val="2"/>
          </rPr>
          <t>Alexander Liao:</t>
        </r>
        <r>
          <rPr>
            <sz val="8"/>
            <color indexed="81"/>
            <rFont val="Tahoma"/>
            <family val="2"/>
          </rPr>
          <t xml:space="preserve">
Input partial frequency for element to the left</t>
        </r>
      </text>
    </comment>
    <comment ref="AC21" authorId="0" shapeId="0" xr:uid="{00000000-0006-0000-0200-0000AC000000}">
      <text>
        <r>
          <rPr>
            <b/>
            <sz val="8"/>
            <color indexed="81"/>
            <rFont val="Tahoma"/>
            <family val="2"/>
          </rPr>
          <t>Alexander Liao:</t>
        </r>
        <r>
          <rPr>
            <sz val="8"/>
            <color indexed="81"/>
            <rFont val="Tahoma"/>
            <family val="2"/>
          </rPr>
          <t xml:space="preserve">
Input partial frequency for element to the left</t>
        </r>
      </text>
    </comment>
    <comment ref="AF21" authorId="0" shapeId="0" xr:uid="{00000000-0006-0000-0200-0000AD000000}">
      <text>
        <r>
          <rPr>
            <b/>
            <sz val="8"/>
            <color indexed="81"/>
            <rFont val="Tahoma"/>
            <family val="2"/>
          </rPr>
          <t>Alexander Liao:</t>
        </r>
        <r>
          <rPr>
            <sz val="8"/>
            <color indexed="81"/>
            <rFont val="Tahoma"/>
            <family val="2"/>
          </rPr>
          <t xml:space="preserve">
Input partial frequency for element to the left</t>
        </r>
      </text>
    </comment>
    <comment ref="AI21" authorId="0" shapeId="0" xr:uid="{00000000-0006-0000-0200-0000AE000000}">
      <text>
        <r>
          <rPr>
            <b/>
            <sz val="8"/>
            <color indexed="81"/>
            <rFont val="Tahoma"/>
            <family val="2"/>
          </rPr>
          <t>Alexander Liao:</t>
        </r>
        <r>
          <rPr>
            <sz val="8"/>
            <color indexed="81"/>
            <rFont val="Tahoma"/>
            <family val="2"/>
          </rPr>
          <t xml:space="preserve">
Input partial frequency for element to the left</t>
        </r>
      </text>
    </comment>
    <comment ref="AL21" authorId="0" shapeId="0" xr:uid="{00000000-0006-0000-0200-0000AF000000}">
      <text>
        <r>
          <rPr>
            <b/>
            <sz val="8"/>
            <color indexed="81"/>
            <rFont val="Tahoma"/>
            <family val="2"/>
          </rPr>
          <t>Alexander Liao:</t>
        </r>
        <r>
          <rPr>
            <sz val="8"/>
            <color indexed="81"/>
            <rFont val="Tahoma"/>
            <family val="2"/>
          </rPr>
          <t xml:space="preserve">
Input partial frequency for element to the left</t>
        </r>
      </text>
    </comment>
    <comment ref="AO21" authorId="0" shapeId="0" xr:uid="{00000000-0006-0000-0200-0000B0000000}">
      <text>
        <r>
          <rPr>
            <b/>
            <sz val="8"/>
            <color indexed="81"/>
            <rFont val="Tahoma"/>
            <family val="2"/>
          </rPr>
          <t>Alexander Liao:</t>
        </r>
        <r>
          <rPr>
            <sz val="8"/>
            <color indexed="81"/>
            <rFont val="Tahoma"/>
            <family val="2"/>
          </rPr>
          <t xml:space="preserve">
Input partial frequency for element to the left</t>
        </r>
      </text>
    </comment>
    <comment ref="K22" authorId="0" shapeId="0" xr:uid="{00000000-0006-0000-0200-0000B1000000}">
      <text>
        <r>
          <rPr>
            <b/>
            <sz val="8"/>
            <color indexed="81"/>
            <rFont val="Tahoma"/>
            <family val="2"/>
          </rPr>
          <t>Alexander Liao:</t>
        </r>
        <r>
          <rPr>
            <sz val="8"/>
            <color indexed="81"/>
            <rFont val="Tahoma"/>
            <family val="2"/>
          </rPr>
          <t xml:space="preserve">
Input partial frequency for element to the left</t>
        </r>
      </text>
    </comment>
    <comment ref="N22" authorId="0" shapeId="0" xr:uid="{00000000-0006-0000-0200-0000B2000000}">
      <text>
        <r>
          <rPr>
            <b/>
            <sz val="8"/>
            <color indexed="81"/>
            <rFont val="Tahoma"/>
            <family val="2"/>
          </rPr>
          <t>Alexander Liao:</t>
        </r>
        <r>
          <rPr>
            <sz val="8"/>
            <color indexed="81"/>
            <rFont val="Tahoma"/>
            <family val="2"/>
          </rPr>
          <t xml:space="preserve">
Input partial frequency for element to the left</t>
        </r>
      </text>
    </comment>
    <comment ref="Q22" authorId="0" shapeId="0" xr:uid="{00000000-0006-0000-0200-0000B3000000}">
      <text>
        <r>
          <rPr>
            <b/>
            <sz val="8"/>
            <color indexed="81"/>
            <rFont val="Tahoma"/>
            <family val="2"/>
          </rPr>
          <t>Alexander Liao:</t>
        </r>
        <r>
          <rPr>
            <sz val="8"/>
            <color indexed="81"/>
            <rFont val="Tahoma"/>
            <family val="2"/>
          </rPr>
          <t xml:space="preserve">
Input partial frequency for element to the left</t>
        </r>
      </text>
    </comment>
    <comment ref="T22" authorId="0" shapeId="0" xr:uid="{00000000-0006-0000-0200-0000B4000000}">
      <text>
        <r>
          <rPr>
            <b/>
            <sz val="8"/>
            <color indexed="81"/>
            <rFont val="Tahoma"/>
            <family val="2"/>
          </rPr>
          <t>Alexander Liao:</t>
        </r>
        <r>
          <rPr>
            <sz val="8"/>
            <color indexed="81"/>
            <rFont val="Tahoma"/>
            <family val="2"/>
          </rPr>
          <t xml:space="preserve">
Input partial frequency for element to the left</t>
        </r>
      </text>
    </comment>
    <comment ref="W22" authorId="0" shapeId="0" xr:uid="{00000000-0006-0000-0200-0000B5000000}">
      <text>
        <r>
          <rPr>
            <b/>
            <sz val="8"/>
            <color indexed="81"/>
            <rFont val="Tahoma"/>
            <family val="2"/>
          </rPr>
          <t>Alexander Liao:</t>
        </r>
        <r>
          <rPr>
            <sz val="8"/>
            <color indexed="81"/>
            <rFont val="Tahoma"/>
            <family val="2"/>
          </rPr>
          <t xml:space="preserve">
Input partial frequency for element to the left</t>
        </r>
      </text>
    </comment>
    <comment ref="Z22" authorId="0" shapeId="0" xr:uid="{00000000-0006-0000-0200-0000B6000000}">
      <text>
        <r>
          <rPr>
            <b/>
            <sz val="8"/>
            <color indexed="81"/>
            <rFont val="Tahoma"/>
            <family val="2"/>
          </rPr>
          <t>Alexander Liao:</t>
        </r>
        <r>
          <rPr>
            <sz val="8"/>
            <color indexed="81"/>
            <rFont val="Tahoma"/>
            <family val="2"/>
          </rPr>
          <t xml:space="preserve">
Input partial frequency for element to the left</t>
        </r>
      </text>
    </comment>
    <comment ref="AC22" authorId="0" shapeId="0" xr:uid="{00000000-0006-0000-0200-0000B7000000}">
      <text>
        <r>
          <rPr>
            <b/>
            <sz val="8"/>
            <color indexed="81"/>
            <rFont val="Tahoma"/>
            <family val="2"/>
          </rPr>
          <t>Alexander Liao:</t>
        </r>
        <r>
          <rPr>
            <sz val="8"/>
            <color indexed="81"/>
            <rFont val="Tahoma"/>
            <family val="2"/>
          </rPr>
          <t xml:space="preserve">
Input partial frequency for element to the left</t>
        </r>
      </text>
    </comment>
    <comment ref="AF22" authorId="0" shapeId="0" xr:uid="{00000000-0006-0000-0200-0000B8000000}">
      <text>
        <r>
          <rPr>
            <b/>
            <sz val="8"/>
            <color indexed="81"/>
            <rFont val="Tahoma"/>
            <family val="2"/>
          </rPr>
          <t>Alexander Liao:</t>
        </r>
        <r>
          <rPr>
            <sz val="8"/>
            <color indexed="81"/>
            <rFont val="Tahoma"/>
            <family val="2"/>
          </rPr>
          <t xml:space="preserve">
Input partial frequency for element to the left</t>
        </r>
      </text>
    </comment>
    <comment ref="AI22" authorId="0" shapeId="0" xr:uid="{00000000-0006-0000-0200-0000B9000000}">
      <text>
        <r>
          <rPr>
            <b/>
            <sz val="8"/>
            <color indexed="81"/>
            <rFont val="Tahoma"/>
            <family val="2"/>
          </rPr>
          <t>Alexander Liao:</t>
        </r>
        <r>
          <rPr>
            <sz val="8"/>
            <color indexed="81"/>
            <rFont val="Tahoma"/>
            <family val="2"/>
          </rPr>
          <t xml:space="preserve">
Input partial frequency for element to the left</t>
        </r>
      </text>
    </comment>
    <comment ref="AL22" authorId="0" shapeId="0" xr:uid="{00000000-0006-0000-0200-0000BA000000}">
      <text>
        <r>
          <rPr>
            <b/>
            <sz val="8"/>
            <color indexed="81"/>
            <rFont val="Tahoma"/>
            <family val="2"/>
          </rPr>
          <t>Alexander Liao:</t>
        </r>
        <r>
          <rPr>
            <sz val="8"/>
            <color indexed="81"/>
            <rFont val="Tahoma"/>
            <family val="2"/>
          </rPr>
          <t xml:space="preserve">
Input partial frequency for element to the left</t>
        </r>
      </text>
    </comment>
    <comment ref="AO22" authorId="0" shapeId="0" xr:uid="{00000000-0006-0000-0200-0000BB000000}">
      <text>
        <r>
          <rPr>
            <b/>
            <sz val="8"/>
            <color indexed="81"/>
            <rFont val="Tahoma"/>
            <family val="2"/>
          </rPr>
          <t>Alexander Liao:</t>
        </r>
        <r>
          <rPr>
            <sz val="8"/>
            <color indexed="81"/>
            <rFont val="Tahoma"/>
            <family val="2"/>
          </rPr>
          <t xml:space="preserve">
Input partial frequency for element to the left</t>
        </r>
      </text>
    </comment>
    <comment ref="K23" authorId="0" shapeId="0" xr:uid="{00000000-0006-0000-0200-0000BC000000}">
      <text>
        <r>
          <rPr>
            <b/>
            <sz val="8"/>
            <color indexed="81"/>
            <rFont val="Tahoma"/>
            <family val="2"/>
          </rPr>
          <t>Alexander Liao:</t>
        </r>
        <r>
          <rPr>
            <sz val="8"/>
            <color indexed="81"/>
            <rFont val="Tahoma"/>
            <family val="2"/>
          </rPr>
          <t xml:space="preserve">
Input partial frequency for element to the left</t>
        </r>
      </text>
    </comment>
    <comment ref="N23" authorId="0" shapeId="0" xr:uid="{00000000-0006-0000-0200-0000BD000000}">
      <text>
        <r>
          <rPr>
            <b/>
            <sz val="8"/>
            <color indexed="81"/>
            <rFont val="Tahoma"/>
            <family val="2"/>
          </rPr>
          <t>Alexander Liao:</t>
        </r>
        <r>
          <rPr>
            <sz val="8"/>
            <color indexed="81"/>
            <rFont val="Tahoma"/>
            <family val="2"/>
          </rPr>
          <t xml:space="preserve">
Input partial frequency for element to the left</t>
        </r>
      </text>
    </comment>
    <comment ref="Q23" authorId="0" shapeId="0" xr:uid="{00000000-0006-0000-0200-0000BE000000}">
      <text>
        <r>
          <rPr>
            <b/>
            <sz val="8"/>
            <color indexed="81"/>
            <rFont val="Tahoma"/>
            <family val="2"/>
          </rPr>
          <t>Alexander Liao:</t>
        </r>
        <r>
          <rPr>
            <sz val="8"/>
            <color indexed="81"/>
            <rFont val="Tahoma"/>
            <family val="2"/>
          </rPr>
          <t xml:space="preserve">
Input partial frequency for element to the left</t>
        </r>
      </text>
    </comment>
    <comment ref="T23" authorId="0" shapeId="0" xr:uid="{00000000-0006-0000-0200-0000BF000000}">
      <text>
        <r>
          <rPr>
            <b/>
            <sz val="8"/>
            <color indexed="81"/>
            <rFont val="Tahoma"/>
            <family val="2"/>
          </rPr>
          <t>Alexander Liao:</t>
        </r>
        <r>
          <rPr>
            <sz val="8"/>
            <color indexed="81"/>
            <rFont val="Tahoma"/>
            <family val="2"/>
          </rPr>
          <t xml:space="preserve">
Input partial frequency for element to the left</t>
        </r>
      </text>
    </comment>
    <comment ref="W23" authorId="0" shapeId="0" xr:uid="{00000000-0006-0000-0200-0000C0000000}">
      <text>
        <r>
          <rPr>
            <b/>
            <sz val="8"/>
            <color indexed="81"/>
            <rFont val="Tahoma"/>
            <family val="2"/>
          </rPr>
          <t>Alexander Liao:</t>
        </r>
        <r>
          <rPr>
            <sz val="8"/>
            <color indexed="81"/>
            <rFont val="Tahoma"/>
            <family val="2"/>
          </rPr>
          <t xml:space="preserve">
Input partial frequency for element to the left</t>
        </r>
      </text>
    </comment>
    <comment ref="Z23" authorId="0" shapeId="0" xr:uid="{00000000-0006-0000-0200-0000C1000000}">
      <text>
        <r>
          <rPr>
            <b/>
            <sz val="8"/>
            <color indexed="81"/>
            <rFont val="Tahoma"/>
            <family val="2"/>
          </rPr>
          <t>Alexander Liao:</t>
        </r>
        <r>
          <rPr>
            <sz val="8"/>
            <color indexed="81"/>
            <rFont val="Tahoma"/>
            <family val="2"/>
          </rPr>
          <t xml:space="preserve">
Input partial frequency for element to the left</t>
        </r>
      </text>
    </comment>
    <comment ref="AC23" authorId="0" shapeId="0" xr:uid="{00000000-0006-0000-0200-0000C2000000}">
      <text>
        <r>
          <rPr>
            <b/>
            <sz val="8"/>
            <color indexed="81"/>
            <rFont val="Tahoma"/>
            <family val="2"/>
          </rPr>
          <t>Alexander Liao:</t>
        </r>
        <r>
          <rPr>
            <sz val="8"/>
            <color indexed="81"/>
            <rFont val="Tahoma"/>
            <family val="2"/>
          </rPr>
          <t xml:space="preserve">
Input partial frequency for element to the left</t>
        </r>
      </text>
    </comment>
    <comment ref="AF23" authorId="0" shapeId="0" xr:uid="{00000000-0006-0000-0200-0000C3000000}">
      <text>
        <r>
          <rPr>
            <b/>
            <sz val="8"/>
            <color indexed="81"/>
            <rFont val="Tahoma"/>
            <family val="2"/>
          </rPr>
          <t>Alexander Liao:</t>
        </r>
        <r>
          <rPr>
            <sz val="8"/>
            <color indexed="81"/>
            <rFont val="Tahoma"/>
            <family val="2"/>
          </rPr>
          <t xml:space="preserve">
Input partial frequency for element to the left</t>
        </r>
      </text>
    </comment>
    <comment ref="AI23" authorId="0" shapeId="0" xr:uid="{00000000-0006-0000-0200-0000C4000000}">
      <text>
        <r>
          <rPr>
            <b/>
            <sz val="8"/>
            <color indexed="81"/>
            <rFont val="Tahoma"/>
            <family val="2"/>
          </rPr>
          <t>Alexander Liao:</t>
        </r>
        <r>
          <rPr>
            <sz val="8"/>
            <color indexed="81"/>
            <rFont val="Tahoma"/>
            <family val="2"/>
          </rPr>
          <t xml:space="preserve">
Input partial frequency for element to the left</t>
        </r>
      </text>
    </comment>
    <comment ref="AL23" authorId="0" shapeId="0" xr:uid="{00000000-0006-0000-0200-0000C5000000}">
      <text>
        <r>
          <rPr>
            <b/>
            <sz val="8"/>
            <color indexed="81"/>
            <rFont val="Tahoma"/>
            <family val="2"/>
          </rPr>
          <t>Alexander Liao:</t>
        </r>
        <r>
          <rPr>
            <sz val="8"/>
            <color indexed="81"/>
            <rFont val="Tahoma"/>
            <family val="2"/>
          </rPr>
          <t xml:space="preserve">
Input partial frequency for element to the left</t>
        </r>
      </text>
    </comment>
    <comment ref="AO23" authorId="0" shapeId="0" xr:uid="{00000000-0006-0000-0200-0000C6000000}">
      <text>
        <r>
          <rPr>
            <b/>
            <sz val="8"/>
            <color indexed="81"/>
            <rFont val="Tahoma"/>
            <family val="2"/>
          </rPr>
          <t>Alexander Liao:</t>
        </r>
        <r>
          <rPr>
            <sz val="8"/>
            <color indexed="81"/>
            <rFont val="Tahoma"/>
            <family val="2"/>
          </rPr>
          <t xml:space="preserve">
Input partial frequency for element to the left</t>
        </r>
      </text>
    </comment>
    <comment ref="K24" authorId="0" shapeId="0" xr:uid="{00000000-0006-0000-0200-0000C7000000}">
      <text>
        <r>
          <rPr>
            <b/>
            <sz val="8"/>
            <color indexed="81"/>
            <rFont val="Tahoma"/>
            <family val="2"/>
          </rPr>
          <t>Alexander Liao:</t>
        </r>
        <r>
          <rPr>
            <sz val="8"/>
            <color indexed="81"/>
            <rFont val="Tahoma"/>
            <family val="2"/>
          </rPr>
          <t xml:space="preserve">
Input partial frequency for element to the left</t>
        </r>
      </text>
    </comment>
    <comment ref="N24" authorId="0" shapeId="0" xr:uid="{00000000-0006-0000-0200-0000C8000000}">
      <text>
        <r>
          <rPr>
            <b/>
            <sz val="8"/>
            <color indexed="81"/>
            <rFont val="Tahoma"/>
            <family val="2"/>
          </rPr>
          <t>Alexander Liao:</t>
        </r>
        <r>
          <rPr>
            <sz val="8"/>
            <color indexed="81"/>
            <rFont val="Tahoma"/>
            <family val="2"/>
          </rPr>
          <t xml:space="preserve">
Input partial frequency for element to the left</t>
        </r>
      </text>
    </comment>
    <comment ref="Q24" authorId="0" shapeId="0" xr:uid="{00000000-0006-0000-0200-0000C9000000}">
      <text>
        <r>
          <rPr>
            <b/>
            <sz val="8"/>
            <color indexed="81"/>
            <rFont val="Tahoma"/>
            <family val="2"/>
          </rPr>
          <t>Alexander Liao:</t>
        </r>
        <r>
          <rPr>
            <sz val="8"/>
            <color indexed="81"/>
            <rFont val="Tahoma"/>
            <family val="2"/>
          </rPr>
          <t xml:space="preserve">
Input partial frequency for element to the left</t>
        </r>
      </text>
    </comment>
    <comment ref="T24" authorId="0" shapeId="0" xr:uid="{00000000-0006-0000-0200-0000CA000000}">
      <text>
        <r>
          <rPr>
            <b/>
            <sz val="8"/>
            <color indexed="81"/>
            <rFont val="Tahoma"/>
            <family val="2"/>
          </rPr>
          <t>Alexander Liao:</t>
        </r>
        <r>
          <rPr>
            <sz val="8"/>
            <color indexed="81"/>
            <rFont val="Tahoma"/>
            <family val="2"/>
          </rPr>
          <t xml:space="preserve">
Input partial frequency for element to the left</t>
        </r>
      </text>
    </comment>
    <comment ref="W24" authorId="0" shapeId="0" xr:uid="{00000000-0006-0000-0200-0000CB000000}">
      <text>
        <r>
          <rPr>
            <b/>
            <sz val="8"/>
            <color indexed="81"/>
            <rFont val="Tahoma"/>
            <family val="2"/>
          </rPr>
          <t>Alexander Liao:</t>
        </r>
        <r>
          <rPr>
            <sz val="8"/>
            <color indexed="81"/>
            <rFont val="Tahoma"/>
            <family val="2"/>
          </rPr>
          <t xml:space="preserve">
Input partial frequency for element to the left</t>
        </r>
      </text>
    </comment>
    <comment ref="Z24" authorId="0" shapeId="0" xr:uid="{00000000-0006-0000-0200-0000CC000000}">
      <text>
        <r>
          <rPr>
            <b/>
            <sz val="8"/>
            <color indexed="81"/>
            <rFont val="Tahoma"/>
            <family val="2"/>
          </rPr>
          <t>Alexander Liao:</t>
        </r>
        <r>
          <rPr>
            <sz val="8"/>
            <color indexed="81"/>
            <rFont val="Tahoma"/>
            <family val="2"/>
          </rPr>
          <t xml:space="preserve">
Input partial frequency for element to the left</t>
        </r>
      </text>
    </comment>
    <comment ref="AC24" authorId="0" shapeId="0" xr:uid="{00000000-0006-0000-0200-0000CD000000}">
      <text>
        <r>
          <rPr>
            <b/>
            <sz val="8"/>
            <color indexed="81"/>
            <rFont val="Tahoma"/>
            <family val="2"/>
          </rPr>
          <t>Alexander Liao:</t>
        </r>
        <r>
          <rPr>
            <sz val="8"/>
            <color indexed="81"/>
            <rFont val="Tahoma"/>
            <family val="2"/>
          </rPr>
          <t xml:space="preserve">
Input partial frequency for element to the left</t>
        </r>
      </text>
    </comment>
    <comment ref="AF24" authorId="0" shapeId="0" xr:uid="{00000000-0006-0000-0200-0000CE000000}">
      <text>
        <r>
          <rPr>
            <b/>
            <sz val="8"/>
            <color indexed="81"/>
            <rFont val="Tahoma"/>
            <family val="2"/>
          </rPr>
          <t>Alexander Liao:</t>
        </r>
        <r>
          <rPr>
            <sz val="8"/>
            <color indexed="81"/>
            <rFont val="Tahoma"/>
            <family val="2"/>
          </rPr>
          <t xml:space="preserve">
Input partial frequency for element to the left</t>
        </r>
      </text>
    </comment>
    <comment ref="AI24" authorId="0" shapeId="0" xr:uid="{00000000-0006-0000-0200-0000CF000000}">
      <text>
        <r>
          <rPr>
            <b/>
            <sz val="8"/>
            <color indexed="81"/>
            <rFont val="Tahoma"/>
            <family val="2"/>
          </rPr>
          <t>Alexander Liao:</t>
        </r>
        <r>
          <rPr>
            <sz val="8"/>
            <color indexed="81"/>
            <rFont val="Tahoma"/>
            <family val="2"/>
          </rPr>
          <t xml:space="preserve">
Input partial frequency for element to the left</t>
        </r>
      </text>
    </comment>
    <comment ref="AL24" authorId="0" shapeId="0" xr:uid="{00000000-0006-0000-0200-0000D0000000}">
      <text>
        <r>
          <rPr>
            <b/>
            <sz val="8"/>
            <color indexed="81"/>
            <rFont val="Tahoma"/>
            <family val="2"/>
          </rPr>
          <t>Alexander Liao:</t>
        </r>
        <r>
          <rPr>
            <sz val="8"/>
            <color indexed="81"/>
            <rFont val="Tahoma"/>
            <family val="2"/>
          </rPr>
          <t xml:space="preserve">
Input partial frequency for element to the left</t>
        </r>
      </text>
    </comment>
    <comment ref="AO24" authorId="0" shapeId="0" xr:uid="{00000000-0006-0000-0200-0000D1000000}">
      <text>
        <r>
          <rPr>
            <b/>
            <sz val="8"/>
            <color indexed="81"/>
            <rFont val="Tahoma"/>
            <family val="2"/>
          </rPr>
          <t>Alexander Liao:</t>
        </r>
        <r>
          <rPr>
            <sz val="8"/>
            <color indexed="81"/>
            <rFont val="Tahoma"/>
            <family val="2"/>
          </rPr>
          <t xml:space="preserve">
Input partial frequency for element to the left</t>
        </r>
      </text>
    </comment>
    <comment ref="K25" authorId="0" shapeId="0" xr:uid="{00000000-0006-0000-0200-0000D2000000}">
      <text>
        <r>
          <rPr>
            <b/>
            <sz val="8"/>
            <color indexed="81"/>
            <rFont val="Tahoma"/>
            <family val="2"/>
          </rPr>
          <t>Alexander Liao:</t>
        </r>
        <r>
          <rPr>
            <sz val="8"/>
            <color indexed="81"/>
            <rFont val="Tahoma"/>
            <family val="2"/>
          </rPr>
          <t xml:space="preserve">
Input partial frequency for element to the left</t>
        </r>
      </text>
    </comment>
    <comment ref="N25" authorId="0" shapeId="0" xr:uid="{00000000-0006-0000-0200-0000D3000000}">
      <text>
        <r>
          <rPr>
            <b/>
            <sz val="8"/>
            <color indexed="81"/>
            <rFont val="Tahoma"/>
            <family val="2"/>
          </rPr>
          <t>Alexander Liao:</t>
        </r>
        <r>
          <rPr>
            <sz val="8"/>
            <color indexed="81"/>
            <rFont val="Tahoma"/>
            <family val="2"/>
          </rPr>
          <t xml:space="preserve">
Input partial frequency for element to the left</t>
        </r>
      </text>
    </comment>
    <comment ref="Q25" authorId="0" shapeId="0" xr:uid="{00000000-0006-0000-0200-0000D4000000}">
      <text>
        <r>
          <rPr>
            <b/>
            <sz val="8"/>
            <color indexed="81"/>
            <rFont val="Tahoma"/>
            <family val="2"/>
          </rPr>
          <t>Alexander Liao:</t>
        </r>
        <r>
          <rPr>
            <sz val="8"/>
            <color indexed="81"/>
            <rFont val="Tahoma"/>
            <family val="2"/>
          </rPr>
          <t xml:space="preserve">
Input partial frequency for element to the left</t>
        </r>
      </text>
    </comment>
    <comment ref="T25" authorId="0" shapeId="0" xr:uid="{00000000-0006-0000-0200-0000D5000000}">
      <text>
        <r>
          <rPr>
            <b/>
            <sz val="8"/>
            <color indexed="81"/>
            <rFont val="Tahoma"/>
            <family val="2"/>
          </rPr>
          <t>Alexander Liao:</t>
        </r>
        <r>
          <rPr>
            <sz val="8"/>
            <color indexed="81"/>
            <rFont val="Tahoma"/>
            <family val="2"/>
          </rPr>
          <t xml:space="preserve">
Input partial frequency for element to the left</t>
        </r>
      </text>
    </comment>
    <comment ref="W25" authorId="0" shapeId="0" xr:uid="{00000000-0006-0000-0200-0000D6000000}">
      <text>
        <r>
          <rPr>
            <b/>
            <sz val="8"/>
            <color indexed="81"/>
            <rFont val="Tahoma"/>
            <family val="2"/>
          </rPr>
          <t>Alexander Liao:</t>
        </r>
        <r>
          <rPr>
            <sz val="8"/>
            <color indexed="81"/>
            <rFont val="Tahoma"/>
            <family val="2"/>
          </rPr>
          <t xml:space="preserve">
Input partial frequency for element to the left</t>
        </r>
      </text>
    </comment>
    <comment ref="Z25" authorId="0" shapeId="0" xr:uid="{00000000-0006-0000-0200-0000D7000000}">
      <text>
        <r>
          <rPr>
            <b/>
            <sz val="8"/>
            <color indexed="81"/>
            <rFont val="Tahoma"/>
            <family val="2"/>
          </rPr>
          <t>Alexander Liao:</t>
        </r>
        <r>
          <rPr>
            <sz val="8"/>
            <color indexed="81"/>
            <rFont val="Tahoma"/>
            <family val="2"/>
          </rPr>
          <t xml:space="preserve">
Input partial frequency for element to the left</t>
        </r>
      </text>
    </comment>
    <comment ref="AC25" authorId="0" shapeId="0" xr:uid="{00000000-0006-0000-0200-0000D8000000}">
      <text>
        <r>
          <rPr>
            <b/>
            <sz val="8"/>
            <color indexed="81"/>
            <rFont val="Tahoma"/>
            <family val="2"/>
          </rPr>
          <t>Alexander Liao:</t>
        </r>
        <r>
          <rPr>
            <sz val="8"/>
            <color indexed="81"/>
            <rFont val="Tahoma"/>
            <family val="2"/>
          </rPr>
          <t xml:space="preserve">
Input partial frequency for element to the left</t>
        </r>
      </text>
    </comment>
    <comment ref="AF25" authorId="0" shapeId="0" xr:uid="{00000000-0006-0000-0200-0000D9000000}">
      <text>
        <r>
          <rPr>
            <b/>
            <sz val="8"/>
            <color indexed="81"/>
            <rFont val="Tahoma"/>
            <family val="2"/>
          </rPr>
          <t>Alexander Liao:</t>
        </r>
        <r>
          <rPr>
            <sz val="8"/>
            <color indexed="81"/>
            <rFont val="Tahoma"/>
            <family val="2"/>
          </rPr>
          <t xml:space="preserve">
Input partial frequency for element to the left</t>
        </r>
      </text>
    </comment>
    <comment ref="AI25" authorId="0" shapeId="0" xr:uid="{00000000-0006-0000-0200-0000DA000000}">
      <text>
        <r>
          <rPr>
            <b/>
            <sz val="8"/>
            <color indexed="81"/>
            <rFont val="Tahoma"/>
            <family val="2"/>
          </rPr>
          <t>Alexander Liao:</t>
        </r>
        <r>
          <rPr>
            <sz val="8"/>
            <color indexed="81"/>
            <rFont val="Tahoma"/>
            <family val="2"/>
          </rPr>
          <t xml:space="preserve">
Input partial frequency for element to the left</t>
        </r>
      </text>
    </comment>
    <comment ref="AL25" authorId="0" shapeId="0" xr:uid="{00000000-0006-0000-0200-0000DB000000}">
      <text>
        <r>
          <rPr>
            <b/>
            <sz val="8"/>
            <color indexed="81"/>
            <rFont val="Tahoma"/>
            <family val="2"/>
          </rPr>
          <t>Alexander Liao:</t>
        </r>
        <r>
          <rPr>
            <sz val="8"/>
            <color indexed="81"/>
            <rFont val="Tahoma"/>
            <family val="2"/>
          </rPr>
          <t xml:space="preserve">
Input partial frequency for element to the left</t>
        </r>
      </text>
    </comment>
    <comment ref="AO25" authorId="0" shapeId="0" xr:uid="{00000000-0006-0000-0200-0000DC000000}">
      <text>
        <r>
          <rPr>
            <b/>
            <sz val="8"/>
            <color indexed="81"/>
            <rFont val="Tahoma"/>
            <family val="2"/>
          </rPr>
          <t>Alexander Liao:</t>
        </r>
        <r>
          <rPr>
            <sz val="8"/>
            <color indexed="81"/>
            <rFont val="Tahoma"/>
            <family val="2"/>
          </rPr>
          <t xml:space="preserve">
Input partial frequency for element to the left</t>
        </r>
      </text>
    </comment>
    <comment ref="K26" authorId="0" shapeId="0" xr:uid="{00000000-0006-0000-0200-0000DD000000}">
      <text>
        <r>
          <rPr>
            <b/>
            <sz val="8"/>
            <color indexed="81"/>
            <rFont val="Tahoma"/>
            <family val="2"/>
          </rPr>
          <t>Alexander Liao:</t>
        </r>
        <r>
          <rPr>
            <sz val="8"/>
            <color indexed="81"/>
            <rFont val="Tahoma"/>
            <family val="2"/>
          </rPr>
          <t xml:space="preserve">
Input partial frequency for element to the left</t>
        </r>
      </text>
    </comment>
    <comment ref="N26" authorId="0" shapeId="0" xr:uid="{00000000-0006-0000-0200-0000DE000000}">
      <text>
        <r>
          <rPr>
            <b/>
            <sz val="8"/>
            <color indexed="81"/>
            <rFont val="Tahoma"/>
            <family val="2"/>
          </rPr>
          <t>Alexander Liao:</t>
        </r>
        <r>
          <rPr>
            <sz val="8"/>
            <color indexed="81"/>
            <rFont val="Tahoma"/>
            <family val="2"/>
          </rPr>
          <t xml:space="preserve">
Input partial frequency for element to the left</t>
        </r>
      </text>
    </comment>
    <comment ref="Q26" authorId="0" shapeId="0" xr:uid="{00000000-0006-0000-0200-0000DF000000}">
      <text>
        <r>
          <rPr>
            <b/>
            <sz val="8"/>
            <color indexed="81"/>
            <rFont val="Tahoma"/>
            <family val="2"/>
          </rPr>
          <t>Alexander Liao:</t>
        </r>
        <r>
          <rPr>
            <sz val="8"/>
            <color indexed="81"/>
            <rFont val="Tahoma"/>
            <family val="2"/>
          </rPr>
          <t xml:space="preserve">
Input partial frequency for element to the left</t>
        </r>
      </text>
    </comment>
    <comment ref="T26" authorId="0" shapeId="0" xr:uid="{00000000-0006-0000-0200-0000E0000000}">
      <text>
        <r>
          <rPr>
            <b/>
            <sz val="8"/>
            <color indexed="81"/>
            <rFont val="Tahoma"/>
            <family val="2"/>
          </rPr>
          <t>Alexander Liao:</t>
        </r>
        <r>
          <rPr>
            <sz val="8"/>
            <color indexed="81"/>
            <rFont val="Tahoma"/>
            <family val="2"/>
          </rPr>
          <t xml:space="preserve">
Input partial frequency for element to the left</t>
        </r>
      </text>
    </comment>
    <comment ref="W26" authorId="0" shapeId="0" xr:uid="{00000000-0006-0000-0200-0000E1000000}">
      <text>
        <r>
          <rPr>
            <b/>
            <sz val="8"/>
            <color indexed="81"/>
            <rFont val="Tahoma"/>
            <family val="2"/>
          </rPr>
          <t>Alexander Liao:</t>
        </r>
        <r>
          <rPr>
            <sz val="8"/>
            <color indexed="81"/>
            <rFont val="Tahoma"/>
            <family val="2"/>
          </rPr>
          <t xml:space="preserve">
Input partial frequency for element to the left</t>
        </r>
      </text>
    </comment>
    <comment ref="Z26" authorId="0" shapeId="0" xr:uid="{00000000-0006-0000-0200-0000E2000000}">
      <text>
        <r>
          <rPr>
            <b/>
            <sz val="8"/>
            <color indexed="81"/>
            <rFont val="Tahoma"/>
            <family val="2"/>
          </rPr>
          <t>Alexander Liao:</t>
        </r>
        <r>
          <rPr>
            <sz val="8"/>
            <color indexed="81"/>
            <rFont val="Tahoma"/>
            <family val="2"/>
          </rPr>
          <t xml:space="preserve">
Input partial frequency for element to the left</t>
        </r>
      </text>
    </comment>
    <comment ref="AC26" authorId="0" shapeId="0" xr:uid="{00000000-0006-0000-0200-0000E3000000}">
      <text>
        <r>
          <rPr>
            <b/>
            <sz val="8"/>
            <color indexed="81"/>
            <rFont val="Tahoma"/>
            <family val="2"/>
          </rPr>
          <t>Alexander Liao:</t>
        </r>
        <r>
          <rPr>
            <sz val="8"/>
            <color indexed="81"/>
            <rFont val="Tahoma"/>
            <family val="2"/>
          </rPr>
          <t xml:space="preserve">
Input partial frequency for element to the left</t>
        </r>
      </text>
    </comment>
    <comment ref="AF26" authorId="0" shapeId="0" xr:uid="{00000000-0006-0000-0200-0000E4000000}">
      <text>
        <r>
          <rPr>
            <b/>
            <sz val="8"/>
            <color indexed="81"/>
            <rFont val="Tahoma"/>
            <family val="2"/>
          </rPr>
          <t>Alexander Liao:</t>
        </r>
        <r>
          <rPr>
            <sz val="8"/>
            <color indexed="81"/>
            <rFont val="Tahoma"/>
            <family val="2"/>
          </rPr>
          <t xml:space="preserve">
Input partial frequency for element to the left</t>
        </r>
      </text>
    </comment>
    <comment ref="AI26" authorId="0" shapeId="0" xr:uid="{00000000-0006-0000-0200-0000E5000000}">
      <text>
        <r>
          <rPr>
            <b/>
            <sz val="8"/>
            <color indexed="81"/>
            <rFont val="Tahoma"/>
            <family val="2"/>
          </rPr>
          <t>Alexander Liao:</t>
        </r>
        <r>
          <rPr>
            <sz val="8"/>
            <color indexed="81"/>
            <rFont val="Tahoma"/>
            <family val="2"/>
          </rPr>
          <t xml:space="preserve">
Input partial frequency for element to the left</t>
        </r>
      </text>
    </comment>
    <comment ref="AL26" authorId="0" shapeId="0" xr:uid="{00000000-0006-0000-0200-0000E6000000}">
      <text>
        <r>
          <rPr>
            <b/>
            <sz val="8"/>
            <color indexed="81"/>
            <rFont val="Tahoma"/>
            <family val="2"/>
          </rPr>
          <t>Alexander Liao:</t>
        </r>
        <r>
          <rPr>
            <sz val="8"/>
            <color indexed="81"/>
            <rFont val="Tahoma"/>
            <family val="2"/>
          </rPr>
          <t xml:space="preserve">
Input partial frequency for element to the left</t>
        </r>
      </text>
    </comment>
    <comment ref="AO26" authorId="0" shapeId="0" xr:uid="{00000000-0006-0000-0200-0000E7000000}">
      <text>
        <r>
          <rPr>
            <b/>
            <sz val="8"/>
            <color indexed="81"/>
            <rFont val="Tahoma"/>
            <family val="2"/>
          </rPr>
          <t>Alexander Liao:</t>
        </r>
        <r>
          <rPr>
            <sz val="8"/>
            <color indexed="81"/>
            <rFont val="Tahoma"/>
            <family val="2"/>
          </rPr>
          <t xml:space="preserve">
Input partial frequency for element to the left</t>
        </r>
      </text>
    </comment>
    <comment ref="K27" authorId="0" shapeId="0" xr:uid="{00000000-0006-0000-0200-0000E8000000}">
      <text>
        <r>
          <rPr>
            <b/>
            <sz val="8"/>
            <color indexed="81"/>
            <rFont val="Tahoma"/>
            <family val="2"/>
          </rPr>
          <t>Alexander Liao:</t>
        </r>
        <r>
          <rPr>
            <sz val="8"/>
            <color indexed="81"/>
            <rFont val="Tahoma"/>
            <family val="2"/>
          </rPr>
          <t xml:space="preserve">
Input partial frequency for element to the left</t>
        </r>
      </text>
    </comment>
    <comment ref="N27" authorId="0" shapeId="0" xr:uid="{00000000-0006-0000-0200-0000E9000000}">
      <text>
        <r>
          <rPr>
            <b/>
            <sz val="8"/>
            <color indexed="81"/>
            <rFont val="Tahoma"/>
            <family val="2"/>
          </rPr>
          <t>Alexander Liao:</t>
        </r>
        <r>
          <rPr>
            <sz val="8"/>
            <color indexed="81"/>
            <rFont val="Tahoma"/>
            <family val="2"/>
          </rPr>
          <t xml:space="preserve">
Input partial frequency for element to the left</t>
        </r>
      </text>
    </comment>
    <comment ref="Q27" authorId="0" shapeId="0" xr:uid="{00000000-0006-0000-0200-0000EA000000}">
      <text>
        <r>
          <rPr>
            <b/>
            <sz val="8"/>
            <color indexed="81"/>
            <rFont val="Tahoma"/>
            <family val="2"/>
          </rPr>
          <t>Alexander Liao:</t>
        </r>
        <r>
          <rPr>
            <sz val="8"/>
            <color indexed="81"/>
            <rFont val="Tahoma"/>
            <family val="2"/>
          </rPr>
          <t xml:space="preserve">
Input partial frequency for element to the left</t>
        </r>
      </text>
    </comment>
    <comment ref="T27" authorId="0" shapeId="0" xr:uid="{00000000-0006-0000-0200-0000EB000000}">
      <text>
        <r>
          <rPr>
            <b/>
            <sz val="8"/>
            <color indexed="81"/>
            <rFont val="Tahoma"/>
            <family val="2"/>
          </rPr>
          <t>Alexander Liao:</t>
        </r>
        <r>
          <rPr>
            <sz val="8"/>
            <color indexed="81"/>
            <rFont val="Tahoma"/>
            <family val="2"/>
          </rPr>
          <t xml:space="preserve">
Input partial frequency for element to the left</t>
        </r>
      </text>
    </comment>
    <comment ref="W27" authorId="0" shapeId="0" xr:uid="{00000000-0006-0000-0200-0000EC000000}">
      <text>
        <r>
          <rPr>
            <b/>
            <sz val="8"/>
            <color indexed="81"/>
            <rFont val="Tahoma"/>
            <family val="2"/>
          </rPr>
          <t>Alexander Liao:</t>
        </r>
        <r>
          <rPr>
            <sz val="8"/>
            <color indexed="81"/>
            <rFont val="Tahoma"/>
            <family val="2"/>
          </rPr>
          <t xml:space="preserve">
Input partial frequency for element to the left</t>
        </r>
      </text>
    </comment>
    <comment ref="Z27" authorId="0" shapeId="0" xr:uid="{00000000-0006-0000-0200-0000ED000000}">
      <text>
        <r>
          <rPr>
            <b/>
            <sz val="8"/>
            <color indexed="81"/>
            <rFont val="Tahoma"/>
            <family val="2"/>
          </rPr>
          <t>Alexander Liao:</t>
        </r>
        <r>
          <rPr>
            <sz val="8"/>
            <color indexed="81"/>
            <rFont val="Tahoma"/>
            <family val="2"/>
          </rPr>
          <t xml:space="preserve">
Input partial frequency for element to the left</t>
        </r>
      </text>
    </comment>
    <comment ref="AC27" authorId="0" shapeId="0" xr:uid="{00000000-0006-0000-0200-0000EE000000}">
      <text>
        <r>
          <rPr>
            <b/>
            <sz val="8"/>
            <color indexed="81"/>
            <rFont val="Tahoma"/>
            <family val="2"/>
          </rPr>
          <t>Alexander Liao:</t>
        </r>
        <r>
          <rPr>
            <sz val="8"/>
            <color indexed="81"/>
            <rFont val="Tahoma"/>
            <family val="2"/>
          </rPr>
          <t xml:space="preserve">
Input partial frequency for element to the left</t>
        </r>
      </text>
    </comment>
    <comment ref="AF27" authorId="0" shapeId="0" xr:uid="{00000000-0006-0000-0200-0000EF000000}">
      <text>
        <r>
          <rPr>
            <b/>
            <sz val="8"/>
            <color indexed="81"/>
            <rFont val="Tahoma"/>
            <family val="2"/>
          </rPr>
          <t>Alexander Liao:</t>
        </r>
        <r>
          <rPr>
            <sz val="8"/>
            <color indexed="81"/>
            <rFont val="Tahoma"/>
            <family val="2"/>
          </rPr>
          <t xml:space="preserve">
Input partial frequency for element to the left</t>
        </r>
      </text>
    </comment>
    <comment ref="AI27" authorId="0" shapeId="0" xr:uid="{00000000-0006-0000-0200-0000F0000000}">
      <text>
        <r>
          <rPr>
            <b/>
            <sz val="8"/>
            <color indexed="81"/>
            <rFont val="Tahoma"/>
            <family val="2"/>
          </rPr>
          <t>Alexander Liao:</t>
        </r>
        <r>
          <rPr>
            <sz val="8"/>
            <color indexed="81"/>
            <rFont val="Tahoma"/>
            <family val="2"/>
          </rPr>
          <t xml:space="preserve">
Input partial frequency for element to the left</t>
        </r>
      </text>
    </comment>
    <comment ref="AL27" authorId="0" shapeId="0" xr:uid="{00000000-0006-0000-0200-0000F1000000}">
      <text>
        <r>
          <rPr>
            <b/>
            <sz val="8"/>
            <color indexed="81"/>
            <rFont val="Tahoma"/>
            <family val="2"/>
          </rPr>
          <t>Alexander Liao:</t>
        </r>
        <r>
          <rPr>
            <sz val="8"/>
            <color indexed="81"/>
            <rFont val="Tahoma"/>
            <family val="2"/>
          </rPr>
          <t xml:space="preserve">
Input partial frequency for element to the left</t>
        </r>
      </text>
    </comment>
    <comment ref="AO27" authorId="0" shapeId="0" xr:uid="{00000000-0006-0000-0200-0000F2000000}">
      <text>
        <r>
          <rPr>
            <b/>
            <sz val="8"/>
            <color indexed="81"/>
            <rFont val="Tahoma"/>
            <family val="2"/>
          </rPr>
          <t>Alexander Liao:</t>
        </r>
        <r>
          <rPr>
            <sz val="8"/>
            <color indexed="81"/>
            <rFont val="Tahoma"/>
            <family val="2"/>
          </rPr>
          <t xml:space="preserve">
Input partial frequency for element to the left</t>
        </r>
      </text>
    </comment>
    <comment ref="K28" authorId="0" shapeId="0" xr:uid="{00000000-0006-0000-0200-0000F3000000}">
      <text>
        <r>
          <rPr>
            <b/>
            <sz val="8"/>
            <color indexed="81"/>
            <rFont val="Tahoma"/>
            <family val="2"/>
          </rPr>
          <t>Alexander Liao:</t>
        </r>
        <r>
          <rPr>
            <sz val="8"/>
            <color indexed="81"/>
            <rFont val="Tahoma"/>
            <family val="2"/>
          </rPr>
          <t xml:space="preserve">
Input partial frequency for element to the left</t>
        </r>
      </text>
    </comment>
    <comment ref="N28" authorId="0" shapeId="0" xr:uid="{00000000-0006-0000-0200-0000F4000000}">
      <text>
        <r>
          <rPr>
            <b/>
            <sz val="8"/>
            <color indexed="81"/>
            <rFont val="Tahoma"/>
            <family val="2"/>
          </rPr>
          <t>Alexander Liao:</t>
        </r>
        <r>
          <rPr>
            <sz val="8"/>
            <color indexed="81"/>
            <rFont val="Tahoma"/>
            <family val="2"/>
          </rPr>
          <t xml:space="preserve">
Input partial frequency for element to the left</t>
        </r>
      </text>
    </comment>
    <comment ref="Q28" authorId="0" shapeId="0" xr:uid="{00000000-0006-0000-0200-0000F5000000}">
      <text>
        <r>
          <rPr>
            <b/>
            <sz val="8"/>
            <color indexed="81"/>
            <rFont val="Tahoma"/>
            <family val="2"/>
          </rPr>
          <t>Alexander Liao:</t>
        </r>
        <r>
          <rPr>
            <sz val="8"/>
            <color indexed="81"/>
            <rFont val="Tahoma"/>
            <family val="2"/>
          </rPr>
          <t xml:space="preserve">
Input partial frequency for element to the left</t>
        </r>
      </text>
    </comment>
    <comment ref="T28" authorId="0" shapeId="0" xr:uid="{00000000-0006-0000-0200-0000F6000000}">
      <text>
        <r>
          <rPr>
            <b/>
            <sz val="8"/>
            <color indexed="81"/>
            <rFont val="Tahoma"/>
            <family val="2"/>
          </rPr>
          <t>Alexander Liao:</t>
        </r>
        <r>
          <rPr>
            <sz val="8"/>
            <color indexed="81"/>
            <rFont val="Tahoma"/>
            <family val="2"/>
          </rPr>
          <t xml:space="preserve">
Input partial frequency for element to the left</t>
        </r>
      </text>
    </comment>
    <comment ref="W28" authorId="0" shapeId="0" xr:uid="{00000000-0006-0000-0200-0000F7000000}">
      <text>
        <r>
          <rPr>
            <b/>
            <sz val="8"/>
            <color indexed="81"/>
            <rFont val="Tahoma"/>
            <family val="2"/>
          </rPr>
          <t>Alexander Liao:</t>
        </r>
        <r>
          <rPr>
            <sz val="8"/>
            <color indexed="81"/>
            <rFont val="Tahoma"/>
            <family val="2"/>
          </rPr>
          <t xml:space="preserve">
Input partial frequency for element to the left</t>
        </r>
      </text>
    </comment>
    <comment ref="Z28" authorId="0" shapeId="0" xr:uid="{00000000-0006-0000-0200-0000F8000000}">
      <text>
        <r>
          <rPr>
            <b/>
            <sz val="8"/>
            <color indexed="81"/>
            <rFont val="Tahoma"/>
            <family val="2"/>
          </rPr>
          <t>Alexander Liao:</t>
        </r>
        <r>
          <rPr>
            <sz val="8"/>
            <color indexed="81"/>
            <rFont val="Tahoma"/>
            <family val="2"/>
          </rPr>
          <t xml:space="preserve">
Input partial frequency for element to the left</t>
        </r>
      </text>
    </comment>
    <comment ref="AC28" authorId="0" shapeId="0" xr:uid="{00000000-0006-0000-0200-0000F9000000}">
      <text>
        <r>
          <rPr>
            <b/>
            <sz val="8"/>
            <color indexed="81"/>
            <rFont val="Tahoma"/>
            <family val="2"/>
          </rPr>
          <t>Alexander Liao:</t>
        </r>
        <r>
          <rPr>
            <sz val="8"/>
            <color indexed="81"/>
            <rFont val="Tahoma"/>
            <family val="2"/>
          </rPr>
          <t xml:space="preserve">
Input partial frequency for element to the left</t>
        </r>
      </text>
    </comment>
    <comment ref="AF28" authorId="0" shapeId="0" xr:uid="{00000000-0006-0000-0200-0000FA000000}">
      <text>
        <r>
          <rPr>
            <b/>
            <sz val="8"/>
            <color indexed="81"/>
            <rFont val="Tahoma"/>
            <family val="2"/>
          </rPr>
          <t>Alexander Liao:</t>
        </r>
        <r>
          <rPr>
            <sz val="8"/>
            <color indexed="81"/>
            <rFont val="Tahoma"/>
            <family val="2"/>
          </rPr>
          <t xml:space="preserve">
Input partial frequency for element to the left</t>
        </r>
      </text>
    </comment>
    <comment ref="AI28" authorId="0" shapeId="0" xr:uid="{00000000-0006-0000-0200-0000FB000000}">
      <text>
        <r>
          <rPr>
            <b/>
            <sz val="8"/>
            <color indexed="81"/>
            <rFont val="Tahoma"/>
            <family val="2"/>
          </rPr>
          <t>Alexander Liao:</t>
        </r>
        <r>
          <rPr>
            <sz val="8"/>
            <color indexed="81"/>
            <rFont val="Tahoma"/>
            <family val="2"/>
          </rPr>
          <t xml:space="preserve">
Input partial frequency for element to the left</t>
        </r>
      </text>
    </comment>
    <comment ref="AL28" authorId="0" shapeId="0" xr:uid="{00000000-0006-0000-0200-0000FC000000}">
      <text>
        <r>
          <rPr>
            <b/>
            <sz val="8"/>
            <color indexed="81"/>
            <rFont val="Tahoma"/>
            <family val="2"/>
          </rPr>
          <t>Alexander Liao:</t>
        </r>
        <r>
          <rPr>
            <sz val="8"/>
            <color indexed="81"/>
            <rFont val="Tahoma"/>
            <family val="2"/>
          </rPr>
          <t xml:space="preserve">
Input partial frequency for element to the left</t>
        </r>
      </text>
    </comment>
    <comment ref="AO28" authorId="0" shapeId="0" xr:uid="{00000000-0006-0000-0200-0000FD000000}">
      <text>
        <r>
          <rPr>
            <b/>
            <sz val="8"/>
            <color indexed="81"/>
            <rFont val="Tahoma"/>
            <family val="2"/>
          </rPr>
          <t>Alexander Liao:</t>
        </r>
        <r>
          <rPr>
            <sz val="8"/>
            <color indexed="81"/>
            <rFont val="Tahoma"/>
            <family val="2"/>
          </rPr>
          <t xml:space="preserve">
Input partial frequency for element to the left</t>
        </r>
      </text>
    </comment>
    <comment ref="K29" authorId="0" shapeId="0" xr:uid="{00000000-0006-0000-0200-0000FE000000}">
      <text>
        <r>
          <rPr>
            <b/>
            <sz val="8"/>
            <color indexed="81"/>
            <rFont val="Tahoma"/>
            <family val="2"/>
          </rPr>
          <t>Alexander Liao:</t>
        </r>
        <r>
          <rPr>
            <sz val="8"/>
            <color indexed="81"/>
            <rFont val="Tahoma"/>
            <family val="2"/>
          </rPr>
          <t xml:space="preserve">
Input partial frequency for element to the left</t>
        </r>
      </text>
    </comment>
    <comment ref="N29" authorId="0" shapeId="0" xr:uid="{00000000-0006-0000-0200-0000FF000000}">
      <text>
        <r>
          <rPr>
            <b/>
            <sz val="8"/>
            <color indexed="81"/>
            <rFont val="Tahoma"/>
            <family val="2"/>
          </rPr>
          <t>Alexander Liao:</t>
        </r>
        <r>
          <rPr>
            <sz val="8"/>
            <color indexed="81"/>
            <rFont val="Tahoma"/>
            <family val="2"/>
          </rPr>
          <t xml:space="preserve">
Input partial frequency for element to the left</t>
        </r>
      </text>
    </comment>
    <comment ref="Q29" authorId="0" shapeId="0" xr:uid="{00000000-0006-0000-0200-000000010000}">
      <text>
        <r>
          <rPr>
            <b/>
            <sz val="8"/>
            <color indexed="81"/>
            <rFont val="Tahoma"/>
            <family val="2"/>
          </rPr>
          <t>Alexander Liao:</t>
        </r>
        <r>
          <rPr>
            <sz val="8"/>
            <color indexed="81"/>
            <rFont val="Tahoma"/>
            <family val="2"/>
          </rPr>
          <t xml:space="preserve">
Input partial frequency for element to the left</t>
        </r>
      </text>
    </comment>
    <comment ref="T29" authorId="0" shapeId="0" xr:uid="{00000000-0006-0000-0200-000001010000}">
      <text>
        <r>
          <rPr>
            <b/>
            <sz val="8"/>
            <color indexed="81"/>
            <rFont val="Tahoma"/>
            <family val="2"/>
          </rPr>
          <t>Alexander Liao:</t>
        </r>
        <r>
          <rPr>
            <sz val="8"/>
            <color indexed="81"/>
            <rFont val="Tahoma"/>
            <family val="2"/>
          </rPr>
          <t xml:space="preserve">
Input partial frequency for element to the left</t>
        </r>
      </text>
    </comment>
    <comment ref="W29" authorId="0" shapeId="0" xr:uid="{00000000-0006-0000-0200-000002010000}">
      <text>
        <r>
          <rPr>
            <b/>
            <sz val="8"/>
            <color indexed="81"/>
            <rFont val="Tahoma"/>
            <family val="2"/>
          </rPr>
          <t>Alexander Liao:</t>
        </r>
        <r>
          <rPr>
            <sz val="8"/>
            <color indexed="81"/>
            <rFont val="Tahoma"/>
            <family val="2"/>
          </rPr>
          <t xml:space="preserve">
Input partial frequency for element to the left</t>
        </r>
      </text>
    </comment>
    <comment ref="Z29" authorId="0" shapeId="0" xr:uid="{00000000-0006-0000-0200-000003010000}">
      <text>
        <r>
          <rPr>
            <b/>
            <sz val="8"/>
            <color indexed="81"/>
            <rFont val="Tahoma"/>
            <family val="2"/>
          </rPr>
          <t>Alexander Liao:</t>
        </r>
        <r>
          <rPr>
            <sz val="8"/>
            <color indexed="81"/>
            <rFont val="Tahoma"/>
            <family val="2"/>
          </rPr>
          <t xml:space="preserve">
Input partial frequency for element to the left</t>
        </r>
      </text>
    </comment>
    <comment ref="AC29" authorId="0" shapeId="0" xr:uid="{00000000-0006-0000-0200-000004010000}">
      <text>
        <r>
          <rPr>
            <b/>
            <sz val="8"/>
            <color indexed="81"/>
            <rFont val="Tahoma"/>
            <family val="2"/>
          </rPr>
          <t>Alexander Liao:</t>
        </r>
        <r>
          <rPr>
            <sz val="8"/>
            <color indexed="81"/>
            <rFont val="Tahoma"/>
            <family val="2"/>
          </rPr>
          <t xml:space="preserve">
Input partial frequency for element to the left</t>
        </r>
      </text>
    </comment>
    <comment ref="AF29" authorId="0" shapeId="0" xr:uid="{00000000-0006-0000-0200-000005010000}">
      <text>
        <r>
          <rPr>
            <b/>
            <sz val="8"/>
            <color indexed="81"/>
            <rFont val="Tahoma"/>
            <family val="2"/>
          </rPr>
          <t>Alexander Liao:</t>
        </r>
        <r>
          <rPr>
            <sz val="8"/>
            <color indexed="81"/>
            <rFont val="Tahoma"/>
            <family val="2"/>
          </rPr>
          <t xml:space="preserve">
Input partial frequency for element to the left</t>
        </r>
      </text>
    </comment>
    <comment ref="AI29" authorId="0" shapeId="0" xr:uid="{00000000-0006-0000-0200-000006010000}">
      <text>
        <r>
          <rPr>
            <b/>
            <sz val="8"/>
            <color indexed="81"/>
            <rFont val="Tahoma"/>
            <family val="2"/>
          </rPr>
          <t>Alexander Liao:</t>
        </r>
        <r>
          <rPr>
            <sz val="8"/>
            <color indexed="81"/>
            <rFont val="Tahoma"/>
            <family val="2"/>
          </rPr>
          <t xml:space="preserve">
Input partial frequency for element to the left</t>
        </r>
      </text>
    </comment>
    <comment ref="AL29" authorId="0" shapeId="0" xr:uid="{00000000-0006-0000-0200-000007010000}">
      <text>
        <r>
          <rPr>
            <b/>
            <sz val="8"/>
            <color indexed="81"/>
            <rFont val="Tahoma"/>
            <family val="2"/>
          </rPr>
          <t>Alexander Liao:</t>
        </r>
        <r>
          <rPr>
            <sz val="8"/>
            <color indexed="81"/>
            <rFont val="Tahoma"/>
            <family val="2"/>
          </rPr>
          <t xml:space="preserve">
Input partial frequency for element to the left</t>
        </r>
      </text>
    </comment>
    <comment ref="AO29" authorId="0" shapeId="0" xr:uid="{00000000-0006-0000-0200-000008010000}">
      <text>
        <r>
          <rPr>
            <b/>
            <sz val="8"/>
            <color indexed="81"/>
            <rFont val="Tahoma"/>
            <family val="2"/>
          </rPr>
          <t>Alexander Liao:</t>
        </r>
        <r>
          <rPr>
            <sz val="8"/>
            <color indexed="81"/>
            <rFont val="Tahoma"/>
            <family val="2"/>
          </rPr>
          <t xml:space="preserve">
Input partial frequency for element to the left</t>
        </r>
      </text>
    </comment>
    <comment ref="K30" authorId="0" shapeId="0" xr:uid="{00000000-0006-0000-0200-000009010000}">
      <text>
        <r>
          <rPr>
            <b/>
            <sz val="8"/>
            <color indexed="81"/>
            <rFont val="Tahoma"/>
            <family val="2"/>
          </rPr>
          <t>Alexander Liao:</t>
        </r>
        <r>
          <rPr>
            <sz val="8"/>
            <color indexed="81"/>
            <rFont val="Tahoma"/>
            <family val="2"/>
          </rPr>
          <t xml:space="preserve">
Input partial frequency for element to the left</t>
        </r>
      </text>
    </comment>
    <comment ref="N30" authorId="0" shapeId="0" xr:uid="{00000000-0006-0000-0200-00000A010000}">
      <text>
        <r>
          <rPr>
            <b/>
            <sz val="8"/>
            <color indexed="81"/>
            <rFont val="Tahoma"/>
            <family val="2"/>
          </rPr>
          <t>Alexander Liao:</t>
        </r>
        <r>
          <rPr>
            <sz val="8"/>
            <color indexed="81"/>
            <rFont val="Tahoma"/>
            <family val="2"/>
          </rPr>
          <t xml:space="preserve">
Input partial frequency for element to the left</t>
        </r>
      </text>
    </comment>
    <comment ref="Q30" authorId="0" shapeId="0" xr:uid="{00000000-0006-0000-0200-00000B010000}">
      <text>
        <r>
          <rPr>
            <b/>
            <sz val="8"/>
            <color indexed="81"/>
            <rFont val="Tahoma"/>
            <family val="2"/>
          </rPr>
          <t>Alexander Liao:</t>
        </r>
        <r>
          <rPr>
            <sz val="8"/>
            <color indexed="81"/>
            <rFont val="Tahoma"/>
            <family val="2"/>
          </rPr>
          <t xml:space="preserve">
Input partial frequency for element to the left</t>
        </r>
      </text>
    </comment>
    <comment ref="T30" authorId="0" shapeId="0" xr:uid="{00000000-0006-0000-0200-00000C010000}">
      <text>
        <r>
          <rPr>
            <b/>
            <sz val="8"/>
            <color indexed="81"/>
            <rFont val="Tahoma"/>
            <family val="2"/>
          </rPr>
          <t>Alexander Liao:</t>
        </r>
        <r>
          <rPr>
            <sz val="8"/>
            <color indexed="81"/>
            <rFont val="Tahoma"/>
            <family val="2"/>
          </rPr>
          <t xml:space="preserve">
Input partial frequency for element to the left</t>
        </r>
      </text>
    </comment>
    <comment ref="W30" authorId="0" shapeId="0" xr:uid="{00000000-0006-0000-0200-00000D010000}">
      <text>
        <r>
          <rPr>
            <b/>
            <sz val="8"/>
            <color indexed="81"/>
            <rFont val="Tahoma"/>
            <family val="2"/>
          </rPr>
          <t>Alexander Liao:</t>
        </r>
        <r>
          <rPr>
            <sz val="8"/>
            <color indexed="81"/>
            <rFont val="Tahoma"/>
            <family val="2"/>
          </rPr>
          <t xml:space="preserve">
Input partial frequency for element to the left</t>
        </r>
      </text>
    </comment>
    <comment ref="Z30" authorId="0" shapeId="0" xr:uid="{00000000-0006-0000-0200-00000E010000}">
      <text>
        <r>
          <rPr>
            <b/>
            <sz val="8"/>
            <color indexed="81"/>
            <rFont val="Tahoma"/>
            <family val="2"/>
          </rPr>
          <t>Alexander Liao:</t>
        </r>
        <r>
          <rPr>
            <sz val="8"/>
            <color indexed="81"/>
            <rFont val="Tahoma"/>
            <family val="2"/>
          </rPr>
          <t xml:space="preserve">
Input partial frequency for element to the left</t>
        </r>
      </text>
    </comment>
    <comment ref="AC30" authorId="0" shapeId="0" xr:uid="{00000000-0006-0000-0200-00000F010000}">
      <text>
        <r>
          <rPr>
            <b/>
            <sz val="8"/>
            <color indexed="81"/>
            <rFont val="Tahoma"/>
            <family val="2"/>
          </rPr>
          <t>Alexander Liao:</t>
        </r>
        <r>
          <rPr>
            <sz val="8"/>
            <color indexed="81"/>
            <rFont val="Tahoma"/>
            <family val="2"/>
          </rPr>
          <t xml:space="preserve">
Input partial frequency for element to the left</t>
        </r>
      </text>
    </comment>
    <comment ref="AF30" authorId="0" shapeId="0" xr:uid="{00000000-0006-0000-0200-000010010000}">
      <text>
        <r>
          <rPr>
            <b/>
            <sz val="8"/>
            <color indexed="81"/>
            <rFont val="Tahoma"/>
            <family val="2"/>
          </rPr>
          <t>Alexander Liao:</t>
        </r>
        <r>
          <rPr>
            <sz val="8"/>
            <color indexed="81"/>
            <rFont val="Tahoma"/>
            <family val="2"/>
          </rPr>
          <t xml:space="preserve">
Input partial frequency for element to the left</t>
        </r>
      </text>
    </comment>
    <comment ref="AI30" authorId="0" shapeId="0" xr:uid="{00000000-0006-0000-0200-000011010000}">
      <text>
        <r>
          <rPr>
            <b/>
            <sz val="8"/>
            <color indexed="81"/>
            <rFont val="Tahoma"/>
            <family val="2"/>
          </rPr>
          <t>Alexander Liao:</t>
        </r>
        <r>
          <rPr>
            <sz val="8"/>
            <color indexed="81"/>
            <rFont val="Tahoma"/>
            <family val="2"/>
          </rPr>
          <t xml:space="preserve">
Input partial frequency for element to the left</t>
        </r>
      </text>
    </comment>
    <comment ref="AL30" authorId="0" shapeId="0" xr:uid="{00000000-0006-0000-0200-000012010000}">
      <text>
        <r>
          <rPr>
            <b/>
            <sz val="8"/>
            <color indexed="81"/>
            <rFont val="Tahoma"/>
            <family val="2"/>
          </rPr>
          <t>Alexander Liao:</t>
        </r>
        <r>
          <rPr>
            <sz val="8"/>
            <color indexed="81"/>
            <rFont val="Tahoma"/>
            <family val="2"/>
          </rPr>
          <t xml:space="preserve">
Input partial frequency for element to the left</t>
        </r>
      </text>
    </comment>
    <comment ref="AO30" authorId="0" shapeId="0" xr:uid="{00000000-0006-0000-0200-000013010000}">
      <text>
        <r>
          <rPr>
            <b/>
            <sz val="8"/>
            <color indexed="81"/>
            <rFont val="Tahoma"/>
            <family val="2"/>
          </rPr>
          <t>Alexander Liao:</t>
        </r>
        <r>
          <rPr>
            <sz val="8"/>
            <color indexed="81"/>
            <rFont val="Tahoma"/>
            <family val="2"/>
          </rPr>
          <t xml:space="preserve">
Input partial frequency for element to the left</t>
        </r>
      </text>
    </comment>
    <comment ref="K31" authorId="0" shapeId="0" xr:uid="{00000000-0006-0000-0200-000014010000}">
      <text>
        <r>
          <rPr>
            <b/>
            <sz val="8"/>
            <color indexed="81"/>
            <rFont val="Tahoma"/>
            <family val="2"/>
          </rPr>
          <t>Alexander Liao:</t>
        </r>
        <r>
          <rPr>
            <sz val="8"/>
            <color indexed="81"/>
            <rFont val="Tahoma"/>
            <family val="2"/>
          </rPr>
          <t xml:space="preserve">
Input partial frequency for element to the left</t>
        </r>
      </text>
    </comment>
    <comment ref="N31" authorId="0" shapeId="0" xr:uid="{00000000-0006-0000-0200-000015010000}">
      <text>
        <r>
          <rPr>
            <b/>
            <sz val="8"/>
            <color indexed="81"/>
            <rFont val="Tahoma"/>
            <family val="2"/>
          </rPr>
          <t>Alexander Liao:</t>
        </r>
        <r>
          <rPr>
            <sz val="8"/>
            <color indexed="81"/>
            <rFont val="Tahoma"/>
            <family val="2"/>
          </rPr>
          <t xml:space="preserve">
Input partial frequency for element to the left</t>
        </r>
      </text>
    </comment>
    <comment ref="Q31" authorId="0" shapeId="0" xr:uid="{00000000-0006-0000-0200-000016010000}">
      <text>
        <r>
          <rPr>
            <b/>
            <sz val="8"/>
            <color indexed="81"/>
            <rFont val="Tahoma"/>
            <family val="2"/>
          </rPr>
          <t>Alexander Liao:</t>
        </r>
        <r>
          <rPr>
            <sz val="8"/>
            <color indexed="81"/>
            <rFont val="Tahoma"/>
            <family val="2"/>
          </rPr>
          <t xml:space="preserve">
Input partial frequency for element to the left</t>
        </r>
      </text>
    </comment>
    <comment ref="T31" authorId="0" shapeId="0" xr:uid="{00000000-0006-0000-0200-000017010000}">
      <text>
        <r>
          <rPr>
            <b/>
            <sz val="8"/>
            <color indexed="81"/>
            <rFont val="Tahoma"/>
            <family val="2"/>
          </rPr>
          <t>Alexander Liao:</t>
        </r>
        <r>
          <rPr>
            <sz val="8"/>
            <color indexed="81"/>
            <rFont val="Tahoma"/>
            <family val="2"/>
          </rPr>
          <t xml:space="preserve">
Input partial frequency for element to the left</t>
        </r>
      </text>
    </comment>
    <comment ref="W31" authorId="0" shapeId="0" xr:uid="{00000000-0006-0000-0200-000018010000}">
      <text>
        <r>
          <rPr>
            <b/>
            <sz val="8"/>
            <color indexed="81"/>
            <rFont val="Tahoma"/>
            <family val="2"/>
          </rPr>
          <t>Alexander Liao:</t>
        </r>
        <r>
          <rPr>
            <sz val="8"/>
            <color indexed="81"/>
            <rFont val="Tahoma"/>
            <family val="2"/>
          </rPr>
          <t xml:space="preserve">
Input partial frequency for element to the left</t>
        </r>
      </text>
    </comment>
    <comment ref="Z31" authorId="0" shapeId="0" xr:uid="{00000000-0006-0000-0200-000019010000}">
      <text>
        <r>
          <rPr>
            <b/>
            <sz val="8"/>
            <color indexed="81"/>
            <rFont val="Tahoma"/>
            <family val="2"/>
          </rPr>
          <t>Alexander Liao:</t>
        </r>
        <r>
          <rPr>
            <sz val="8"/>
            <color indexed="81"/>
            <rFont val="Tahoma"/>
            <family val="2"/>
          </rPr>
          <t xml:space="preserve">
Input partial frequency for element to the left</t>
        </r>
      </text>
    </comment>
    <comment ref="AC31" authorId="0" shapeId="0" xr:uid="{00000000-0006-0000-0200-00001A010000}">
      <text>
        <r>
          <rPr>
            <b/>
            <sz val="8"/>
            <color indexed="81"/>
            <rFont val="Tahoma"/>
            <family val="2"/>
          </rPr>
          <t>Alexander Liao:</t>
        </r>
        <r>
          <rPr>
            <sz val="8"/>
            <color indexed="81"/>
            <rFont val="Tahoma"/>
            <family val="2"/>
          </rPr>
          <t xml:space="preserve">
Input partial frequency for element to the left</t>
        </r>
      </text>
    </comment>
    <comment ref="AF31" authorId="0" shapeId="0" xr:uid="{00000000-0006-0000-0200-00001B010000}">
      <text>
        <r>
          <rPr>
            <b/>
            <sz val="8"/>
            <color indexed="81"/>
            <rFont val="Tahoma"/>
            <family val="2"/>
          </rPr>
          <t>Alexander Liao:</t>
        </r>
        <r>
          <rPr>
            <sz val="8"/>
            <color indexed="81"/>
            <rFont val="Tahoma"/>
            <family val="2"/>
          </rPr>
          <t xml:space="preserve">
Input partial frequency for element to the left</t>
        </r>
      </text>
    </comment>
    <comment ref="AI31" authorId="0" shapeId="0" xr:uid="{00000000-0006-0000-0200-00001C010000}">
      <text>
        <r>
          <rPr>
            <b/>
            <sz val="8"/>
            <color indexed="81"/>
            <rFont val="Tahoma"/>
            <family val="2"/>
          </rPr>
          <t>Alexander Liao:</t>
        </r>
        <r>
          <rPr>
            <sz val="8"/>
            <color indexed="81"/>
            <rFont val="Tahoma"/>
            <family val="2"/>
          </rPr>
          <t xml:space="preserve">
Input partial frequency for element to the left</t>
        </r>
      </text>
    </comment>
    <comment ref="AL31" authorId="0" shapeId="0" xr:uid="{00000000-0006-0000-0200-00001D010000}">
      <text>
        <r>
          <rPr>
            <b/>
            <sz val="8"/>
            <color indexed="81"/>
            <rFont val="Tahoma"/>
            <family val="2"/>
          </rPr>
          <t>Alexander Liao:</t>
        </r>
        <r>
          <rPr>
            <sz val="8"/>
            <color indexed="81"/>
            <rFont val="Tahoma"/>
            <family val="2"/>
          </rPr>
          <t xml:space="preserve">
Input partial frequency for element to the left</t>
        </r>
      </text>
    </comment>
    <comment ref="AO31" authorId="0" shapeId="0" xr:uid="{00000000-0006-0000-0200-00001E010000}">
      <text>
        <r>
          <rPr>
            <b/>
            <sz val="8"/>
            <color indexed="81"/>
            <rFont val="Tahoma"/>
            <family val="2"/>
          </rPr>
          <t>Alexander Liao:</t>
        </r>
        <r>
          <rPr>
            <sz val="8"/>
            <color indexed="81"/>
            <rFont val="Tahoma"/>
            <family val="2"/>
          </rPr>
          <t xml:space="preserve">
Input partial frequency for element to the left</t>
        </r>
      </text>
    </comment>
    <comment ref="K32" authorId="0" shapeId="0" xr:uid="{00000000-0006-0000-0200-00001F010000}">
      <text>
        <r>
          <rPr>
            <b/>
            <sz val="8"/>
            <color indexed="81"/>
            <rFont val="Tahoma"/>
            <family val="2"/>
          </rPr>
          <t>Alexander Liao:</t>
        </r>
        <r>
          <rPr>
            <sz val="8"/>
            <color indexed="81"/>
            <rFont val="Tahoma"/>
            <family val="2"/>
          </rPr>
          <t xml:space="preserve">
Input partial frequency for element to the left</t>
        </r>
      </text>
    </comment>
    <comment ref="N32" authorId="0" shapeId="0" xr:uid="{00000000-0006-0000-0200-000020010000}">
      <text>
        <r>
          <rPr>
            <b/>
            <sz val="8"/>
            <color indexed="81"/>
            <rFont val="Tahoma"/>
            <family val="2"/>
          </rPr>
          <t>Alexander Liao:</t>
        </r>
        <r>
          <rPr>
            <sz val="8"/>
            <color indexed="81"/>
            <rFont val="Tahoma"/>
            <family val="2"/>
          </rPr>
          <t xml:space="preserve">
Input partial frequency for element to the left</t>
        </r>
      </text>
    </comment>
    <comment ref="Q32" authorId="0" shapeId="0" xr:uid="{00000000-0006-0000-0200-000021010000}">
      <text>
        <r>
          <rPr>
            <b/>
            <sz val="8"/>
            <color indexed="81"/>
            <rFont val="Tahoma"/>
            <family val="2"/>
          </rPr>
          <t>Alexander Liao:</t>
        </r>
        <r>
          <rPr>
            <sz val="8"/>
            <color indexed="81"/>
            <rFont val="Tahoma"/>
            <family val="2"/>
          </rPr>
          <t xml:space="preserve">
Input partial frequency for element to the left</t>
        </r>
      </text>
    </comment>
    <comment ref="T32" authorId="0" shapeId="0" xr:uid="{00000000-0006-0000-0200-000022010000}">
      <text>
        <r>
          <rPr>
            <b/>
            <sz val="8"/>
            <color indexed="81"/>
            <rFont val="Tahoma"/>
            <family val="2"/>
          </rPr>
          <t>Alexander Liao:</t>
        </r>
        <r>
          <rPr>
            <sz val="8"/>
            <color indexed="81"/>
            <rFont val="Tahoma"/>
            <family val="2"/>
          </rPr>
          <t xml:space="preserve">
Input partial frequency for element to the left</t>
        </r>
      </text>
    </comment>
    <comment ref="W32" authorId="0" shapeId="0" xr:uid="{00000000-0006-0000-0200-000023010000}">
      <text>
        <r>
          <rPr>
            <b/>
            <sz val="8"/>
            <color indexed="81"/>
            <rFont val="Tahoma"/>
            <family val="2"/>
          </rPr>
          <t>Alexander Liao:</t>
        </r>
        <r>
          <rPr>
            <sz val="8"/>
            <color indexed="81"/>
            <rFont val="Tahoma"/>
            <family val="2"/>
          </rPr>
          <t xml:space="preserve">
Input partial frequency for element to the left</t>
        </r>
      </text>
    </comment>
    <comment ref="Z32" authorId="0" shapeId="0" xr:uid="{00000000-0006-0000-0200-000024010000}">
      <text>
        <r>
          <rPr>
            <b/>
            <sz val="8"/>
            <color indexed="81"/>
            <rFont val="Tahoma"/>
            <family val="2"/>
          </rPr>
          <t>Alexander Liao:</t>
        </r>
        <r>
          <rPr>
            <sz val="8"/>
            <color indexed="81"/>
            <rFont val="Tahoma"/>
            <family val="2"/>
          </rPr>
          <t xml:space="preserve">
Input partial frequency for element to the left</t>
        </r>
      </text>
    </comment>
    <comment ref="AC32" authorId="0" shapeId="0" xr:uid="{00000000-0006-0000-0200-000025010000}">
      <text>
        <r>
          <rPr>
            <b/>
            <sz val="8"/>
            <color indexed="81"/>
            <rFont val="Tahoma"/>
            <family val="2"/>
          </rPr>
          <t>Alexander Liao:</t>
        </r>
        <r>
          <rPr>
            <sz val="8"/>
            <color indexed="81"/>
            <rFont val="Tahoma"/>
            <family val="2"/>
          </rPr>
          <t xml:space="preserve">
Input partial frequency for element to the left</t>
        </r>
      </text>
    </comment>
    <comment ref="AF32" authorId="0" shapeId="0" xr:uid="{00000000-0006-0000-0200-000026010000}">
      <text>
        <r>
          <rPr>
            <b/>
            <sz val="8"/>
            <color indexed="81"/>
            <rFont val="Tahoma"/>
            <family val="2"/>
          </rPr>
          <t>Alexander Liao:</t>
        </r>
        <r>
          <rPr>
            <sz val="8"/>
            <color indexed="81"/>
            <rFont val="Tahoma"/>
            <family val="2"/>
          </rPr>
          <t xml:space="preserve">
Input partial frequency for element to the left</t>
        </r>
      </text>
    </comment>
    <comment ref="AI32" authorId="0" shapeId="0" xr:uid="{00000000-0006-0000-0200-000027010000}">
      <text>
        <r>
          <rPr>
            <b/>
            <sz val="8"/>
            <color indexed="81"/>
            <rFont val="Tahoma"/>
            <family val="2"/>
          </rPr>
          <t>Alexander Liao:</t>
        </r>
        <r>
          <rPr>
            <sz val="8"/>
            <color indexed="81"/>
            <rFont val="Tahoma"/>
            <family val="2"/>
          </rPr>
          <t xml:space="preserve">
Input partial frequency for element to the left</t>
        </r>
      </text>
    </comment>
    <comment ref="AL32" authorId="0" shapeId="0" xr:uid="{00000000-0006-0000-0200-000028010000}">
      <text>
        <r>
          <rPr>
            <b/>
            <sz val="8"/>
            <color indexed="81"/>
            <rFont val="Tahoma"/>
            <family val="2"/>
          </rPr>
          <t>Alexander Liao:</t>
        </r>
        <r>
          <rPr>
            <sz val="8"/>
            <color indexed="81"/>
            <rFont val="Tahoma"/>
            <family val="2"/>
          </rPr>
          <t xml:space="preserve">
Input partial frequency for element to the left</t>
        </r>
      </text>
    </comment>
    <comment ref="AO32" authorId="0" shapeId="0" xr:uid="{00000000-0006-0000-0200-000029010000}">
      <text>
        <r>
          <rPr>
            <b/>
            <sz val="8"/>
            <color indexed="81"/>
            <rFont val="Tahoma"/>
            <family val="2"/>
          </rPr>
          <t>Alexander Liao:</t>
        </r>
        <r>
          <rPr>
            <sz val="8"/>
            <color indexed="81"/>
            <rFont val="Tahoma"/>
            <family val="2"/>
          </rPr>
          <t xml:space="preserve">
Input partial frequency for element to the left</t>
        </r>
      </text>
    </comment>
    <comment ref="K33" authorId="0" shapeId="0" xr:uid="{00000000-0006-0000-0200-00002A010000}">
      <text>
        <r>
          <rPr>
            <b/>
            <sz val="8"/>
            <color indexed="81"/>
            <rFont val="Tahoma"/>
            <family val="2"/>
          </rPr>
          <t>Alexander Liao:</t>
        </r>
        <r>
          <rPr>
            <sz val="8"/>
            <color indexed="81"/>
            <rFont val="Tahoma"/>
            <family val="2"/>
          </rPr>
          <t xml:space="preserve">
Input partial frequency for element to the left</t>
        </r>
      </text>
    </comment>
    <comment ref="N33" authorId="0" shapeId="0" xr:uid="{00000000-0006-0000-0200-00002B010000}">
      <text>
        <r>
          <rPr>
            <b/>
            <sz val="8"/>
            <color indexed="81"/>
            <rFont val="Tahoma"/>
            <family val="2"/>
          </rPr>
          <t>Alexander Liao:</t>
        </r>
        <r>
          <rPr>
            <sz val="8"/>
            <color indexed="81"/>
            <rFont val="Tahoma"/>
            <family val="2"/>
          </rPr>
          <t xml:space="preserve">
Input partial frequency for element to the left</t>
        </r>
      </text>
    </comment>
    <comment ref="Q33" authorId="0" shapeId="0" xr:uid="{00000000-0006-0000-0200-00002C010000}">
      <text>
        <r>
          <rPr>
            <b/>
            <sz val="8"/>
            <color indexed="81"/>
            <rFont val="Tahoma"/>
            <family val="2"/>
          </rPr>
          <t>Alexander Liao:</t>
        </r>
        <r>
          <rPr>
            <sz val="8"/>
            <color indexed="81"/>
            <rFont val="Tahoma"/>
            <family val="2"/>
          </rPr>
          <t xml:space="preserve">
Input partial frequency for element to the left</t>
        </r>
      </text>
    </comment>
    <comment ref="T33" authorId="0" shapeId="0" xr:uid="{00000000-0006-0000-0200-00002D010000}">
      <text>
        <r>
          <rPr>
            <b/>
            <sz val="8"/>
            <color indexed="81"/>
            <rFont val="Tahoma"/>
            <family val="2"/>
          </rPr>
          <t>Alexander Liao:</t>
        </r>
        <r>
          <rPr>
            <sz val="8"/>
            <color indexed="81"/>
            <rFont val="Tahoma"/>
            <family val="2"/>
          </rPr>
          <t xml:space="preserve">
Input partial frequency for element to the left</t>
        </r>
      </text>
    </comment>
    <comment ref="W33" authorId="0" shapeId="0" xr:uid="{00000000-0006-0000-0200-00002E010000}">
      <text>
        <r>
          <rPr>
            <b/>
            <sz val="8"/>
            <color indexed="81"/>
            <rFont val="Tahoma"/>
            <family val="2"/>
          </rPr>
          <t>Alexander Liao:</t>
        </r>
        <r>
          <rPr>
            <sz val="8"/>
            <color indexed="81"/>
            <rFont val="Tahoma"/>
            <family val="2"/>
          </rPr>
          <t xml:space="preserve">
Input partial frequency for element to the left</t>
        </r>
      </text>
    </comment>
    <comment ref="Z33" authorId="0" shapeId="0" xr:uid="{00000000-0006-0000-0200-00002F010000}">
      <text>
        <r>
          <rPr>
            <b/>
            <sz val="8"/>
            <color indexed="81"/>
            <rFont val="Tahoma"/>
            <family val="2"/>
          </rPr>
          <t>Alexander Liao:</t>
        </r>
        <r>
          <rPr>
            <sz val="8"/>
            <color indexed="81"/>
            <rFont val="Tahoma"/>
            <family val="2"/>
          </rPr>
          <t xml:space="preserve">
Input partial frequency for element to the left</t>
        </r>
      </text>
    </comment>
    <comment ref="AC33" authorId="0" shapeId="0" xr:uid="{00000000-0006-0000-0200-000030010000}">
      <text>
        <r>
          <rPr>
            <b/>
            <sz val="8"/>
            <color indexed="81"/>
            <rFont val="Tahoma"/>
            <family val="2"/>
          </rPr>
          <t>Alexander Liao:</t>
        </r>
        <r>
          <rPr>
            <sz val="8"/>
            <color indexed="81"/>
            <rFont val="Tahoma"/>
            <family val="2"/>
          </rPr>
          <t xml:space="preserve">
Input partial frequency for element to the left</t>
        </r>
      </text>
    </comment>
    <comment ref="AF33" authorId="0" shapeId="0" xr:uid="{00000000-0006-0000-0200-000031010000}">
      <text>
        <r>
          <rPr>
            <b/>
            <sz val="8"/>
            <color indexed="81"/>
            <rFont val="Tahoma"/>
            <family val="2"/>
          </rPr>
          <t>Alexander Liao:</t>
        </r>
        <r>
          <rPr>
            <sz val="8"/>
            <color indexed="81"/>
            <rFont val="Tahoma"/>
            <family val="2"/>
          </rPr>
          <t xml:space="preserve">
Input partial frequency for element to the left</t>
        </r>
      </text>
    </comment>
    <comment ref="AI33" authorId="0" shapeId="0" xr:uid="{00000000-0006-0000-0200-000032010000}">
      <text>
        <r>
          <rPr>
            <b/>
            <sz val="8"/>
            <color indexed="81"/>
            <rFont val="Tahoma"/>
            <family val="2"/>
          </rPr>
          <t>Alexander Liao:</t>
        </r>
        <r>
          <rPr>
            <sz val="8"/>
            <color indexed="81"/>
            <rFont val="Tahoma"/>
            <family val="2"/>
          </rPr>
          <t xml:space="preserve">
Input partial frequency for element to the left</t>
        </r>
      </text>
    </comment>
    <comment ref="AL33" authorId="0" shapeId="0" xr:uid="{00000000-0006-0000-0200-000033010000}">
      <text>
        <r>
          <rPr>
            <b/>
            <sz val="8"/>
            <color indexed="81"/>
            <rFont val="Tahoma"/>
            <family val="2"/>
          </rPr>
          <t>Alexander Liao:</t>
        </r>
        <r>
          <rPr>
            <sz val="8"/>
            <color indexed="81"/>
            <rFont val="Tahoma"/>
            <family val="2"/>
          </rPr>
          <t xml:space="preserve">
Input partial frequency for element to the left</t>
        </r>
      </text>
    </comment>
    <comment ref="AO33" authorId="0" shapeId="0" xr:uid="{00000000-0006-0000-0200-000034010000}">
      <text>
        <r>
          <rPr>
            <b/>
            <sz val="8"/>
            <color indexed="81"/>
            <rFont val="Tahoma"/>
            <family val="2"/>
          </rPr>
          <t>Alexander Liao:</t>
        </r>
        <r>
          <rPr>
            <sz val="8"/>
            <color indexed="81"/>
            <rFont val="Tahoma"/>
            <family val="2"/>
          </rPr>
          <t xml:space="preserve">
Input partial frequency for element to the left</t>
        </r>
      </text>
    </comment>
    <comment ref="K34" authorId="0" shapeId="0" xr:uid="{00000000-0006-0000-0200-000035010000}">
      <text>
        <r>
          <rPr>
            <b/>
            <sz val="8"/>
            <color indexed="81"/>
            <rFont val="Tahoma"/>
            <family val="2"/>
          </rPr>
          <t>Alexander Liao:</t>
        </r>
        <r>
          <rPr>
            <sz val="8"/>
            <color indexed="81"/>
            <rFont val="Tahoma"/>
            <family val="2"/>
          </rPr>
          <t xml:space="preserve">
Input partial frequency for element to the left</t>
        </r>
      </text>
    </comment>
    <comment ref="N34" authorId="0" shapeId="0" xr:uid="{00000000-0006-0000-0200-000036010000}">
      <text>
        <r>
          <rPr>
            <b/>
            <sz val="8"/>
            <color indexed="81"/>
            <rFont val="Tahoma"/>
            <family val="2"/>
          </rPr>
          <t>Alexander Liao:</t>
        </r>
        <r>
          <rPr>
            <sz val="8"/>
            <color indexed="81"/>
            <rFont val="Tahoma"/>
            <family val="2"/>
          </rPr>
          <t xml:space="preserve">
Input partial frequency for element to the left</t>
        </r>
      </text>
    </comment>
    <comment ref="Q34" authorId="0" shapeId="0" xr:uid="{00000000-0006-0000-0200-000037010000}">
      <text>
        <r>
          <rPr>
            <b/>
            <sz val="8"/>
            <color indexed="81"/>
            <rFont val="Tahoma"/>
            <family val="2"/>
          </rPr>
          <t>Alexander Liao:</t>
        </r>
        <r>
          <rPr>
            <sz val="8"/>
            <color indexed="81"/>
            <rFont val="Tahoma"/>
            <family val="2"/>
          </rPr>
          <t xml:space="preserve">
Input partial frequency for element to the left</t>
        </r>
      </text>
    </comment>
    <comment ref="T34" authorId="0" shapeId="0" xr:uid="{00000000-0006-0000-0200-000038010000}">
      <text>
        <r>
          <rPr>
            <b/>
            <sz val="8"/>
            <color indexed="81"/>
            <rFont val="Tahoma"/>
            <family val="2"/>
          </rPr>
          <t>Alexander Liao:</t>
        </r>
        <r>
          <rPr>
            <sz val="8"/>
            <color indexed="81"/>
            <rFont val="Tahoma"/>
            <family val="2"/>
          </rPr>
          <t xml:space="preserve">
Input partial frequency for element to the left</t>
        </r>
      </text>
    </comment>
    <comment ref="W34" authorId="0" shapeId="0" xr:uid="{00000000-0006-0000-0200-000039010000}">
      <text>
        <r>
          <rPr>
            <b/>
            <sz val="8"/>
            <color indexed="81"/>
            <rFont val="Tahoma"/>
            <family val="2"/>
          </rPr>
          <t>Alexander Liao:</t>
        </r>
        <r>
          <rPr>
            <sz val="8"/>
            <color indexed="81"/>
            <rFont val="Tahoma"/>
            <family val="2"/>
          </rPr>
          <t xml:space="preserve">
Input partial frequency for element to the left</t>
        </r>
      </text>
    </comment>
    <comment ref="Z34" authorId="0" shapeId="0" xr:uid="{00000000-0006-0000-0200-00003A010000}">
      <text>
        <r>
          <rPr>
            <b/>
            <sz val="8"/>
            <color indexed="81"/>
            <rFont val="Tahoma"/>
            <family val="2"/>
          </rPr>
          <t>Alexander Liao:</t>
        </r>
        <r>
          <rPr>
            <sz val="8"/>
            <color indexed="81"/>
            <rFont val="Tahoma"/>
            <family val="2"/>
          </rPr>
          <t xml:space="preserve">
Input partial frequency for element to the left</t>
        </r>
      </text>
    </comment>
    <comment ref="AC34" authorId="0" shapeId="0" xr:uid="{00000000-0006-0000-0200-00003B010000}">
      <text>
        <r>
          <rPr>
            <b/>
            <sz val="8"/>
            <color indexed="81"/>
            <rFont val="Tahoma"/>
            <family val="2"/>
          </rPr>
          <t>Alexander Liao:</t>
        </r>
        <r>
          <rPr>
            <sz val="8"/>
            <color indexed="81"/>
            <rFont val="Tahoma"/>
            <family val="2"/>
          </rPr>
          <t xml:space="preserve">
Input partial frequency for element to the left</t>
        </r>
      </text>
    </comment>
    <comment ref="AF34" authorId="0" shapeId="0" xr:uid="{00000000-0006-0000-0200-00003C010000}">
      <text>
        <r>
          <rPr>
            <b/>
            <sz val="8"/>
            <color indexed="81"/>
            <rFont val="Tahoma"/>
            <family val="2"/>
          </rPr>
          <t>Alexander Liao:</t>
        </r>
        <r>
          <rPr>
            <sz val="8"/>
            <color indexed="81"/>
            <rFont val="Tahoma"/>
            <family val="2"/>
          </rPr>
          <t xml:space="preserve">
Input partial frequency for element to the left</t>
        </r>
      </text>
    </comment>
    <comment ref="AI34" authorId="0" shapeId="0" xr:uid="{00000000-0006-0000-0200-00003D010000}">
      <text>
        <r>
          <rPr>
            <b/>
            <sz val="8"/>
            <color indexed="81"/>
            <rFont val="Tahoma"/>
            <family val="2"/>
          </rPr>
          <t>Alexander Liao:</t>
        </r>
        <r>
          <rPr>
            <sz val="8"/>
            <color indexed="81"/>
            <rFont val="Tahoma"/>
            <family val="2"/>
          </rPr>
          <t xml:space="preserve">
Input partial frequency for element to the left</t>
        </r>
      </text>
    </comment>
    <comment ref="AL34" authorId="0" shapeId="0" xr:uid="{00000000-0006-0000-0200-00003E010000}">
      <text>
        <r>
          <rPr>
            <b/>
            <sz val="8"/>
            <color indexed="81"/>
            <rFont val="Tahoma"/>
            <family val="2"/>
          </rPr>
          <t>Alexander Liao:</t>
        </r>
        <r>
          <rPr>
            <sz val="8"/>
            <color indexed="81"/>
            <rFont val="Tahoma"/>
            <family val="2"/>
          </rPr>
          <t xml:space="preserve">
Input partial frequency for element to the left</t>
        </r>
      </text>
    </comment>
    <comment ref="AO34" authorId="0" shapeId="0" xr:uid="{00000000-0006-0000-0200-00003F010000}">
      <text>
        <r>
          <rPr>
            <b/>
            <sz val="8"/>
            <color indexed="81"/>
            <rFont val="Tahoma"/>
            <family val="2"/>
          </rPr>
          <t>Alexander Liao:</t>
        </r>
        <r>
          <rPr>
            <sz val="8"/>
            <color indexed="81"/>
            <rFont val="Tahoma"/>
            <family val="2"/>
          </rPr>
          <t xml:space="preserve">
Input partial frequency for element to the left</t>
        </r>
      </text>
    </comment>
    <comment ref="K35" authorId="0" shapeId="0" xr:uid="{00000000-0006-0000-0200-000040010000}">
      <text>
        <r>
          <rPr>
            <b/>
            <sz val="8"/>
            <color indexed="81"/>
            <rFont val="Tahoma"/>
            <family val="2"/>
          </rPr>
          <t>Alexander Liao:</t>
        </r>
        <r>
          <rPr>
            <sz val="8"/>
            <color indexed="81"/>
            <rFont val="Tahoma"/>
            <family val="2"/>
          </rPr>
          <t xml:space="preserve">
Input partial frequency for element to the left</t>
        </r>
      </text>
    </comment>
    <comment ref="N35" authorId="0" shapeId="0" xr:uid="{00000000-0006-0000-0200-000041010000}">
      <text>
        <r>
          <rPr>
            <b/>
            <sz val="8"/>
            <color indexed="81"/>
            <rFont val="Tahoma"/>
            <family val="2"/>
          </rPr>
          <t>Alexander Liao:</t>
        </r>
        <r>
          <rPr>
            <sz val="8"/>
            <color indexed="81"/>
            <rFont val="Tahoma"/>
            <family val="2"/>
          </rPr>
          <t xml:space="preserve">
Input partial frequency for element to the left</t>
        </r>
      </text>
    </comment>
    <comment ref="Q35" authorId="0" shapeId="0" xr:uid="{00000000-0006-0000-0200-000042010000}">
      <text>
        <r>
          <rPr>
            <b/>
            <sz val="8"/>
            <color indexed="81"/>
            <rFont val="Tahoma"/>
            <family val="2"/>
          </rPr>
          <t>Alexander Liao:</t>
        </r>
        <r>
          <rPr>
            <sz val="8"/>
            <color indexed="81"/>
            <rFont val="Tahoma"/>
            <family val="2"/>
          </rPr>
          <t xml:space="preserve">
Input partial frequency for element to the left</t>
        </r>
      </text>
    </comment>
    <comment ref="T35" authorId="0" shapeId="0" xr:uid="{00000000-0006-0000-0200-000043010000}">
      <text>
        <r>
          <rPr>
            <b/>
            <sz val="8"/>
            <color indexed="81"/>
            <rFont val="Tahoma"/>
            <family val="2"/>
          </rPr>
          <t>Alexander Liao:</t>
        </r>
        <r>
          <rPr>
            <sz val="8"/>
            <color indexed="81"/>
            <rFont val="Tahoma"/>
            <family val="2"/>
          </rPr>
          <t xml:space="preserve">
Input partial frequency for element to the left</t>
        </r>
      </text>
    </comment>
    <comment ref="W35" authorId="0" shapeId="0" xr:uid="{00000000-0006-0000-0200-000044010000}">
      <text>
        <r>
          <rPr>
            <b/>
            <sz val="8"/>
            <color indexed="81"/>
            <rFont val="Tahoma"/>
            <family val="2"/>
          </rPr>
          <t>Alexander Liao:</t>
        </r>
        <r>
          <rPr>
            <sz val="8"/>
            <color indexed="81"/>
            <rFont val="Tahoma"/>
            <family val="2"/>
          </rPr>
          <t xml:space="preserve">
Input partial frequency for element to the left</t>
        </r>
      </text>
    </comment>
    <comment ref="Z35" authorId="0" shapeId="0" xr:uid="{00000000-0006-0000-0200-000045010000}">
      <text>
        <r>
          <rPr>
            <b/>
            <sz val="8"/>
            <color indexed="81"/>
            <rFont val="Tahoma"/>
            <family val="2"/>
          </rPr>
          <t>Alexander Liao:</t>
        </r>
        <r>
          <rPr>
            <sz val="8"/>
            <color indexed="81"/>
            <rFont val="Tahoma"/>
            <family val="2"/>
          </rPr>
          <t xml:space="preserve">
Input partial frequency for element to the left</t>
        </r>
      </text>
    </comment>
    <comment ref="AC35" authorId="0" shapeId="0" xr:uid="{00000000-0006-0000-0200-000046010000}">
      <text>
        <r>
          <rPr>
            <b/>
            <sz val="8"/>
            <color indexed="81"/>
            <rFont val="Tahoma"/>
            <family val="2"/>
          </rPr>
          <t>Alexander Liao:</t>
        </r>
        <r>
          <rPr>
            <sz val="8"/>
            <color indexed="81"/>
            <rFont val="Tahoma"/>
            <family val="2"/>
          </rPr>
          <t xml:space="preserve">
Input partial frequency for element to the left</t>
        </r>
      </text>
    </comment>
    <comment ref="AF35" authorId="0" shapeId="0" xr:uid="{00000000-0006-0000-0200-000047010000}">
      <text>
        <r>
          <rPr>
            <b/>
            <sz val="8"/>
            <color indexed="81"/>
            <rFont val="Tahoma"/>
            <family val="2"/>
          </rPr>
          <t>Alexander Liao:</t>
        </r>
        <r>
          <rPr>
            <sz val="8"/>
            <color indexed="81"/>
            <rFont val="Tahoma"/>
            <family val="2"/>
          </rPr>
          <t xml:space="preserve">
Input partial frequency for element to the left</t>
        </r>
      </text>
    </comment>
    <comment ref="AI35" authorId="0" shapeId="0" xr:uid="{00000000-0006-0000-0200-000048010000}">
      <text>
        <r>
          <rPr>
            <b/>
            <sz val="8"/>
            <color indexed="81"/>
            <rFont val="Tahoma"/>
            <family val="2"/>
          </rPr>
          <t>Alexander Liao:</t>
        </r>
        <r>
          <rPr>
            <sz val="8"/>
            <color indexed="81"/>
            <rFont val="Tahoma"/>
            <family val="2"/>
          </rPr>
          <t xml:space="preserve">
Input partial frequency for element to the left</t>
        </r>
      </text>
    </comment>
    <comment ref="AL35" authorId="0" shapeId="0" xr:uid="{00000000-0006-0000-0200-000049010000}">
      <text>
        <r>
          <rPr>
            <b/>
            <sz val="8"/>
            <color indexed="81"/>
            <rFont val="Tahoma"/>
            <family val="2"/>
          </rPr>
          <t>Alexander Liao:</t>
        </r>
        <r>
          <rPr>
            <sz val="8"/>
            <color indexed="81"/>
            <rFont val="Tahoma"/>
            <family val="2"/>
          </rPr>
          <t xml:space="preserve">
Input partial frequency for element to the left</t>
        </r>
      </text>
    </comment>
    <comment ref="AO35" authorId="0" shapeId="0" xr:uid="{00000000-0006-0000-0200-00004A010000}">
      <text>
        <r>
          <rPr>
            <b/>
            <sz val="8"/>
            <color indexed="81"/>
            <rFont val="Tahoma"/>
            <family val="2"/>
          </rPr>
          <t>Alexander Liao:</t>
        </r>
        <r>
          <rPr>
            <sz val="8"/>
            <color indexed="81"/>
            <rFont val="Tahoma"/>
            <family val="2"/>
          </rPr>
          <t xml:space="preserve">
Input partial frequency for element to the left</t>
        </r>
      </text>
    </comment>
    <comment ref="K36" authorId="0" shapeId="0" xr:uid="{00000000-0006-0000-0200-00004B010000}">
      <text>
        <r>
          <rPr>
            <b/>
            <sz val="8"/>
            <color indexed="81"/>
            <rFont val="Tahoma"/>
            <family val="2"/>
          </rPr>
          <t>Alexander Liao:</t>
        </r>
        <r>
          <rPr>
            <sz val="8"/>
            <color indexed="81"/>
            <rFont val="Tahoma"/>
            <family val="2"/>
          </rPr>
          <t xml:space="preserve">
Input partial frequency for element to the left</t>
        </r>
      </text>
    </comment>
    <comment ref="N36" authorId="0" shapeId="0" xr:uid="{00000000-0006-0000-0200-00004C010000}">
      <text>
        <r>
          <rPr>
            <b/>
            <sz val="8"/>
            <color indexed="81"/>
            <rFont val="Tahoma"/>
            <family val="2"/>
          </rPr>
          <t>Alexander Liao:</t>
        </r>
        <r>
          <rPr>
            <sz val="8"/>
            <color indexed="81"/>
            <rFont val="Tahoma"/>
            <family val="2"/>
          </rPr>
          <t xml:space="preserve">
Input partial frequency for element to the left</t>
        </r>
      </text>
    </comment>
    <comment ref="Q36" authorId="0" shapeId="0" xr:uid="{00000000-0006-0000-0200-00004D010000}">
      <text>
        <r>
          <rPr>
            <b/>
            <sz val="8"/>
            <color indexed="81"/>
            <rFont val="Tahoma"/>
            <family val="2"/>
          </rPr>
          <t>Alexander Liao:</t>
        </r>
        <r>
          <rPr>
            <sz val="8"/>
            <color indexed="81"/>
            <rFont val="Tahoma"/>
            <family val="2"/>
          </rPr>
          <t xml:space="preserve">
Input partial frequency for element to the left</t>
        </r>
      </text>
    </comment>
    <comment ref="T36" authorId="0" shapeId="0" xr:uid="{00000000-0006-0000-0200-00004E010000}">
      <text>
        <r>
          <rPr>
            <b/>
            <sz val="8"/>
            <color indexed="81"/>
            <rFont val="Tahoma"/>
            <family val="2"/>
          </rPr>
          <t>Alexander Liao:</t>
        </r>
        <r>
          <rPr>
            <sz val="8"/>
            <color indexed="81"/>
            <rFont val="Tahoma"/>
            <family val="2"/>
          </rPr>
          <t xml:space="preserve">
Input partial frequency for element to the left</t>
        </r>
      </text>
    </comment>
    <comment ref="W36" authorId="0" shapeId="0" xr:uid="{00000000-0006-0000-0200-00004F010000}">
      <text>
        <r>
          <rPr>
            <b/>
            <sz val="8"/>
            <color indexed="81"/>
            <rFont val="Tahoma"/>
            <family val="2"/>
          </rPr>
          <t>Alexander Liao:</t>
        </r>
        <r>
          <rPr>
            <sz val="8"/>
            <color indexed="81"/>
            <rFont val="Tahoma"/>
            <family val="2"/>
          </rPr>
          <t xml:space="preserve">
Input partial frequency for element to the left</t>
        </r>
      </text>
    </comment>
    <comment ref="Z36" authorId="0" shapeId="0" xr:uid="{00000000-0006-0000-0200-000050010000}">
      <text>
        <r>
          <rPr>
            <b/>
            <sz val="8"/>
            <color indexed="81"/>
            <rFont val="Tahoma"/>
            <family val="2"/>
          </rPr>
          <t>Alexander Liao:</t>
        </r>
        <r>
          <rPr>
            <sz val="8"/>
            <color indexed="81"/>
            <rFont val="Tahoma"/>
            <family val="2"/>
          </rPr>
          <t xml:space="preserve">
Input partial frequency for element to the left</t>
        </r>
      </text>
    </comment>
    <comment ref="AC36" authorId="0" shapeId="0" xr:uid="{00000000-0006-0000-0200-000051010000}">
      <text>
        <r>
          <rPr>
            <b/>
            <sz val="8"/>
            <color indexed="81"/>
            <rFont val="Tahoma"/>
            <family val="2"/>
          </rPr>
          <t>Alexander Liao:</t>
        </r>
        <r>
          <rPr>
            <sz val="8"/>
            <color indexed="81"/>
            <rFont val="Tahoma"/>
            <family val="2"/>
          </rPr>
          <t xml:space="preserve">
Input partial frequency for element to the left</t>
        </r>
      </text>
    </comment>
    <comment ref="AF36" authorId="0" shapeId="0" xr:uid="{00000000-0006-0000-0200-000052010000}">
      <text>
        <r>
          <rPr>
            <b/>
            <sz val="8"/>
            <color indexed="81"/>
            <rFont val="Tahoma"/>
            <family val="2"/>
          </rPr>
          <t>Alexander Liao:</t>
        </r>
        <r>
          <rPr>
            <sz val="8"/>
            <color indexed="81"/>
            <rFont val="Tahoma"/>
            <family val="2"/>
          </rPr>
          <t xml:space="preserve">
Input partial frequency for element to the left</t>
        </r>
      </text>
    </comment>
    <comment ref="AI36" authorId="0" shapeId="0" xr:uid="{00000000-0006-0000-0200-000053010000}">
      <text>
        <r>
          <rPr>
            <b/>
            <sz val="8"/>
            <color indexed="81"/>
            <rFont val="Tahoma"/>
            <family val="2"/>
          </rPr>
          <t>Alexander Liao:</t>
        </r>
        <r>
          <rPr>
            <sz val="8"/>
            <color indexed="81"/>
            <rFont val="Tahoma"/>
            <family val="2"/>
          </rPr>
          <t xml:space="preserve">
Input partial frequency for element to the left</t>
        </r>
      </text>
    </comment>
    <comment ref="AL36" authorId="0" shapeId="0" xr:uid="{00000000-0006-0000-0200-000054010000}">
      <text>
        <r>
          <rPr>
            <b/>
            <sz val="8"/>
            <color indexed="81"/>
            <rFont val="Tahoma"/>
            <family val="2"/>
          </rPr>
          <t>Alexander Liao:</t>
        </r>
        <r>
          <rPr>
            <sz val="8"/>
            <color indexed="81"/>
            <rFont val="Tahoma"/>
            <family val="2"/>
          </rPr>
          <t xml:space="preserve">
Input partial frequency for element to the left</t>
        </r>
      </text>
    </comment>
    <comment ref="AO36" authorId="0" shapeId="0" xr:uid="{00000000-0006-0000-0200-000055010000}">
      <text>
        <r>
          <rPr>
            <b/>
            <sz val="8"/>
            <color indexed="81"/>
            <rFont val="Tahoma"/>
            <family val="2"/>
          </rPr>
          <t>Alexander Liao:</t>
        </r>
        <r>
          <rPr>
            <sz val="8"/>
            <color indexed="81"/>
            <rFont val="Tahoma"/>
            <family val="2"/>
          </rPr>
          <t xml:space="preserve">
Input partial frequency for element to the left</t>
        </r>
      </text>
    </comment>
    <comment ref="K37" authorId="0" shapeId="0" xr:uid="{00000000-0006-0000-0200-000056010000}">
      <text>
        <r>
          <rPr>
            <b/>
            <sz val="8"/>
            <color indexed="81"/>
            <rFont val="Tahoma"/>
            <family val="2"/>
          </rPr>
          <t>Alexander Liao:</t>
        </r>
        <r>
          <rPr>
            <sz val="8"/>
            <color indexed="81"/>
            <rFont val="Tahoma"/>
            <family val="2"/>
          </rPr>
          <t xml:space="preserve">
Input partial frequency for element to the left</t>
        </r>
      </text>
    </comment>
    <comment ref="N37" authorId="0" shapeId="0" xr:uid="{00000000-0006-0000-0200-000057010000}">
      <text>
        <r>
          <rPr>
            <b/>
            <sz val="8"/>
            <color indexed="81"/>
            <rFont val="Tahoma"/>
            <family val="2"/>
          </rPr>
          <t>Alexander Liao:</t>
        </r>
        <r>
          <rPr>
            <sz val="8"/>
            <color indexed="81"/>
            <rFont val="Tahoma"/>
            <family val="2"/>
          </rPr>
          <t xml:space="preserve">
Input partial frequency for element to the left</t>
        </r>
      </text>
    </comment>
    <comment ref="Q37" authorId="0" shapeId="0" xr:uid="{00000000-0006-0000-0200-000058010000}">
      <text>
        <r>
          <rPr>
            <b/>
            <sz val="8"/>
            <color indexed="81"/>
            <rFont val="Tahoma"/>
            <family val="2"/>
          </rPr>
          <t>Alexander Liao:</t>
        </r>
        <r>
          <rPr>
            <sz val="8"/>
            <color indexed="81"/>
            <rFont val="Tahoma"/>
            <family val="2"/>
          </rPr>
          <t xml:space="preserve">
Input partial frequency for element to the left</t>
        </r>
      </text>
    </comment>
    <comment ref="T37" authorId="0" shapeId="0" xr:uid="{00000000-0006-0000-0200-000059010000}">
      <text>
        <r>
          <rPr>
            <b/>
            <sz val="8"/>
            <color indexed="81"/>
            <rFont val="Tahoma"/>
            <family val="2"/>
          </rPr>
          <t>Alexander Liao:</t>
        </r>
        <r>
          <rPr>
            <sz val="8"/>
            <color indexed="81"/>
            <rFont val="Tahoma"/>
            <family val="2"/>
          </rPr>
          <t xml:space="preserve">
Input partial frequency for element to the left</t>
        </r>
      </text>
    </comment>
    <comment ref="W37" authorId="0" shapeId="0" xr:uid="{00000000-0006-0000-0200-00005A010000}">
      <text>
        <r>
          <rPr>
            <b/>
            <sz val="8"/>
            <color indexed="81"/>
            <rFont val="Tahoma"/>
            <family val="2"/>
          </rPr>
          <t>Alexander Liao:</t>
        </r>
        <r>
          <rPr>
            <sz val="8"/>
            <color indexed="81"/>
            <rFont val="Tahoma"/>
            <family val="2"/>
          </rPr>
          <t xml:space="preserve">
Input partial frequency for element to the left</t>
        </r>
      </text>
    </comment>
    <comment ref="Z37" authorId="0" shapeId="0" xr:uid="{00000000-0006-0000-0200-00005B010000}">
      <text>
        <r>
          <rPr>
            <b/>
            <sz val="8"/>
            <color indexed="81"/>
            <rFont val="Tahoma"/>
            <family val="2"/>
          </rPr>
          <t>Alexander Liao:</t>
        </r>
        <r>
          <rPr>
            <sz val="8"/>
            <color indexed="81"/>
            <rFont val="Tahoma"/>
            <family val="2"/>
          </rPr>
          <t xml:space="preserve">
Input partial frequency for element to the left</t>
        </r>
      </text>
    </comment>
    <comment ref="AC37" authorId="0" shapeId="0" xr:uid="{00000000-0006-0000-0200-00005C010000}">
      <text>
        <r>
          <rPr>
            <b/>
            <sz val="8"/>
            <color indexed="81"/>
            <rFont val="Tahoma"/>
            <family val="2"/>
          </rPr>
          <t>Alexander Liao:</t>
        </r>
        <r>
          <rPr>
            <sz val="8"/>
            <color indexed="81"/>
            <rFont val="Tahoma"/>
            <family val="2"/>
          </rPr>
          <t xml:space="preserve">
Input partial frequency for element to the left</t>
        </r>
      </text>
    </comment>
    <comment ref="AF37" authorId="0" shapeId="0" xr:uid="{00000000-0006-0000-0200-00005D010000}">
      <text>
        <r>
          <rPr>
            <b/>
            <sz val="8"/>
            <color indexed="81"/>
            <rFont val="Tahoma"/>
            <family val="2"/>
          </rPr>
          <t>Alexander Liao:</t>
        </r>
        <r>
          <rPr>
            <sz val="8"/>
            <color indexed="81"/>
            <rFont val="Tahoma"/>
            <family val="2"/>
          </rPr>
          <t xml:space="preserve">
Input partial frequency for element to the left</t>
        </r>
      </text>
    </comment>
    <comment ref="AI37" authorId="0" shapeId="0" xr:uid="{00000000-0006-0000-0200-00005E010000}">
      <text>
        <r>
          <rPr>
            <b/>
            <sz val="8"/>
            <color indexed="81"/>
            <rFont val="Tahoma"/>
            <family val="2"/>
          </rPr>
          <t>Alexander Liao:</t>
        </r>
        <r>
          <rPr>
            <sz val="8"/>
            <color indexed="81"/>
            <rFont val="Tahoma"/>
            <family val="2"/>
          </rPr>
          <t xml:space="preserve">
Input partial frequency for element to the left</t>
        </r>
      </text>
    </comment>
    <comment ref="AL37" authorId="0" shapeId="0" xr:uid="{00000000-0006-0000-0200-00005F010000}">
      <text>
        <r>
          <rPr>
            <b/>
            <sz val="8"/>
            <color indexed="81"/>
            <rFont val="Tahoma"/>
            <family val="2"/>
          </rPr>
          <t>Alexander Liao:</t>
        </r>
        <r>
          <rPr>
            <sz val="8"/>
            <color indexed="81"/>
            <rFont val="Tahoma"/>
            <family val="2"/>
          </rPr>
          <t xml:space="preserve">
Input partial frequency for element to the left</t>
        </r>
      </text>
    </comment>
    <comment ref="AO37" authorId="0" shapeId="0" xr:uid="{00000000-0006-0000-0200-000060010000}">
      <text>
        <r>
          <rPr>
            <b/>
            <sz val="8"/>
            <color indexed="81"/>
            <rFont val="Tahoma"/>
            <family val="2"/>
          </rPr>
          <t>Alexander Liao:</t>
        </r>
        <r>
          <rPr>
            <sz val="8"/>
            <color indexed="81"/>
            <rFont val="Tahoma"/>
            <family val="2"/>
          </rPr>
          <t xml:space="preserve">
Input partial frequency for element to the left</t>
        </r>
      </text>
    </comment>
    <comment ref="K38" authorId="0" shapeId="0" xr:uid="{00000000-0006-0000-0200-000061010000}">
      <text>
        <r>
          <rPr>
            <b/>
            <sz val="8"/>
            <color indexed="81"/>
            <rFont val="Tahoma"/>
            <family val="2"/>
          </rPr>
          <t>Alexander Liao:</t>
        </r>
        <r>
          <rPr>
            <sz val="8"/>
            <color indexed="81"/>
            <rFont val="Tahoma"/>
            <family val="2"/>
          </rPr>
          <t xml:space="preserve">
Input partial frequency for element to the left</t>
        </r>
      </text>
    </comment>
    <comment ref="N38" authorId="0" shapeId="0" xr:uid="{00000000-0006-0000-0200-000062010000}">
      <text>
        <r>
          <rPr>
            <b/>
            <sz val="8"/>
            <color indexed="81"/>
            <rFont val="Tahoma"/>
            <family val="2"/>
          </rPr>
          <t>Alexander Liao:</t>
        </r>
        <r>
          <rPr>
            <sz val="8"/>
            <color indexed="81"/>
            <rFont val="Tahoma"/>
            <family val="2"/>
          </rPr>
          <t xml:space="preserve">
Input partial frequency for element to the left</t>
        </r>
      </text>
    </comment>
    <comment ref="Q38" authorId="0" shapeId="0" xr:uid="{00000000-0006-0000-0200-000063010000}">
      <text>
        <r>
          <rPr>
            <b/>
            <sz val="8"/>
            <color indexed="81"/>
            <rFont val="Tahoma"/>
            <family val="2"/>
          </rPr>
          <t>Alexander Liao:</t>
        </r>
        <r>
          <rPr>
            <sz val="8"/>
            <color indexed="81"/>
            <rFont val="Tahoma"/>
            <family val="2"/>
          </rPr>
          <t xml:space="preserve">
Input partial frequency for element to the left</t>
        </r>
      </text>
    </comment>
    <comment ref="T38" authorId="0" shapeId="0" xr:uid="{00000000-0006-0000-0200-000064010000}">
      <text>
        <r>
          <rPr>
            <b/>
            <sz val="8"/>
            <color indexed="81"/>
            <rFont val="Tahoma"/>
            <family val="2"/>
          </rPr>
          <t>Alexander Liao:</t>
        </r>
        <r>
          <rPr>
            <sz val="8"/>
            <color indexed="81"/>
            <rFont val="Tahoma"/>
            <family val="2"/>
          </rPr>
          <t xml:space="preserve">
Input partial frequency for element to the left</t>
        </r>
      </text>
    </comment>
    <comment ref="W38" authorId="0" shapeId="0" xr:uid="{00000000-0006-0000-0200-000065010000}">
      <text>
        <r>
          <rPr>
            <b/>
            <sz val="8"/>
            <color indexed="81"/>
            <rFont val="Tahoma"/>
            <family val="2"/>
          </rPr>
          <t>Alexander Liao:</t>
        </r>
        <r>
          <rPr>
            <sz val="8"/>
            <color indexed="81"/>
            <rFont val="Tahoma"/>
            <family val="2"/>
          </rPr>
          <t xml:space="preserve">
Input partial frequency for element to the left</t>
        </r>
      </text>
    </comment>
    <comment ref="Z38" authorId="0" shapeId="0" xr:uid="{00000000-0006-0000-0200-000066010000}">
      <text>
        <r>
          <rPr>
            <b/>
            <sz val="8"/>
            <color indexed="81"/>
            <rFont val="Tahoma"/>
            <family val="2"/>
          </rPr>
          <t>Alexander Liao:</t>
        </r>
        <r>
          <rPr>
            <sz val="8"/>
            <color indexed="81"/>
            <rFont val="Tahoma"/>
            <family val="2"/>
          </rPr>
          <t xml:space="preserve">
Input partial frequency for element to the left</t>
        </r>
      </text>
    </comment>
    <comment ref="AC38" authorId="0" shapeId="0" xr:uid="{00000000-0006-0000-0200-000067010000}">
      <text>
        <r>
          <rPr>
            <b/>
            <sz val="8"/>
            <color indexed="81"/>
            <rFont val="Tahoma"/>
            <family val="2"/>
          </rPr>
          <t>Alexander Liao:</t>
        </r>
        <r>
          <rPr>
            <sz val="8"/>
            <color indexed="81"/>
            <rFont val="Tahoma"/>
            <family val="2"/>
          </rPr>
          <t xml:space="preserve">
Input partial frequency for element to the left</t>
        </r>
      </text>
    </comment>
    <comment ref="AF38" authorId="0" shapeId="0" xr:uid="{00000000-0006-0000-0200-000068010000}">
      <text>
        <r>
          <rPr>
            <b/>
            <sz val="8"/>
            <color indexed="81"/>
            <rFont val="Tahoma"/>
            <family val="2"/>
          </rPr>
          <t>Alexander Liao:</t>
        </r>
        <r>
          <rPr>
            <sz val="8"/>
            <color indexed="81"/>
            <rFont val="Tahoma"/>
            <family val="2"/>
          </rPr>
          <t xml:space="preserve">
Input partial frequency for element to the left</t>
        </r>
      </text>
    </comment>
    <comment ref="AI38" authorId="0" shapeId="0" xr:uid="{00000000-0006-0000-0200-000069010000}">
      <text>
        <r>
          <rPr>
            <b/>
            <sz val="8"/>
            <color indexed="81"/>
            <rFont val="Tahoma"/>
            <family val="2"/>
          </rPr>
          <t>Alexander Liao:</t>
        </r>
        <r>
          <rPr>
            <sz val="8"/>
            <color indexed="81"/>
            <rFont val="Tahoma"/>
            <family val="2"/>
          </rPr>
          <t xml:space="preserve">
Input partial frequency for element to the left</t>
        </r>
      </text>
    </comment>
    <comment ref="AL38" authorId="0" shapeId="0" xr:uid="{00000000-0006-0000-0200-00006A010000}">
      <text>
        <r>
          <rPr>
            <b/>
            <sz val="8"/>
            <color indexed="81"/>
            <rFont val="Tahoma"/>
            <family val="2"/>
          </rPr>
          <t>Alexander Liao:</t>
        </r>
        <r>
          <rPr>
            <sz val="8"/>
            <color indexed="81"/>
            <rFont val="Tahoma"/>
            <family val="2"/>
          </rPr>
          <t xml:space="preserve">
Input partial frequency for element to the left</t>
        </r>
      </text>
    </comment>
    <comment ref="AO38" authorId="0" shapeId="0" xr:uid="{00000000-0006-0000-0200-00006B010000}">
      <text>
        <r>
          <rPr>
            <b/>
            <sz val="8"/>
            <color indexed="81"/>
            <rFont val="Tahoma"/>
            <family val="2"/>
          </rPr>
          <t>Alexander Liao:</t>
        </r>
        <r>
          <rPr>
            <sz val="8"/>
            <color indexed="81"/>
            <rFont val="Tahoma"/>
            <family val="2"/>
          </rPr>
          <t xml:space="preserve">
Input partial frequency for element to the left</t>
        </r>
      </text>
    </comment>
    <comment ref="K39" authorId="0" shapeId="0" xr:uid="{00000000-0006-0000-0200-00006C010000}">
      <text>
        <r>
          <rPr>
            <b/>
            <sz val="8"/>
            <color indexed="81"/>
            <rFont val="Tahoma"/>
            <family val="2"/>
          </rPr>
          <t>Alexander Liao:</t>
        </r>
        <r>
          <rPr>
            <sz val="8"/>
            <color indexed="81"/>
            <rFont val="Tahoma"/>
            <family val="2"/>
          </rPr>
          <t xml:space="preserve">
Input partial frequency for element to the left</t>
        </r>
      </text>
    </comment>
    <comment ref="N39" authorId="0" shapeId="0" xr:uid="{00000000-0006-0000-0200-00006D010000}">
      <text>
        <r>
          <rPr>
            <b/>
            <sz val="8"/>
            <color indexed="81"/>
            <rFont val="Tahoma"/>
            <family val="2"/>
          </rPr>
          <t>Alexander Liao:</t>
        </r>
        <r>
          <rPr>
            <sz val="8"/>
            <color indexed="81"/>
            <rFont val="Tahoma"/>
            <family val="2"/>
          </rPr>
          <t xml:space="preserve">
Input partial frequency for element to the left</t>
        </r>
      </text>
    </comment>
    <comment ref="Q39" authorId="0" shapeId="0" xr:uid="{00000000-0006-0000-0200-00006E010000}">
      <text>
        <r>
          <rPr>
            <b/>
            <sz val="8"/>
            <color indexed="81"/>
            <rFont val="Tahoma"/>
            <family val="2"/>
          </rPr>
          <t>Alexander Liao:</t>
        </r>
        <r>
          <rPr>
            <sz val="8"/>
            <color indexed="81"/>
            <rFont val="Tahoma"/>
            <family val="2"/>
          </rPr>
          <t xml:space="preserve">
Input partial frequency for element to the left</t>
        </r>
      </text>
    </comment>
    <comment ref="T39" authorId="0" shapeId="0" xr:uid="{00000000-0006-0000-0200-00006F010000}">
      <text>
        <r>
          <rPr>
            <b/>
            <sz val="8"/>
            <color indexed="81"/>
            <rFont val="Tahoma"/>
            <family val="2"/>
          </rPr>
          <t>Alexander Liao:</t>
        </r>
        <r>
          <rPr>
            <sz val="8"/>
            <color indexed="81"/>
            <rFont val="Tahoma"/>
            <family val="2"/>
          </rPr>
          <t xml:space="preserve">
Input partial frequency for element to the left</t>
        </r>
      </text>
    </comment>
    <comment ref="W39" authorId="0" shapeId="0" xr:uid="{00000000-0006-0000-0200-000070010000}">
      <text>
        <r>
          <rPr>
            <b/>
            <sz val="8"/>
            <color indexed="81"/>
            <rFont val="Tahoma"/>
            <family val="2"/>
          </rPr>
          <t>Alexander Liao:</t>
        </r>
        <r>
          <rPr>
            <sz val="8"/>
            <color indexed="81"/>
            <rFont val="Tahoma"/>
            <family val="2"/>
          </rPr>
          <t xml:space="preserve">
Input partial frequency for element to the left</t>
        </r>
      </text>
    </comment>
    <comment ref="Z39" authorId="0" shapeId="0" xr:uid="{00000000-0006-0000-0200-000071010000}">
      <text>
        <r>
          <rPr>
            <b/>
            <sz val="8"/>
            <color indexed="81"/>
            <rFont val="Tahoma"/>
            <family val="2"/>
          </rPr>
          <t>Alexander Liao:</t>
        </r>
        <r>
          <rPr>
            <sz val="8"/>
            <color indexed="81"/>
            <rFont val="Tahoma"/>
            <family val="2"/>
          </rPr>
          <t xml:space="preserve">
Input partial frequency for element to the left</t>
        </r>
      </text>
    </comment>
    <comment ref="AC39" authorId="0" shapeId="0" xr:uid="{00000000-0006-0000-0200-000072010000}">
      <text>
        <r>
          <rPr>
            <b/>
            <sz val="8"/>
            <color indexed="81"/>
            <rFont val="Tahoma"/>
            <family val="2"/>
          </rPr>
          <t>Alexander Liao:</t>
        </r>
        <r>
          <rPr>
            <sz val="8"/>
            <color indexed="81"/>
            <rFont val="Tahoma"/>
            <family val="2"/>
          </rPr>
          <t xml:space="preserve">
Input partial frequency for element to the left</t>
        </r>
      </text>
    </comment>
    <comment ref="AF39" authorId="0" shapeId="0" xr:uid="{00000000-0006-0000-0200-000073010000}">
      <text>
        <r>
          <rPr>
            <b/>
            <sz val="8"/>
            <color indexed="81"/>
            <rFont val="Tahoma"/>
            <family val="2"/>
          </rPr>
          <t>Alexander Liao:</t>
        </r>
        <r>
          <rPr>
            <sz val="8"/>
            <color indexed="81"/>
            <rFont val="Tahoma"/>
            <family val="2"/>
          </rPr>
          <t xml:space="preserve">
Input partial frequency for element to the left</t>
        </r>
      </text>
    </comment>
    <comment ref="AI39" authorId="0" shapeId="0" xr:uid="{00000000-0006-0000-0200-000074010000}">
      <text>
        <r>
          <rPr>
            <b/>
            <sz val="8"/>
            <color indexed="81"/>
            <rFont val="Tahoma"/>
            <family val="2"/>
          </rPr>
          <t>Alexander Liao:</t>
        </r>
        <r>
          <rPr>
            <sz val="8"/>
            <color indexed="81"/>
            <rFont val="Tahoma"/>
            <family val="2"/>
          </rPr>
          <t xml:space="preserve">
Input partial frequency for element to the left</t>
        </r>
      </text>
    </comment>
    <comment ref="AL39" authorId="0" shapeId="0" xr:uid="{00000000-0006-0000-0200-000075010000}">
      <text>
        <r>
          <rPr>
            <b/>
            <sz val="8"/>
            <color indexed="81"/>
            <rFont val="Tahoma"/>
            <family val="2"/>
          </rPr>
          <t>Alexander Liao:</t>
        </r>
        <r>
          <rPr>
            <sz val="8"/>
            <color indexed="81"/>
            <rFont val="Tahoma"/>
            <family val="2"/>
          </rPr>
          <t xml:space="preserve">
Input partial frequency for element to the left</t>
        </r>
      </text>
    </comment>
    <comment ref="AO39" authorId="0" shapeId="0" xr:uid="{00000000-0006-0000-0200-000076010000}">
      <text>
        <r>
          <rPr>
            <b/>
            <sz val="8"/>
            <color indexed="81"/>
            <rFont val="Tahoma"/>
            <family val="2"/>
          </rPr>
          <t>Alexander Liao:</t>
        </r>
        <r>
          <rPr>
            <sz val="8"/>
            <color indexed="81"/>
            <rFont val="Tahoma"/>
            <family val="2"/>
          </rPr>
          <t xml:space="preserve">
Input partial frequency for element to the left</t>
        </r>
      </text>
    </comment>
    <comment ref="K40" authorId="0" shapeId="0" xr:uid="{00000000-0006-0000-0200-000077010000}">
      <text>
        <r>
          <rPr>
            <b/>
            <sz val="8"/>
            <color indexed="81"/>
            <rFont val="Tahoma"/>
            <family val="2"/>
          </rPr>
          <t>Alexander Liao:</t>
        </r>
        <r>
          <rPr>
            <sz val="8"/>
            <color indexed="81"/>
            <rFont val="Tahoma"/>
            <family val="2"/>
          </rPr>
          <t xml:space="preserve">
Input partial frequency for element to the left</t>
        </r>
      </text>
    </comment>
    <comment ref="N40" authorId="0" shapeId="0" xr:uid="{00000000-0006-0000-0200-000078010000}">
      <text>
        <r>
          <rPr>
            <b/>
            <sz val="8"/>
            <color indexed="81"/>
            <rFont val="Tahoma"/>
            <family val="2"/>
          </rPr>
          <t>Alexander Liao:</t>
        </r>
        <r>
          <rPr>
            <sz val="8"/>
            <color indexed="81"/>
            <rFont val="Tahoma"/>
            <family val="2"/>
          </rPr>
          <t xml:space="preserve">
Input partial frequency for element to the left</t>
        </r>
      </text>
    </comment>
    <comment ref="Q40" authorId="0" shapeId="0" xr:uid="{00000000-0006-0000-0200-000079010000}">
      <text>
        <r>
          <rPr>
            <b/>
            <sz val="8"/>
            <color indexed="81"/>
            <rFont val="Tahoma"/>
            <family val="2"/>
          </rPr>
          <t>Alexander Liao:</t>
        </r>
        <r>
          <rPr>
            <sz val="8"/>
            <color indexed="81"/>
            <rFont val="Tahoma"/>
            <family val="2"/>
          </rPr>
          <t xml:space="preserve">
Input partial frequency for element to the left</t>
        </r>
      </text>
    </comment>
    <comment ref="T40" authorId="0" shapeId="0" xr:uid="{00000000-0006-0000-0200-00007A010000}">
      <text>
        <r>
          <rPr>
            <b/>
            <sz val="8"/>
            <color indexed="81"/>
            <rFont val="Tahoma"/>
            <family val="2"/>
          </rPr>
          <t>Alexander Liao:</t>
        </r>
        <r>
          <rPr>
            <sz val="8"/>
            <color indexed="81"/>
            <rFont val="Tahoma"/>
            <family val="2"/>
          </rPr>
          <t xml:space="preserve">
Input partial frequency for element to the left</t>
        </r>
      </text>
    </comment>
    <comment ref="W40" authorId="0" shapeId="0" xr:uid="{00000000-0006-0000-0200-00007B010000}">
      <text>
        <r>
          <rPr>
            <b/>
            <sz val="8"/>
            <color indexed="81"/>
            <rFont val="Tahoma"/>
            <family val="2"/>
          </rPr>
          <t>Alexander Liao:</t>
        </r>
        <r>
          <rPr>
            <sz val="8"/>
            <color indexed="81"/>
            <rFont val="Tahoma"/>
            <family val="2"/>
          </rPr>
          <t xml:space="preserve">
Input partial frequency for element to the left</t>
        </r>
      </text>
    </comment>
    <comment ref="Z40" authorId="0" shapeId="0" xr:uid="{00000000-0006-0000-0200-00007C010000}">
      <text>
        <r>
          <rPr>
            <b/>
            <sz val="8"/>
            <color indexed="81"/>
            <rFont val="Tahoma"/>
            <family val="2"/>
          </rPr>
          <t>Alexander Liao:</t>
        </r>
        <r>
          <rPr>
            <sz val="8"/>
            <color indexed="81"/>
            <rFont val="Tahoma"/>
            <family val="2"/>
          </rPr>
          <t xml:space="preserve">
Input partial frequency for element to the left</t>
        </r>
      </text>
    </comment>
    <comment ref="AC40" authorId="0" shapeId="0" xr:uid="{00000000-0006-0000-0200-00007D010000}">
      <text>
        <r>
          <rPr>
            <b/>
            <sz val="8"/>
            <color indexed="81"/>
            <rFont val="Tahoma"/>
            <family val="2"/>
          </rPr>
          <t>Alexander Liao:</t>
        </r>
        <r>
          <rPr>
            <sz val="8"/>
            <color indexed="81"/>
            <rFont val="Tahoma"/>
            <family val="2"/>
          </rPr>
          <t xml:space="preserve">
Input partial frequency for element to the left</t>
        </r>
      </text>
    </comment>
    <comment ref="AF40" authorId="0" shapeId="0" xr:uid="{00000000-0006-0000-0200-00007E010000}">
      <text>
        <r>
          <rPr>
            <b/>
            <sz val="8"/>
            <color indexed="81"/>
            <rFont val="Tahoma"/>
            <family val="2"/>
          </rPr>
          <t>Alexander Liao:</t>
        </r>
        <r>
          <rPr>
            <sz val="8"/>
            <color indexed="81"/>
            <rFont val="Tahoma"/>
            <family val="2"/>
          </rPr>
          <t xml:space="preserve">
Input partial frequency for element to the left</t>
        </r>
      </text>
    </comment>
    <comment ref="AI40" authorId="0" shapeId="0" xr:uid="{00000000-0006-0000-0200-00007F010000}">
      <text>
        <r>
          <rPr>
            <b/>
            <sz val="8"/>
            <color indexed="81"/>
            <rFont val="Tahoma"/>
            <family val="2"/>
          </rPr>
          <t>Alexander Liao:</t>
        </r>
        <r>
          <rPr>
            <sz val="8"/>
            <color indexed="81"/>
            <rFont val="Tahoma"/>
            <family val="2"/>
          </rPr>
          <t xml:space="preserve">
Input partial frequency for element to the left</t>
        </r>
      </text>
    </comment>
    <comment ref="AL40" authorId="0" shapeId="0" xr:uid="{00000000-0006-0000-0200-000080010000}">
      <text>
        <r>
          <rPr>
            <b/>
            <sz val="8"/>
            <color indexed="81"/>
            <rFont val="Tahoma"/>
            <family val="2"/>
          </rPr>
          <t>Alexander Liao:</t>
        </r>
        <r>
          <rPr>
            <sz val="8"/>
            <color indexed="81"/>
            <rFont val="Tahoma"/>
            <family val="2"/>
          </rPr>
          <t xml:space="preserve">
Input partial frequency for element to the left</t>
        </r>
      </text>
    </comment>
    <comment ref="AO40" authorId="0" shapeId="0" xr:uid="{00000000-0006-0000-0200-000081010000}">
      <text>
        <r>
          <rPr>
            <b/>
            <sz val="8"/>
            <color indexed="81"/>
            <rFont val="Tahoma"/>
            <family val="2"/>
          </rPr>
          <t>Alexander Liao:</t>
        </r>
        <r>
          <rPr>
            <sz val="8"/>
            <color indexed="81"/>
            <rFont val="Tahoma"/>
            <family val="2"/>
          </rPr>
          <t xml:space="preserve">
Input partial frequency for element to the left</t>
        </r>
      </text>
    </comment>
    <comment ref="K41" authorId="0" shapeId="0" xr:uid="{00000000-0006-0000-0200-000082010000}">
      <text>
        <r>
          <rPr>
            <b/>
            <sz val="8"/>
            <color indexed="81"/>
            <rFont val="Tahoma"/>
            <family val="2"/>
          </rPr>
          <t>Alexander Liao:</t>
        </r>
        <r>
          <rPr>
            <sz val="8"/>
            <color indexed="81"/>
            <rFont val="Tahoma"/>
            <family val="2"/>
          </rPr>
          <t xml:space="preserve">
Input partial frequency for element to the left</t>
        </r>
      </text>
    </comment>
    <comment ref="N41" authorId="0" shapeId="0" xr:uid="{00000000-0006-0000-0200-000083010000}">
      <text>
        <r>
          <rPr>
            <b/>
            <sz val="8"/>
            <color indexed="81"/>
            <rFont val="Tahoma"/>
            <family val="2"/>
          </rPr>
          <t>Alexander Liao:</t>
        </r>
        <r>
          <rPr>
            <sz val="8"/>
            <color indexed="81"/>
            <rFont val="Tahoma"/>
            <family val="2"/>
          </rPr>
          <t xml:space="preserve">
Input partial frequency for element to the left</t>
        </r>
      </text>
    </comment>
    <comment ref="Q41" authorId="0" shapeId="0" xr:uid="{00000000-0006-0000-0200-000084010000}">
      <text>
        <r>
          <rPr>
            <b/>
            <sz val="8"/>
            <color indexed="81"/>
            <rFont val="Tahoma"/>
            <family val="2"/>
          </rPr>
          <t>Alexander Liao:</t>
        </r>
        <r>
          <rPr>
            <sz val="8"/>
            <color indexed="81"/>
            <rFont val="Tahoma"/>
            <family val="2"/>
          </rPr>
          <t xml:space="preserve">
Input partial frequency for element to the left</t>
        </r>
      </text>
    </comment>
    <comment ref="T41" authorId="0" shapeId="0" xr:uid="{00000000-0006-0000-0200-000085010000}">
      <text>
        <r>
          <rPr>
            <b/>
            <sz val="8"/>
            <color indexed="81"/>
            <rFont val="Tahoma"/>
            <family val="2"/>
          </rPr>
          <t>Alexander Liao:</t>
        </r>
        <r>
          <rPr>
            <sz val="8"/>
            <color indexed="81"/>
            <rFont val="Tahoma"/>
            <family val="2"/>
          </rPr>
          <t xml:space="preserve">
Input partial frequency for element to the left</t>
        </r>
      </text>
    </comment>
    <comment ref="W41" authorId="0" shapeId="0" xr:uid="{00000000-0006-0000-0200-000086010000}">
      <text>
        <r>
          <rPr>
            <b/>
            <sz val="8"/>
            <color indexed="81"/>
            <rFont val="Tahoma"/>
            <family val="2"/>
          </rPr>
          <t>Alexander Liao:</t>
        </r>
        <r>
          <rPr>
            <sz val="8"/>
            <color indexed="81"/>
            <rFont val="Tahoma"/>
            <family val="2"/>
          </rPr>
          <t xml:space="preserve">
Input partial frequency for element to the left</t>
        </r>
      </text>
    </comment>
    <comment ref="Z41" authorId="0" shapeId="0" xr:uid="{00000000-0006-0000-0200-000087010000}">
      <text>
        <r>
          <rPr>
            <b/>
            <sz val="8"/>
            <color indexed="81"/>
            <rFont val="Tahoma"/>
            <family val="2"/>
          </rPr>
          <t>Alexander Liao:</t>
        </r>
        <r>
          <rPr>
            <sz val="8"/>
            <color indexed="81"/>
            <rFont val="Tahoma"/>
            <family val="2"/>
          </rPr>
          <t xml:space="preserve">
Input partial frequency for element to the left</t>
        </r>
      </text>
    </comment>
    <comment ref="AC41" authorId="0" shapeId="0" xr:uid="{00000000-0006-0000-0200-000088010000}">
      <text>
        <r>
          <rPr>
            <b/>
            <sz val="8"/>
            <color indexed="81"/>
            <rFont val="Tahoma"/>
            <family val="2"/>
          </rPr>
          <t>Alexander Liao:</t>
        </r>
        <r>
          <rPr>
            <sz val="8"/>
            <color indexed="81"/>
            <rFont val="Tahoma"/>
            <family val="2"/>
          </rPr>
          <t xml:space="preserve">
Input partial frequency for element to the left</t>
        </r>
      </text>
    </comment>
    <comment ref="AF41" authorId="0" shapeId="0" xr:uid="{00000000-0006-0000-0200-000089010000}">
      <text>
        <r>
          <rPr>
            <b/>
            <sz val="8"/>
            <color indexed="81"/>
            <rFont val="Tahoma"/>
            <family val="2"/>
          </rPr>
          <t>Alexander Liao:</t>
        </r>
        <r>
          <rPr>
            <sz val="8"/>
            <color indexed="81"/>
            <rFont val="Tahoma"/>
            <family val="2"/>
          </rPr>
          <t xml:space="preserve">
Input partial frequency for element to the left</t>
        </r>
      </text>
    </comment>
    <comment ref="AI41" authorId="0" shapeId="0" xr:uid="{00000000-0006-0000-0200-00008A010000}">
      <text>
        <r>
          <rPr>
            <b/>
            <sz val="8"/>
            <color indexed="81"/>
            <rFont val="Tahoma"/>
            <family val="2"/>
          </rPr>
          <t>Alexander Liao:</t>
        </r>
        <r>
          <rPr>
            <sz val="8"/>
            <color indexed="81"/>
            <rFont val="Tahoma"/>
            <family val="2"/>
          </rPr>
          <t xml:space="preserve">
Input partial frequency for element to the left</t>
        </r>
      </text>
    </comment>
    <comment ref="AL41" authorId="0" shapeId="0" xr:uid="{00000000-0006-0000-0200-00008B010000}">
      <text>
        <r>
          <rPr>
            <b/>
            <sz val="8"/>
            <color indexed="81"/>
            <rFont val="Tahoma"/>
            <family val="2"/>
          </rPr>
          <t>Alexander Liao:</t>
        </r>
        <r>
          <rPr>
            <sz val="8"/>
            <color indexed="81"/>
            <rFont val="Tahoma"/>
            <family val="2"/>
          </rPr>
          <t xml:space="preserve">
Input partial frequency for element to the left</t>
        </r>
      </text>
    </comment>
    <comment ref="AO41" authorId="0" shapeId="0" xr:uid="{00000000-0006-0000-0200-00008C010000}">
      <text>
        <r>
          <rPr>
            <b/>
            <sz val="8"/>
            <color indexed="81"/>
            <rFont val="Tahoma"/>
            <family val="2"/>
          </rPr>
          <t>Alexander Liao:</t>
        </r>
        <r>
          <rPr>
            <sz val="8"/>
            <color indexed="81"/>
            <rFont val="Tahoma"/>
            <family val="2"/>
          </rPr>
          <t xml:space="preserve">
Input partial frequency for element to the left</t>
        </r>
      </text>
    </comment>
    <comment ref="K42" authorId="0" shapeId="0" xr:uid="{00000000-0006-0000-0200-00008D010000}">
      <text>
        <r>
          <rPr>
            <b/>
            <sz val="8"/>
            <color indexed="81"/>
            <rFont val="Tahoma"/>
            <family val="2"/>
          </rPr>
          <t>Alexander Liao:</t>
        </r>
        <r>
          <rPr>
            <sz val="8"/>
            <color indexed="81"/>
            <rFont val="Tahoma"/>
            <family val="2"/>
          </rPr>
          <t xml:space="preserve">
Input partial frequency for element to the left</t>
        </r>
      </text>
    </comment>
    <comment ref="N42" authorId="0" shapeId="0" xr:uid="{00000000-0006-0000-0200-00008E010000}">
      <text>
        <r>
          <rPr>
            <b/>
            <sz val="8"/>
            <color indexed="81"/>
            <rFont val="Tahoma"/>
            <family val="2"/>
          </rPr>
          <t>Alexander Liao:</t>
        </r>
        <r>
          <rPr>
            <sz val="8"/>
            <color indexed="81"/>
            <rFont val="Tahoma"/>
            <family val="2"/>
          </rPr>
          <t xml:space="preserve">
Input partial frequency for element to the left</t>
        </r>
      </text>
    </comment>
    <comment ref="Q42" authorId="0" shapeId="0" xr:uid="{00000000-0006-0000-0200-00008F010000}">
      <text>
        <r>
          <rPr>
            <b/>
            <sz val="8"/>
            <color indexed="81"/>
            <rFont val="Tahoma"/>
            <family val="2"/>
          </rPr>
          <t>Alexander Liao:</t>
        </r>
        <r>
          <rPr>
            <sz val="8"/>
            <color indexed="81"/>
            <rFont val="Tahoma"/>
            <family val="2"/>
          </rPr>
          <t xml:space="preserve">
Input partial frequency for element to the left</t>
        </r>
      </text>
    </comment>
    <comment ref="T42" authorId="0" shapeId="0" xr:uid="{00000000-0006-0000-0200-000090010000}">
      <text>
        <r>
          <rPr>
            <b/>
            <sz val="8"/>
            <color indexed="81"/>
            <rFont val="Tahoma"/>
            <family val="2"/>
          </rPr>
          <t>Alexander Liao:</t>
        </r>
        <r>
          <rPr>
            <sz val="8"/>
            <color indexed="81"/>
            <rFont val="Tahoma"/>
            <family val="2"/>
          </rPr>
          <t xml:space="preserve">
Input partial frequency for element to the left</t>
        </r>
      </text>
    </comment>
    <comment ref="W42" authorId="0" shapeId="0" xr:uid="{00000000-0006-0000-0200-000091010000}">
      <text>
        <r>
          <rPr>
            <b/>
            <sz val="8"/>
            <color indexed="81"/>
            <rFont val="Tahoma"/>
            <family val="2"/>
          </rPr>
          <t>Alexander Liao:</t>
        </r>
        <r>
          <rPr>
            <sz val="8"/>
            <color indexed="81"/>
            <rFont val="Tahoma"/>
            <family val="2"/>
          </rPr>
          <t xml:space="preserve">
Input partial frequency for element to the left</t>
        </r>
      </text>
    </comment>
    <comment ref="Z42" authorId="0" shapeId="0" xr:uid="{00000000-0006-0000-0200-000092010000}">
      <text>
        <r>
          <rPr>
            <b/>
            <sz val="8"/>
            <color indexed="81"/>
            <rFont val="Tahoma"/>
            <family val="2"/>
          </rPr>
          <t>Alexander Liao:</t>
        </r>
        <r>
          <rPr>
            <sz val="8"/>
            <color indexed="81"/>
            <rFont val="Tahoma"/>
            <family val="2"/>
          </rPr>
          <t xml:space="preserve">
Input partial frequency for element to the left</t>
        </r>
      </text>
    </comment>
    <comment ref="AC42" authorId="0" shapeId="0" xr:uid="{00000000-0006-0000-0200-000093010000}">
      <text>
        <r>
          <rPr>
            <b/>
            <sz val="8"/>
            <color indexed="81"/>
            <rFont val="Tahoma"/>
            <family val="2"/>
          </rPr>
          <t>Alexander Liao:</t>
        </r>
        <r>
          <rPr>
            <sz val="8"/>
            <color indexed="81"/>
            <rFont val="Tahoma"/>
            <family val="2"/>
          </rPr>
          <t xml:space="preserve">
Input partial frequency for element to the left</t>
        </r>
      </text>
    </comment>
    <comment ref="AF42" authorId="0" shapeId="0" xr:uid="{00000000-0006-0000-0200-000094010000}">
      <text>
        <r>
          <rPr>
            <b/>
            <sz val="8"/>
            <color indexed="81"/>
            <rFont val="Tahoma"/>
            <family val="2"/>
          </rPr>
          <t>Alexander Liao:</t>
        </r>
        <r>
          <rPr>
            <sz val="8"/>
            <color indexed="81"/>
            <rFont val="Tahoma"/>
            <family val="2"/>
          </rPr>
          <t xml:space="preserve">
Input partial frequency for element to the left</t>
        </r>
      </text>
    </comment>
    <comment ref="AI42" authorId="0" shapeId="0" xr:uid="{00000000-0006-0000-0200-000095010000}">
      <text>
        <r>
          <rPr>
            <b/>
            <sz val="8"/>
            <color indexed="81"/>
            <rFont val="Tahoma"/>
            <family val="2"/>
          </rPr>
          <t>Alexander Liao:</t>
        </r>
        <r>
          <rPr>
            <sz val="8"/>
            <color indexed="81"/>
            <rFont val="Tahoma"/>
            <family val="2"/>
          </rPr>
          <t xml:space="preserve">
Input partial frequency for element to the left</t>
        </r>
      </text>
    </comment>
    <comment ref="AL42" authorId="0" shapeId="0" xr:uid="{00000000-0006-0000-0200-000096010000}">
      <text>
        <r>
          <rPr>
            <b/>
            <sz val="8"/>
            <color indexed="81"/>
            <rFont val="Tahoma"/>
            <family val="2"/>
          </rPr>
          <t>Alexander Liao:</t>
        </r>
        <r>
          <rPr>
            <sz val="8"/>
            <color indexed="81"/>
            <rFont val="Tahoma"/>
            <family val="2"/>
          </rPr>
          <t xml:space="preserve">
Input partial frequency for element to the left</t>
        </r>
      </text>
    </comment>
    <comment ref="AO42" authorId="0" shapeId="0" xr:uid="{00000000-0006-0000-0200-000097010000}">
      <text>
        <r>
          <rPr>
            <b/>
            <sz val="8"/>
            <color indexed="81"/>
            <rFont val="Tahoma"/>
            <family val="2"/>
          </rPr>
          <t>Alexander Liao:</t>
        </r>
        <r>
          <rPr>
            <sz val="8"/>
            <color indexed="81"/>
            <rFont val="Tahoma"/>
            <family val="2"/>
          </rPr>
          <t xml:space="preserve">
Input partial frequency for element to the left</t>
        </r>
      </text>
    </comment>
    <comment ref="K43" authorId="0" shapeId="0" xr:uid="{00000000-0006-0000-0200-000098010000}">
      <text>
        <r>
          <rPr>
            <b/>
            <sz val="8"/>
            <color indexed="81"/>
            <rFont val="Tahoma"/>
            <family val="2"/>
          </rPr>
          <t>Alexander Liao:</t>
        </r>
        <r>
          <rPr>
            <sz val="8"/>
            <color indexed="81"/>
            <rFont val="Tahoma"/>
            <family val="2"/>
          </rPr>
          <t xml:space="preserve">
Input partial frequency for element to the left</t>
        </r>
      </text>
    </comment>
    <comment ref="N43" authorId="0" shapeId="0" xr:uid="{00000000-0006-0000-0200-000099010000}">
      <text>
        <r>
          <rPr>
            <b/>
            <sz val="8"/>
            <color indexed="81"/>
            <rFont val="Tahoma"/>
            <family val="2"/>
          </rPr>
          <t>Alexander Liao:</t>
        </r>
        <r>
          <rPr>
            <sz val="8"/>
            <color indexed="81"/>
            <rFont val="Tahoma"/>
            <family val="2"/>
          </rPr>
          <t xml:space="preserve">
Input partial frequency for element to the left</t>
        </r>
      </text>
    </comment>
    <comment ref="Q43" authorId="0" shapeId="0" xr:uid="{00000000-0006-0000-0200-00009A010000}">
      <text>
        <r>
          <rPr>
            <b/>
            <sz val="8"/>
            <color indexed="81"/>
            <rFont val="Tahoma"/>
            <family val="2"/>
          </rPr>
          <t>Alexander Liao:</t>
        </r>
        <r>
          <rPr>
            <sz val="8"/>
            <color indexed="81"/>
            <rFont val="Tahoma"/>
            <family val="2"/>
          </rPr>
          <t xml:space="preserve">
Input partial frequency for element to the left</t>
        </r>
      </text>
    </comment>
    <comment ref="T43" authorId="0" shapeId="0" xr:uid="{00000000-0006-0000-0200-00009B010000}">
      <text>
        <r>
          <rPr>
            <b/>
            <sz val="8"/>
            <color indexed="81"/>
            <rFont val="Tahoma"/>
            <family val="2"/>
          </rPr>
          <t>Alexander Liao:</t>
        </r>
        <r>
          <rPr>
            <sz val="8"/>
            <color indexed="81"/>
            <rFont val="Tahoma"/>
            <family val="2"/>
          </rPr>
          <t xml:space="preserve">
Input partial frequency for element to the left</t>
        </r>
      </text>
    </comment>
    <comment ref="W43" authorId="0" shapeId="0" xr:uid="{00000000-0006-0000-0200-00009C010000}">
      <text>
        <r>
          <rPr>
            <b/>
            <sz val="8"/>
            <color indexed="81"/>
            <rFont val="Tahoma"/>
            <family val="2"/>
          </rPr>
          <t>Alexander Liao:</t>
        </r>
        <r>
          <rPr>
            <sz val="8"/>
            <color indexed="81"/>
            <rFont val="Tahoma"/>
            <family val="2"/>
          </rPr>
          <t xml:space="preserve">
Input partial frequency for element to the left</t>
        </r>
      </text>
    </comment>
    <comment ref="Z43" authorId="0" shapeId="0" xr:uid="{00000000-0006-0000-0200-00009D010000}">
      <text>
        <r>
          <rPr>
            <b/>
            <sz val="8"/>
            <color indexed="81"/>
            <rFont val="Tahoma"/>
            <family val="2"/>
          </rPr>
          <t>Alexander Liao:</t>
        </r>
        <r>
          <rPr>
            <sz val="8"/>
            <color indexed="81"/>
            <rFont val="Tahoma"/>
            <family val="2"/>
          </rPr>
          <t xml:space="preserve">
Input partial frequency for element to the left</t>
        </r>
      </text>
    </comment>
    <comment ref="AC43" authorId="0" shapeId="0" xr:uid="{00000000-0006-0000-0200-00009E010000}">
      <text>
        <r>
          <rPr>
            <b/>
            <sz val="8"/>
            <color indexed="81"/>
            <rFont val="Tahoma"/>
            <family val="2"/>
          </rPr>
          <t>Alexander Liao:</t>
        </r>
        <r>
          <rPr>
            <sz val="8"/>
            <color indexed="81"/>
            <rFont val="Tahoma"/>
            <family val="2"/>
          </rPr>
          <t xml:space="preserve">
Input partial frequency for element to the left</t>
        </r>
      </text>
    </comment>
    <comment ref="AF43" authorId="0" shapeId="0" xr:uid="{00000000-0006-0000-0200-00009F010000}">
      <text>
        <r>
          <rPr>
            <b/>
            <sz val="8"/>
            <color indexed="81"/>
            <rFont val="Tahoma"/>
            <family val="2"/>
          </rPr>
          <t>Alexander Liao:</t>
        </r>
        <r>
          <rPr>
            <sz val="8"/>
            <color indexed="81"/>
            <rFont val="Tahoma"/>
            <family val="2"/>
          </rPr>
          <t xml:space="preserve">
Input partial frequency for element to the left</t>
        </r>
      </text>
    </comment>
    <comment ref="AI43" authorId="0" shapeId="0" xr:uid="{00000000-0006-0000-0200-0000A0010000}">
      <text>
        <r>
          <rPr>
            <b/>
            <sz val="8"/>
            <color indexed="81"/>
            <rFont val="Tahoma"/>
            <family val="2"/>
          </rPr>
          <t>Alexander Liao:</t>
        </r>
        <r>
          <rPr>
            <sz val="8"/>
            <color indexed="81"/>
            <rFont val="Tahoma"/>
            <family val="2"/>
          </rPr>
          <t xml:space="preserve">
Input partial frequency for element to the left</t>
        </r>
      </text>
    </comment>
    <comment ref="AL43" authorId="0" shapeId="0" xr:uid="{00000000-0006-0000-0200-0000A1010000}">
      <text>
        <r>
          <rPr>
            <b/>
            <sz val="8"/>
            <color indexed="81"/>
            <rFont val="Tahoma"/>
            <family val="2"/>
          </rPr>
          <t>Alexander Liao:</t>
        </r>
        <r>
          <rPr>
            <sz val="8"/>
            <color indexed="81"/>
            <rFont val="Tahoma"/>
            <family val="2"/>
          </rPr>
          <t xml:space="preserve">
Input partial frequency for element to the left</t>
        </r>
      </text>
    </comment>
    <comment ref="AO43" authorId="0" shapeId="0" xr:uid="{00000000-0006-0000-0200-0000A2010000}">
      <text>
        <r>
          <rPr>
            <b/>
            <sz val="8"/>
            <color indexed="81"/>
            <rFont val="Tahoma"/>
            <family val="2"/>
          </rPr>
          <t>Alexander Liao:</t>
        </r>
        <r>
          <rPr>
            <sz val="8"/>
            <color indexed="81"/>
            <rFont val="Tahoma"/>
            <family val="2"/>
          </rPr>
          <t xml:space="preserve">
Input partial frequency for element to the left</t>
        </r>
      </text>
    </comment>
    <comment ref="K45" authorId="0" shapeId="0" xr:uid="{00000000-0006-0000-0200-0000A3010000}">
      <text>
        <r>
          <rPr>
            <b/>
            <sz val="8"/>
            <color indexed="81"/>
            <rFont val="Tahoma"/>
            <family val="2"/>
          </rPr>
          <t>Alexander Liao:</t>
        </r>
        <r>
          <rPr>
            <sz val="8"/>
            <color indexed="81"/>
            <rFont val="Tahoma"/>
            <family val="2"/>
          </rPr>
          <t xml:space="preserve">
Input partial frequency for element to the left</t>
        </r>
      </text>
    </comment>
    <comment ref="N45" authorId="0" shapeId="0" xr:uid="{00000000-0006-0000-0200-0000A4010000}">
      <text>
        <r>
          <rPr>
            <b/>
            <sz val="8"/>
            <color indexed="81"/>
            <rFont val="Tahoma"/>
            <family val="2"/>
          </rPr>
          <t>Alexander Liao:</t>
        </r>
        <r>
          <rPr>
            <sz val="8"/>
            <color indexed="81"/>
            <rFont val="Tahoma"/>
            <family val="2"/>
          </rPr>
          <t xml:space="preserve">
Input partial frequency for element to the left</t>
        </r>
      </text>
    </comment>
    <comment ref="Q45" authorId="0" shapeId="0" xr:uid="{00000000-0006-0000-0200-0000A5010000}">
      <text>
        <r>
          <rPr>
            <b/>
            <sz val="8"/>
            <color indexed="81"/>
            <rFont val="Tahoma"/>
            <family val="2"/>
          </rPr>
          <t>Alexander Liao:</t>
        </r>
        <r>
          <rPr>
            <sz val="8"/>
            <color indexed="81"/>
            <rFont val="Tahoma"/>
            <family val="2"/>
          </rPr>
          <t xml:space="preserve">
Input partial frequency for element to the left</t>
        </r>
      </text>
    </comment>
    <comment ref="T45" authorId="0" shapeId="0" xr:uid="{00000000-0006-0000-0200-0000A6010000}">
      <text>
        <r>
          <rPr>
            <b/>
            <sz val="8"/>
            <color indexed="81"/>
            <rFont val="Tahoma"/>
            <family val="2"/>
          </rPr>
          <t>Alexander Liao:</t>
        </r>
        <r>
          <rPr>
            <sz val="8"/>
            <color indexed="81"/>
            <rFont val="Tahoma"/>
            <family val="2"/>
          </rPr>
          <t xml:space="preserve">
Input partial frequency for element to the left</t>
        </r>
      </text>
    </comment>
    <comment ref="W45" authorId="0" shapeId="0" xr:uid="{00000000-0006-0000-0200-0000A7010000}">
      <text>
        <r>
          <rPr>
            <b/>
            <sz val="8"/>
            <color indexed="81"/>
            <rFont val="Tahoma"/>
            <family val="2"/>
          </rPr>
          <t>Alexander Liao:</t>
        </r>
        <r>
          <rPr>
            <sz val="8"/>
            <color indexed="81"/>
            <rFont val="Tahoma"/>
            <family val="2"/>
          </rPr>
          <t xml:space="preserve">
Input partial frequency for element to the left</t>
        </r>
      </text>
    </comment>
    <comment ref="Z45" authorId="0" shapeId="0" xr:uid="{00000000-0006-0000-0200-0000A8010000}">
      <text>
        <r>
          <rPr>
            <b/>
            <sz val="8"/>
            <color indexed="81"/>
            <rFont val="Tahoma"/>
            <family val="2"/>
          </rPr>
          <t>Alexander Liao:</t>
        </r>
        <r>
          <rPr>
            <sz val="8"/>
            <color indexed="81"/>
            <rFont val="Tahoma"/>
            <family val="2"/>
          </rPr>
          <t xml:space="preserve">
Input partial frequency for element to the left</t>
        </r>
      </text>
    </comment>
    <comment ref="AC45" authorId="0" shapeId="0" xr:uid="{00000000-0006-0000-0200-0000A9010000}">
      <text>
        <r>
          <rPr>
            <b/>
            <sz val="8"/>
            <color indexed="81"/>
            <rFont val="Tahoma"/>
            <family val="2"/>
          </rPr>
          <t>Alexander Liao:</t>
        </r>
        <r>
          <rPr>
            <sz val="8"/>
            <color indexed="81"/>
            <rFont val="Tahoma"/>
            <family val="2"/>
          </rPr>
          <t xml:space="preserve">
Input partial frequency for element to the left</t>
        </r>
      </text>
    </comment>
    <comment ref="AF45" authorId="0" shapeId="0" xr:uid="{00000000-0006-0000-0200-0000AA010000}">
      <text>
        <r>
          <rPr>
            <b/>
            <sz val="8"/>
            <color indexed="81"/>
            <rFont val="Tahoma"/>
            <family val="2"/>
          </rPr>
          <t>Alexander Liao:</t>
        </r>
        <r>
          <rPr>
            <sz val="8"/>
            <color indexed="81"/>
            <rFont val="Tahoma"/>
            <family val="2"/>
          </rPr>
          <t xml:space="preserve">
Input partial frequency for element to the left</t>
        </r>
      </text>
    </comment>
    <comment ref="AI45" authorId="0" shapeId="0" xr:uid="{00000000-0006-0000-0200-0000AB010000}">
      <text>
        <r>
          <rPr>
            <b/>
            <sz val="8"/>
            <color indexed="81"/>
            <rFont val="Tahoma"/>
            <family val="2"/>
          </rPr>
          <t>Alexander Liao:</t>
        </r>
        <r>
          <rPr>
            <sz val="8"/>
            <color indexed="81"/>
            <rFont val="Tahoma"/>
            <family val="2"/>
          </rPr>
          <t xml:space="preserve">
Input partial frequency for element to the left</t>
        </r>
      </text>
    </comment>
    <comment ref="AL45" authorId="0" shapeId="0" xr:uid="{00000000-0006-0000-0200-0000AC010000}">
      <text>
        <r>
          <rPr>
            <b/>
            <sz val="8"/>
            <color indexed="81"/>
            <rFont val="Tahoma"/>
            <family val="2"/>
          </rPr>
          <t>Alexander Liao:</t>
        </r>
        <r>
          <rPr>
            <sz val="8"/>
            <color indexed="81"/>
            <rFont val="Tahoma"/>
            <family val="2"/>
          </rPr>
          <t xml:space="preserve">
Input partial frequency for element to the left</t>
        </r>
      </text>
    </comment>
    <comment ref="AO45" authorId="0" shapeId="0" xr:uid="{00000000-0006-0000-0200-0000AD010000}">
      <text>
        <r>
          <rPr>
            <b/>
            <sz val="8"/>
            <color indexed="81"/>
            <rFont val="Tahoma"/>
            <family val="2"/>
          </rPr>
          <t>Alexander Liao:</t>
        </r>
        <r>
          <rPr>
            <sz val="8"/>
            <color indexed="81"/>
            <rFont val="Tahoma"/>
            <family val="2"/>
          </rPr>
          <t xml:space="preserve">
Input partial frequency for element to the left</t>
        </r>
      </text>
    </comment>
    <comment ref="K46" authorId="0" shapeId="0" xr:uid="{00000000-0006-0000-0200-0000AE010000}">
      <text>
        <r>
          <rPr>
            <b/>
            <sz val="8"/>
            <color indexed="81"/>
            <rFont val="Tahoma"/>
            <family val="2"/>
          </rPr>
          <t>Alexander Liao:</t>
        </r>
        <r>
          <rPr>
            <sz val="8"/>
            <color indexed="81"/>
            <rFont val="Tahoma"/>
            <family val="2"/>
          </rPr>
          <t xml:space="preserve">
Input partial frequency for element to the left</t>
        </r>
      </text>
    </comment>
    <comment ref="N46" authorId="0" shapeId="0" xr:uid="{00000000-0006-0000-0200-0000AF010000}">
      <text>
        <r>
          <rPr>
            <b/>
            <sz val="8"/>
            <color indexed="81"/>
            <rFont val="Tahoma"/>
            <family val="2"/>
          </rPr>
          <t>Alexander Liao:</t>
        </r>
        <r>
          <rPr>
            <sz val="8"/>
            <color indexed="81"/>
            <rFont val="Tahoma"/>
            <family val="2"/>
          </rPr>
          <t xml:space="preserve">
Input partial frequency for element to the left</t>
        </r>
      </text>
    </comment>
    <comment ref="Q46" authorId="0" shapeId="0" xr:uid="{00000000-0006-0000-0200-0000B0010000}">
      <text>
        <r>
          <rPr>
            <b/>
            <sz val="8"/>
            <color indexed="81"/>
            <rFont val="Tahoma"/>
            <family val="2"/>
          </rPr>
          <t>Alexander Liao:</t>
        </r>
        <r>
          <rPr>
            <sz val="8"/>
            <color indexed="81"/>
            <rFont val="Tahoma"/>
            <family val="2"/>
          </rPr>
          <t xml:space="preserve">
Input partial frequency for element to the left</t>
        </r>
      </text>
    </comment>
    <comment ref="T46" authorId="0" shapeId="0" xr:uid="{00000000-0006-0000-0200-0000B1010000}">
      <text>
        <r>
          <rPr>
            <b/>
            <sz val="8"/>
            <color indexed="81"/>
            <rFont val="Tahoma"/>
            <family val="2"/>
          </rPr>
          <t>Alexander Liao:</t>
        </r>
        <r>
          <rPr>
            <sz val="8"/>
            <color indexed="81"/>
            <rFont val="Tahoma"/>
            <family val="2"/>
          </rPr>
          <t xml:space="preserve">
Input partial frequency for element to the left</t>
        </r>
      </text>
    </comment>
    <comment ref="W46" authorId="0" shapeId="0" xr:uid="{00000000-0006-0000-0200-0000B2010000}">
      <text>
        <r>
          <rPr>
            <b/>
            <sz val="8"/>
            <color indexed="81"/>
            <rFont val="Tahoma"/>
            <family val="2"/>
          </rPr>
          <t>Alexander Liao:</t>
        </r>
        <r>
          <rPr>
            <sz val="8"/>
            <color indexed="81"/>
            <rFont val="Tahoma"/>
            <family val="2"/>
          </rPr>
          <t xml:space="preserve">
Input partial frequency for element to the left</t>
        </r>
      </text>
    </comment>
    <comment ref="Z46" authorId="0" shapeId="0" xr:uid="{00000000-0006-0000-0200-0000B3010000}">
      <text>
        <r>
          <rPr>
            <b/>
            <sz val="8"/>
            <color indexed="81"/>
            <rFont val="Tahoma"/>
            <family val="2"/>
          </rPr>
          <t>Alexander Liao:</t>
        </r>
        <r>
          <rPr>
            <sz val="8"/>
            <color indexed="81"/>
            <rFont val="Tahoma"/>
            <family val="2"/>
          </rPr>
          <t xml:space="preserve">
Input partial frequency for element to the left</t>
        </r>
      </text>
    </comment>
    <comment ref="AC46" authorId="0" shapeId="0" xr:uid="{00000000-0006-0000-0200-0000B4010000}">
      <text>
        <r>
          <rPr>
            <b/>
            <sz val="8"/>
            <color indexed="81"/>
            <rFont val="Tahoma"/>
            <family val="2"/>
          </rPr>
          <t>Alexander Liao:</t>
        </r>
        <r>
          <rPr>
            <sz val="8"/>
            <color indexed="81"/>
            <rFont val="Tahoma"/>
            <family val="2"/>
          </rPr>
          <t xml:space="preserve">
Input partial frequency for element to the left</t>
        </r>
      </text>
    </comment>
    <comment ref="AF46" authorId="0" shapeId="0" xr:uid="{00000000-0006-0000-0200-0000B5010000}">
      <text>
        <r>
          <rPr>
            <b/>
            <sz val="8"/>
            <color indexed="81"/>
            <rFont val="Tahoma"/>
            <family val="2"/>
          </rPr>
          <t>Alexander Liao:</t>
        </r>
        <r>
          <rPr>
            <sz val="8"/>
            <color indexed="81"/>
            <rFont val="Tahoma"/>
            <family val="2"/>
          </rPr>
          <t xml:space="preserve">
Input partial frequency for element to the left</t>
        </r>
      </text>
    </comment>
    <comment ref="AI46" authorId="0" shapeId="0" xr:uid="{00000000-0006-0000-0200-0000B6010000}">
      <text>
        <r>
          <rPr>
            <b/>
            <sz val="8"/>
            <color indexed="81"/>
            <rFont val="Tahoma"/>
            <family val="2"/>
          </rPr>
          <t>Alexander Liao:</t>
        </r>
        <r>
          <rPr>
            <sz val="8"/>
            <color indexed="81"/>
            <rFont val="Tahoma"/>
            <family val="2"/>
          </rPr>
          <t xml:space="preserve">
Input partial frequency for element to the left</t>
        </r>
      </text>
    </comment>
    <comment ref="AL46" authorId="0" shapeId="0" xr:uid="{00000000-0006-0000-0200-0000B7010000}">
      <text>
        <r>
          <rPr>
            <b/>
            <sz val="8"/>
            <color indexed="81"/>
            <rFont val="Tahoma"/>
            <family val="2"/>
          </rPr>
          <t>Alexander Liao:</t>
        </r>
        <r>
          <rPr>
            <sz val="8"/>
            <color indexed="81"/>
            <rFont val="Tahoma"/>
            <family val="2"/>
          </rPr>
          <t xml:space="preserve">
Input partial frequency for element to the left</t>
        </r>
      </text>
    </comment>
    <comment ref="AO46" authorId="0" shapeId="0" xr:uid="{00000000-0006-0000-0200-0000B8010000}">
      <text>
        <r>
          <rPr>
            <b/>
            <sz val="8"/>
            <color indexed="81"/>
            <rFont val="Tahoma"/>
            <family val="2"/>
          </rPr>
          <t>Alexander Liao:</t>
        </r>
        <r>
          <rPr>
            <sz val="8"/>
            <color indexed="81"/>
            <rFont val="Tahoma"/>
            <family val="2"/>
          </rPr>
          <t xml:space="preserve">
Input partial frequency for element to the left</t>
        </r>
      </text>
    </comment>
    <comment ref="K47" authorId="0" shapeId="0" xr:uid="{00000000-0006-0000-0200-0000B9010000}">
      <text>
        <r>
          <rPr>
            <b/>
            <sz val="8"/>
            <color indexed="81"/>
            <rFont val="Tahoma"/>
            <family val="2"/>
          </rPr>
          <t>Alexander Liao:</t>
        </r>
        <r>
          <rPr>
            <sz val="8"/>
            <color indexed="81"/>
            <rFont val="Tahoma"/>
            <family val="2"/>
          </rPr>
          <t xml:space="preserve">
Input partial frequency for element to the left</t>
        </r>
      </text>
    </comment>
    <comment ref="N47" authorId="0" shapeId="0" xr:uid="{00000000-0006-0000-0200-0000BA010000}">
      <text>
        <r>
          <rPr>
            <b/>
            <sz val="8"/>
            <color indexed="81"/>
            <rFont val="Tahoma"/>
            <family val="2"/>
          </rPr>
          <t>Alexander Liao:</t>
        </r>
        <r>
          <rPr>
            <sz val="8"/>
            <color indexed="81"/>
            <rFont val="Tahoma"/>
            <family val="2"/>
          </rPr>
          <t xml:space="preserve">
Input partial frequency for element to the left</t>
        </r>
      </text>
    </comment>
    <comment ref="Q47" authorId="0" shapeId="0" xr:uid="{00000000-0006-0000-0200-0000BB010000}">
      <text>
        <r>
          <rPr>
            <b/>
            <sz val="8"/>
            <color indexed="81"/>
            <rFont val="Tahoma"/>
            <family val="2"/>
          </rPr>
          <t>Alexander Liao:</t>
        </r>
        <r>
          <rPr>
            <sz val="8"/>
            <color indexed="81"/>
            <rFont val="Tahoma"/>
            <family val="2"/>
          </rPr>
          <t xml:space="preserve">
Input partial frequency for element to the left</t>
        </r>
      </text>
    </comment>
    <comment ref="T47" authorId="0" shapeId="0" xr:uid="{00000000-0006-0000-0200-0000BC010000}">
      <text>
        <r>
          <rPr>
            <b/>
            <sz val="8"/>
            <color indexed="81"/>
            <rFont val="Tahoma"/>
            <family val="2"/>
          </rPr>
          <t>Alexander Liao:</t>
        </r>
        <r>
          <rPr>
            <sz val="8"/>
            <color indexed="81"/>
            <rFont val="Tahoma"/>
            <family val="2"/>
          </rPr>
          <t xml:space="preserve">
Input partial frequency for element to the left</t>
        </r>
      </text>
    </comment>
    <comment ref="W47" authorId="0" shapeId="0" xr:uid="{00000000-0006-0000-0200-0000BD010000}">
      <text>
        <r>
          <rPr>
            <b/>
            <sz val="8"/>
            <color indexed="81"/>
            <rFont val="Tahoma"/>
            <family val="2"/>
          </rPr>
          <t>Alexander Liao:</t>
        </r>
        <r>
          <rPr>
            <sz val="8"/>
            <color indexed="81"/>
            <rFont val="Tahoma"/>
            <family val="2"/>
          </rPr>
          <t xml:space="preserve">
Input partial frequency for element to the left</t>
        </r>
      </text>
    </comment>
    <comment ref="Z47" authorId="0" shapeId="0" xr:uid="{00000000-0006-0000-0200-0000BE010000}">
      <text>
        <r>
          <rPr>
            <b/>
            <sz val="8"/>
            <color indexed="81"/>
            <rFont val="Tahoma"/>
            <family val="2"/>
          </rPr>
          <t>Alexander Liao:</t>
        </r>
        <r>
          <rPr>
            <sz val="8"/>
            <color indexed="81"/>
            <rFont val="Tahoma"/>
            <family val="2"/>
          </rPr>
          <t xml:space="preserve">
Input partial frequency for element to the left</t>
        </r>
      </text>
    </comment>
    <comment ref="AC47" authorId="0" shapeId="0" xr:uid="{00000000-0006-0000-0200-0000BF010000}">
      <text>
        <r>
          <rPr>
            <b/>
            <sz val="8"/>
            <color indexed="81"/>
            <rFont val="Tahoma"/>
            <family val="2"/>
          </rPr>
          <t>Alexander Liao:</t>
        </r>
        <r>
          <rPr>
            <sz val="8"/>
            <color indexed="81"/>
            <rFont val="Tahoma"/>
            <family val="2"/>
          </rPr>
          <t xml:space="preserve">
Input partial frequency for element to the left</t>
        </r>
      </text>
    </comment>
    <comment ref="AF47" authorId="0" shapeId="0" xr:uid="{00000000-0006-0000-0200-0000C0010000}">
      <text>
        <r>
          <rPr>
            <b/>
            <sz val="8"/>
            <color indexed="81"/>
            <rFont val="Tahoma"/>
            <family val="2"/>
          </rPr>
          <t>Alexander Liao:</t>
        </r>
        <r>
          <rPr>
            <sz val="8"/>
            <color indexed="81"/>
            <rFont val="Tahoma"/>
            <family val="2"/>
          </rPr>
          <t xml:space="preserve">
Input partial frequency for element to the left</t>
        </r>
      </text>
    </comment>
    <comment ref="AI47" authorId="0" shapeId="0" xr:uid="{00000000-0006-0000-0200-0000C1010000}">
      <text>
        <r>
          <rPr>
            <b/>
            <sz val="8"/>
            <color indexed="81"/>
            <rFont val="Tahoma"/>
            <family val="2"/>
          </rPr>
          <t>Alexander Liao:</t>
        </r>
        <r>
          <rPr>
            <sz val="8"/>
            <color indexed="81"/>
            <rFont val="Tahoma"/>
            <family val="2"/>
          </rPr>
          <t xml:space="preserve">
Input partial frequency for element to the left</t>
        </r>
      </text>
    </comment>
    <comment ref="AL47" authorId="0" shapeId="0" xr:uid="{00000000-0006-0000-0200-0000C2010000}">
      <text>
        <r>
          <rPr>
            <b/>
            <sz val="8"/>
            <color indexed="81"/>
            <rFont val="Tahoma"/>
            <family val="2"/>
          </rPr>
          <t>Alexander Liao:</t>
        </r>
        <r>
          <rPr>
            <sz val="8"/>
            <color indexed="81"/>
            <rFont val="Tahoma"/>
            <family val="2"/>
          </rPr>
          <t xml:space="preserve">
Input partial frequency for element to the left</t>
        </r>
      </text>
    </comment>
    <comment ref="AO47" authorId="0" shapeId="0" xr:uid="{00000000-0006-0000-0200-0000C3010000}">
      <text>
        <r>
          <rPr>
            <b/>
            <sz val="8"/>
            <color indexed="81"/>
            <rFont val="Tahoma"/>
            <family val="2"/>
          </rPr>
          <t>Alexander Liao:</t>
        </r>
        <r>
          <rPr>
            <sz val="8"/>
            <color indexed="81"/>
            <rFont val="Tahoma"/>
            <family val="2"/>
          </rPr>
          <t xml:space="preserve">
Input partial frequency for element to the left</t>
        </r>
      </text>
    </comment>
    <comment ref="K48" authorId="0" shapeId="0" xr:uid="{00000000-0006-0000-0200-0000C4010000}">
      <text>
        <r>
          <rPr>
            <b/>
            <sz val="8"/>
            <color indexed="81"/>
            <rFont val="Tahoma"/>
            <family val="2"/>
          </rPr>
          <t>Alexander Liao:</t>
        </r>
        <r>
          <rPr>
            <sz val="8"/>
            <color indexed="81"/>
            <rFont val="Tahoma"/>
            <family val="2"/>
          </rPr>
          <t xml:space="preserve">
Input partial frequency for element to the left</t>
        </r>
      </text>
    </comment>
    <comment ref="N48" authorId="0" shapeId="0" xr:uid="{00000000-0006-0000-0200-0000C5010000}">
      <text>
        <r>
          <rPr>
            <b/>
            <sz val="8"/>
            <color indexed="81"/>
            <rFont val="Tahoma"/>
            <family val="2"/>
          </rPr>
          <t>Alexander Liao:</t>
        </r>
        <r>
          <rPr>
            <sz val="8"/>
            <color indexed="81"/>
            <rFont val="Tahoma"/>
            <family val="2"/>
          </rPr>
          <t xml:space="preserve">
Input partial frequency for element to the left</t>
        </r>
      </text>
    </comment>
    <comment ref="Q48" authorId="0" shapeId="0" xr:uid="{00000000-0006-0000-0200-0000C6010000}">
      <text>
        <r>
          <rPr>
            <b/>
            <sz val="8"/>
            <color indexed="81"/>
            <rFont val="Tahoma"/>
            <family val="2"/>
          </rPr>
          <t>Alexander Liao:</t>
        </r>
        <r>
          <rPr>
            <sz val="8"/>
            <color indexed="81"/>
            <rFont val="Tahoma"/>
            <family val="2"/>
          </rPr>
          <t xml:space="preserve">
Input partial frequency for element to the left</t>
        </r>
      </text>
    </comment>
    <comment ref="T48" authorId="0" shapeId="0" xr:uid="{00000000-0006-0000-0200-0000C7010000}">
      <text>
        <r>
          <rPr>
            <b/>
            <sz val="8"/>
            <color indexed="81"/>
            <rFont val="Tahoma"/>
            <family val="2"/>
          </rPr>
          <t>Alexander Liao:</t>
        </r>
        <r>
          <rPr>
            <sz val="8"/>
            <color indexed="81"/>
            <rFont val="Tahoma"/>
            <family val="2"/>
          </rPr>
          <t xml:space="preserve">
Input partial frequency for element to the left</t>
        </r>
      </text>
    </comment>
    <comment ref="W48" authorId="0" shapeId="0" xr:uid="{00000000-0006-0000-0200-0000C8010000}">
      <text>
        <r>
          <rPr>
            <b/>
            <sz val="8"/>
            <color indexed="81"/>
            <rFont val="Tahoma"/>
            <family val="2"/>
          </rPr>
          <t>Alexander Liao:</t>
        </r>
        <r>
          <rPr>
            <sz val="8"/>
            <color indexed="81"/>
            <rFont val="Tahoma"/>
            <family val="2"/>
          </rPr>
          <t xml:space="preserve">
Input partial frequency for element to the left</t>
        </r>
      </text>
    </comment>
    <comment ref="Z48" authorId="0" shapeId="0" xr:uid="{00000000-0006-0000-0200-0000C9010000}">
      <text>
        <r>
          <rPr>
            <b/>
            <sz val="8"/>
            <color indexed="81"/>
            <rFont val="Tahoma"/>
            <family val="2"/>
          </rPr>
          <t>Alexander Liao:</t>
        </r>
        <r>
          <rPr>
            <sz val="8"/>
            <color indexed="81"/>
            <rFont val="Tahoma"/>
            <family val="2"/>
          </rPr>
          <t xml:space="preserve">
Input partial frequency for element to the left</t>
        </r>
      </text>
    </comment>
    <comment ref="AC48" authorId="0" shapeId="0" xr:uid="{00000000-0006-0000-0200-0000CA010000}">
      <text>
        <r>
          <rPr>
            <b/>
            <sz val="8"/>
            <color indexed="81"/>
            <rFont val="Tahoma"/>
            <family val="2"/>
          </rPr>
          <t>Alexander Liao:</t>
        </r>
        <r>
          <rPr>
            <sz val="8"/>
            <color indexed="81"/>
            <rFont val="Tahoma"/>
            <family val="2"/>
          </rPr>
          <t xml:space="preserve">
Input partial frequency for element to the left</t>
        </r>
      </text>
    </comment>
    <comment ref="AF48" authorId="0" shapeId="0" xr:uid="{00000000-0006-0000-0200-0000CB010000}">
      <text>
        <r>
          <rPr>
            <b/>
            <sz val="8"/>
            <color indexed="81"/>
            <rFont val="Tahoma"/>
            <family val="2"/>
          </rPr>
          <t>Alexander Liao:</t>
        </r>
        <r>
          <rPr>
            <sz val="8"/>
            <color indexed="81"/>
            <rFont val="Tahoma"/>
            <family val="2"/>
          </rPr>
          <t xml:space="preserve">
Input partial frequency for element to the left</t>
        </r>
      </text>
    </comment>
    <comment ref="AI48" authorId="0" shapeId="0" xr:uid="{00000000-0006-0000-0200-0000CC010000}">
      <text>
        <r>
          <rPr>
            <b/>
            <sz val="8"/>
            <color indexed="81"/>
            <rFont val="Tahoma"/>
            <family val="2"/>
          </rPr>
          <t>Alexander Liao:</t>
        </r>
        <r>
          <rPr>
            <sz val="8"/>
            <color indexed="81"/>
            <rFont val="Tahoma"/>
            <family val="2"/>
          </rPr>
          <t xml:space="preserve">
Input partial frequency for element to the left</t>
        </r>
      </text>
    </comment>
    <comment ref="AL48" authorId="0" shapeId="0" xr:uid="{00000000-0006-0000-0200-0000CD010000}">
      <text>
        <r>
          <rPr>
            <b/>
            <sz val="8"/>
            <color indexed="81"/>
            <rFont val="Tahoma"/>
            <family val="2"/>
          </rPr>
          <t>Alexander Liao:</t>
        </r>
        <r>
          <rPr>
            <sz val="8"/>
            <color indexed="81"/>
            <rFont val="Tahoma"/>
            <family val="2"/>
          </rPr>
          <t xml:space="preserve">
Input partial frequency for element to the left</t>
        </r>
      </text>
    </comment>
    <comment ref="AO48" authorId="0" shapeId="0" xr:uid="{00000000-0006-0000-0200-0000CE010000}">
      <text>
        <r>
          <rPr>
            <b/>
            <sz val="8"/>
            <color indexed="81"/>
            <rFont val="Tahoma"/>
            <family val="2"/>
          </rPr>
          <t>Alexander Liao:</t>
        </r>
        <r>
          <rPr>
            <sz val="8"/>
            <color indexed="81"/>
            <rFont val="Tahoma"/>
            <family val="2"/>
          </rPr>
          <t xml:space="preserve">
Input partial frequency for element to the left</t>
        </r>
      </text>
    </comment>
    <comment ref="K49" authorId="0" shapeId="0" xr:uid="{00000000-0006-0000-0200-0000CF010000}">
      <text>
        <r>
          <rPr>
            <b/>
            <sz val="8"/>
            <color indexed="81"/>
            <rFont val="Tahoma"/>
            <family val="2"/>
          </rPr>
          <t>Alexander Liao:</t>
        </r>
        <r>
          <rPr>
            <sz val="8"/>
            <color indexed="81"/>
            <rFont val="Tahoma"/>
            <family val="2"/>
          </rPr>
          <t xml:space="preserve">
Input partial frequency for element to the left</t>
        </r>
      </text>
    </comment>
    <comment ref="N49" authorId="0" shapeId="0" xr:uid="{00000000-0006-0000-0200-0000D0010000}">
      <text>
        <r>
          <rPr>
            <b/>
            <sz val="8"/>
            <color indexed="81"/>
            <rFont val="Tahoma"/>
            <family val="2"/>
          </rPr>
          <t>Alexander Liao:</t>
        </r>
        <r>
          <rPr>
            <sz val="8"/>
            <color indexed="81"/>
            <rFont val="Tahoma"/>
            <family val="2"/>
          </rPr>
          <t xml:space="preserve">
Input partial frequency for element to the left</t>
        </r>
      </text>
    </comment>
    <comment ref="Q49" authorId="0" shapeId="0" xr:uid="{00000000-0006-0000-0200-0000D1010000}">
      <text>
        <r>
          <rPr>
            <b/>
            <sz val="8"/>
            <color indexed="81"/>
            <rFont val="Tahoma"/>
            <family val="2"/>
          </rPr>
          <t>Alexander Liao:</t>
        </r>
        <r>
          <rPr>
            <sz val="8"/>
            <color indexed="81"/>
            <rFont val="Tahoma"/>
            <family val="2"/>
          </rPr>
          <t xml:space="preserve">
Input partial frequency for element to the left</t>
        </r>
      </text>
    </comment>
    <comment ref="T49" authorId="0" shapeId="0" xr:uid="{00000000-0006-0000-0200-0000D2010000}">
      <text>
        <r>
          <rPr>
            <b/>
            <sz val="8"/>
            <color indexed="81"/>
            <rFont val="Tahoma"/>
            <family val="2"/>
          </rPr>
          <t>Alexander Liao:</t>
        </r>
        <r>
          <rPr>
            <sz val="8"/>
            <color indexed="81"/>
            <rFont val="Tahoma"/>
            <family val="2"/>
          </rPr>
          <t xml:space="preserve">
Input partial frequency for element to the left</t>
        </r>
      </text>
    </comment>
    <comment ref="W49" authorId="0" shapeId="0" xr:uid="{00000000-0006-0000-0200-0000D3010000}">
      <text>
        <r>
          <rPr>
            <b/>
            <sz val="8"/>
            <color indexed="81"/>
            <rFont val="Tahoma"/>
            <family val="2"/>
          </rPr>
          <t>Alexander Liao:</t>
        </r>
        <r>
          <rPr>
            <sz val="8"/>
            <color indexed="81"/>
            <rFont val="Tahoma"/>
            <family val="2"/>
          </rPr>
          <t xml:space="preserve">
Input partial frequency for element to the left</t>
        </r>
      </text>
    </comment>
    <comment ref="Z49" authorId="0" shapeId="0" xr:uid="{00000000-0006-0000-0200-0000D4010000}">
      <text>
        <r>
          <rPr>
            <b/>
            <sz val="8"/>
            <color indexed="81"/>
            <rFont val="Tahoma"/>
            <family val="2"/>
          </rPr>
          <t>Alexander Liao:</t>
        </r>
        <r>
          <rPr>
            <sz val="8"/>
            <color indexed="81"/>
            <rFont val="Tahoma"/>
            <family val="2"/>
          </rPr>
          <t xml:space="preserve">
Input partial frequency for element to the left</t>
        </r>
      </text>
    </comment>
    <comment ref="AC49" authorId="0" shapeId="0" xr:uid="{00000000-0006-0000-0200-0000D5010000}">
      <text>
        <r>
          <rPr>
            <b/>
            <sz val="8"/>
            <color indexed="81"/>
            <rFont val="Tahoma"/>
            <family val="2"/>
          </rPr>
          <t>Alexander Liao:</t>
        </r>
        <r>
          <rPr>
            <sz val="8"/>
            <color indexed="81"/>
            <rFont val="Tahoma"/>
            <family val="2"/>
          </rPr>
          <t xml:space="preserve">
Input partial frequency for element to the left</t>
        </r>
      </text>
    </comment>
    <comment ref="AF49" authorId="0" shapeId="0" xr:uid="{00000000-0006-0000-0200-0000D6010000}">
      <text>
        <r>
          <rPr>
            <b/>
            <sz val="8"/>
            <color indexed="81"/>
            <rFont val="Tahoma"/>
            <family val="2"/>
          </rPr>
          <t>Alexander Liao:</t>
        </r>
        <r>
          <rPr>
            <sz val="8"/>
            <color indexed="81"/>
            <rFont val="Tahoma"/>
            <family val="2"/>
          </rPr>
          <t xml:space="preserve">
Input partial frequency for element to the left</t>
        </r>
      </text>
    </comment>
    <comment ref="AI49" authorId="0" shapeId="0" xr:uid="{00000000-0006-0000-0200-0000D7010000}">
      <text>
        <r>
          <rPr>
            <b/>
            <sz val="8"/>
            <color indexed="81"/>
            <rFont val="Tahoma"/>
            <family val="2"/>
          </rPr>
          <t>Alexander Liao:</t>
        </r>
        <r>
          <rPr>
            <sz val="8"/>
            <color indexed="81"/>
            <rFont val="Tahoma"/>
            <family val="2"/>
          </rPr>
          <t xml:space="preserve">
Input partial frequency for element to the left</t>
        </r>
      </text>
    </comment>
    <comment ref="AL49" authorId="0" shapeId="0" xr:uid="{00000000-0006-0000-0200-0000D8010000}">
      <text>
        <r>
          <rPr>
            <b/>
            <sz val="8"/>
            <color indexed="81"/>
            <rFont val="Tahoma"/>
            <family val="2"/>
          </rPr>
          <t>Alexander Liao:</t>
        </r>
        <r>
          <rPr>
            <sz val="8"/>
            <color indexed="81"/>
            <rFont val="Tahoma"/>
            <family val="2"/>
          </rPr>
          <t xml:space="preserve">
Input partial frequency for element to the left</t>
        </r>
      </text>
    </comment>
    <comment ref="AO49" authorId="0" shapeId="0" xr:uid="{00000000-0006-0000-0200-0000D9010000}">
      <text>
        <r>
          <rPr>
            <b/>
            <sz val="8"/>
            <color indexed="81"/>
            <rFont val="Tahoma"/>
            <family val="2"/>
          </rPr>
          <t>Alexander Liao:</t>
        </r>
        <r>
          <rPr>
            <sz val="8"/>
            <color indexed="81"/>
            <rFont val="Tahoma"/>
            <family val="2"/>
          </rPr>
          <t xml:space="preserve">
Input partial frequency for element to the left</t>
        </r>
      </text>
    </comment>
    <comment ref="K50" authorId="0" shapeId="0" xr:uid="{00000000-0006-0000-0200-0000DA010000}">
      <text>
        <r>
          <rPr>
            <b/>
            <sz val="8"/>
            <color indexed="81"/>
            <rFont val="Tahoma"/>
            <family val="2"/>
          </rPr>
          <t>Alexander Liao:</t>
        </r>
        <r>
          <rPr>
            <sz val="8"/>
            <color indexed="81"/>
            <rFont val="Tahoma"/>
            <family val="2"/>
          </rPr>
          <t xml:space="preserve">
Input partial frequency for element to the left</t>
        </r>
      </text>
    </comment>
    <comment ref="N50" authorId="0" shapeId="0" xr:uid="{00000000-0006-0000-0200-0000DB010000}">
      <text>
        <r>
          <rPr>
            <b/>
            <sz val="8"/>
            <color indexed="81"/>
            <rFont val="Tahoma"/>
            <family val="2"/>
          </rPr>
          <t>Alexander Liao:</t>
        </r>
        <r>
          <rPr>
            <sz val="8"/>
            <color indexed="81"/>
            <rFont val="Tahoma"/>
            <family val="2"/>
          </rPr>
          <t xml:space="preserve">
Input partial frequency for element to the left</t>
        </r>
      </text>
    </comment>
    <comment ref="Q50" authorId="0" shapeId="0" xr:uid="{00000000-0006-0000-0200-0000DC010000}">
      <text>
        <r>
          <rPr>
            <b/>
            <sz val="8"/>
            <color indexed="81"/>
            <rFont val="Tahoma"/>
            <family val="2"/>
          </rPr>
          <t>Alexander Liao:</t>
        </r>
        <r>
          <rPr>
            <sz val="8"/>
            <color indexed="81"/>
            <rFont val="Tahoma"/>
            <family val="2"/>
          </rPr>
          <t xml:space="preserve">
Input partial frequency for element to the left</t>
        </r>
      </text>
    </comment>
    <comment ref="T50" authorId="0" shapeId="0" xr:uid="{00000000-0006-0000-0200-0000DD010000}">
      <text>
        <r>
          <rPr>
            <b/>
            <sz val="8"/>
            <color indexed="81"/>
            <rFont val="Tahoma"/>
            <family val="2"/>
          </rPr>
          <t>Alexander Liao:</t>
        </r>
        <r>
          <rPr>
            <sz val="8"/>
            <color indexed="81"/>
            <rFont val="Tahoma"/>
            <family val="2"/>
          </rPr>
          <t xml:space="preserve">
Input partial frequency for element to the left</t>
        </r>
      </text>
    </comment>
    <comment ref="W50" authorId="0" shapeId="0" xr:uid="{00000000-0006-0000-0200-0000DE010000}">
      <text>
        <r>
          <rPr>
            <b/>
            <sz val="8"/>
            <color indexed="81"/>
            <rFont val="Tahoma"/>
            <family val="2"/>
          </rPr>
          <t>Alexander Liao:</t>
        </r>
        <r>
          <rPr>
            <sz val="8"/>
            <color indexed="81"/>
            <rFont val="Tahoma"/>
            <family val="2"/>
          </rPr>
          <t xml:space="preserve">
Input partial frequency for element to the left</t>
        </r>
      </text>
    </comment>
    <comment ref="Z50" authorId="0" shapeId="0" xr:uid="{00000000-0006-0000-0200-0000DF010000}">
      <text>
        <r>
          <rPr>
            <b/>
            <sz val="8"/>
            <color indexed="81"/>
            <rFont val="Tahoma"/>
            <family val="2"/>
          </rPr>
          <t>Alexander Liao:</t>
        </r>
        <r>
          <rPr>
            <sz val="8"/>
            <color indexed="81"/>
            <rFont val="Tahoma"/>
            <family val="2"/>
          </rPr>
          <t xml:space="preserve">
Input partial frequency for element to the left</t>
        </r>
      </text>
    </comment>
    <comment ref="AC50" authorId="0" shapeId="0" xr:uid="{00000000-0006-0000-0200-0000E0010000}">
      <text>
        <r>
          <rPr>
            <b/>
            <sz val="8"/>
            <color indexed="81"/>
            <rFont val="Tahoma"/>
            <family val="2"/>
          </rPr>
          <t>Alexander Liao:</t>
        </r>
        <r>
          <rPr>
            <sz val="8"/>
            <color indexed="81"/>
            <rFont val="Tahoma"/>
            <family val="2"/>
          </rPr>
          <t xml:space="preserve">
Input partial frequency for element to the left</t>
        </r>
      </text>
    </comment>
    <comment ref="AF50" authorId="0" shapeId="0" xr:uid="{00000000-0006-0000-0200-0000E1010000}">
      <text>
        <r>
          <rPr>
            <b/>
            <sz val="8"/>
            <color indexed="81"/>
            <rFont val="Tahoma"/>
            <family val="2"/>
          </rPr>
          <t>Alexander Liao:</t>
        </r>
        <r>
          <rPr>
            <sz val="8"/>
            <color indexed="81"/>
            <rFont val="Tahoma"/>
            <family val="2"/>
          </rPr>
          <t xml:space="preserve">
Input partial frequency for element to the left</t>
        </r>
      </text>
    </comment>
    <comment ref="AI50" authorId="0" shapeId="0" xr:uid="{00000000-0006-0000-0200-0000E2010000}">
      <text>
        <r>
          <rPr>
            <b/>
            <sz val="8"/>
            <color indexed="81"/>
            <rFont val="Tahoma"/>
            <family val="2"/>
          </rPr>
          <t>Alexander Liao:</t>
        </r>
        <r>
          <rPr>
            <sz val="8"/>
            <color indexed="81"/>
            <rFont val="Tahoma"/>
            <family val="2"/>
          </rPr>
          <t xml:space="preserve">
Input partial frequency for element to the left</t>
        </r>
      </text>
    </comment>
    <comment ref="AL50" authorId="0" shapeId="0" xr:uid="{00000000-0006-0000-0200-0000E3010000}">
      <text>
        <r>
          <rPr>
            <b/>
            <sz val="8"/>
            <color indexed="81"/>
            <rFont val="Tahoma"/>
            <family val="2"/>
          </rPr>
          <t>Alexander Liao:</t>
        </r>
        <r>
          <rPr>
            <sz val="8"/>
            <color indexed="81"/>
            <rFont val="Tahoma"/>
            <family val="2"/>
          </rPr>
          <t xml:space="preserve">
Input partial frequency for element to the left</t>
        </r>
      </text>
    </comment>
    <comment ref="AO50" authorId="0" shapeId="0" xr:uid="{00000000-0006-0000-0200-0000E4010000}">
      <text>
        <r>
          <rPr>
            <b/>
            <sz val="8"/>
            <color indexed="81"/>
            <rFont val="Tahoma"/>
            <family val="2"/>
          </rPr>
          <t>Alexander Liao:</t>
        </r>
        <r>
          <rPr>
            <sz val="8"/>
            <color indexed="81"/>
            <rFont val="Tahoma"/>
            <family val="2"/>
          </rPr>
          <t xml:space="preserve">
Input partial frequency for element to the left</t>
        </r>
      </text>
    </comment>
    <comment ref="K51" authorId="0" shapeId="0" xr:uid="{00000000-0006-0000-0200-0000E5010000}">
      <text>
        <r>
          <rPr>
            <b/>
            <sz val="8"/>
            <color indexed="81"/>
            <rFont val="Tahoma"/>
            <family val="2"/>
          </rPr>
          <t>Alexander Liao:</t>
        </r>
        <r>
          <rPr>
            <sz val="8"/>
            <color indexed="81"/>
            <rFont val="Tahoma"/>
            <family val="2"/>
          </rPr>
          <t xml:space="preserve">
Input partial frequency for element to the left</t>
        </r>
      </text>
    </comment>
    <comment ref="N51" authorId="0" shapeId="0" xr:uid="{00000000-0006-0000-0200-0000E6010000}">
      <text>
        <r>
          <rPr>
            <b/>
            <sz val="8"/>
            <color indexed="81"/>
            <rFont val="Tahoma"/>
            <family val="2"/>
          </rPr>
          <t>Alexander Liao:</t>
        </r>
        <r>
          <rPr>
            <sz val="8"/>
            <color indexed="81"/>
            <rFont val="Tahoma"/>
            <family val="2"/>
          </rPr>
          <t xml:space="preserve">
Input partial frequency for element to the left</t>
        </r>
      </text>
    </comment>
    <comment ref="Q51" authorId="0" shapeId="0" xr:uid="{00000000-0006-0000-0200-0000E7010000}">
      <text>
        <r>
          <rPr>
            <b/>
            <sz val="8"/>
            <color indexed="81"/>
            <rFont val="Tahoma"/>
            <family val="2"/>
          </rPr>
          <t>Alexander Liao:</t>
        </r>
        <r>
          <rPr>
            <sz val="8"/>
            <color indexed="81"/>
            <rFont val="Tahoma"/>
            <family val="2"/>
          </rPr>
          <t xml:space="preserve">
Input partial frequency for element to the left</t>
        </r>
      </text>
    </comment>
    <comment ref="T51" authorId="0" shapeId="0" xr:uid="{00000000-0006-0000-0200-0000E8010000}">
      <text>
        <r>
          <rPr>
            <b/>
            <sz val="8"/>
            <color indexed="81"/>
            <rFont val="Tahoma"/>
            <family val="2"/>
          </rPr>
          <t>Alexander Liao:</t>
        </r>
        <r>
          <rPr>
            <sz val="8"/>
            <color indexed="81"/>
            <rFont val="Tahoma"/>
            <family val="2"/>
          </rPr>
          <t xml:space="preserve">
Input partial frequency for element to the left</t>
        </r>
      </text>
    </comment>
    <comment ref="W51" authorId="0" shapeId="0" xr:uid="{00000000-0006-0000-0200-0000E9010000}">
      <text>
        <r>
          <rPr>
            <b/>
            <sz val="8"/>
            <color indexed="81"/>
            <rFont val="Tahoma"/>
            <family val="2"/>
          </rPr>
          <t>Alexander Liao:</t>
        </r>
        <r>
          <rPr>
            <sz val="8"/>
            <color indexed="81"/>
            <rFont val="Tahoma"/>
            <family val="2"/>
          </rPr>
          <t xml:space="preserve">
Input partial frequency for element to the left</t>
        </r>
      </text>
    </comment>
    <comment ref="Z51" authorId="0" shapeId="0" xr:uid="{00000000-0006-0000-0200-0000EA010000}">
      <text>
        <r>
          <rPr>
            <b/>
            <sz val="8"/>
            <color indexed="81"/>
            <rFont val="Tahoma"/>
            <family val="2"/>
          </rPr>
          <t>Alexander Liao:</t>
        </r>
        <r>
          <rPr>
            <sz val="8"/>
            <color indexed="81"/>
            <rFont val="Tahoma"/>
            <family val="2"/>
          </rPr>
          <t xml:space="preserve">
Input partial frequency for element to the left</t>
        </r>
      </text>
    </comment>
    <comment ref="AC51" authorId="0" shapeId="0" xr:uid="{00000000-0006-0000-0200-0000EB010000}">
      <text>
        <r>
          <rPr>
            <b/>
            <sz val="8"/>
            <color indexed="81"/>
            <rFont val="Tahoma"/>
            <family val="2"/>
          </rPr>
          <t>Alexander Liao:</t>
        </r>
        <r>
          <rPr>
            <sz val="8"/>
            <color indexed="81"/>
            <rFont val="Tahoma"/>
            <family val="2"/>
          </rPr>
          <t xml:space="preserve">
Input partial frequency for element to the left</t>
        </r>
      </text>
    </comment>
    <comment ref="AF51" authorId="0" shapeId="0" xr:uid="{00000000-0006-0000-0200-0000EC010000}">
      <text>
        <r>
          <rPr>
            <b/>
            <sz val="8"/>
            <color indexed="81"/>
            <rFont val="Tahoma"/>
            <family val="2"/>
          </rPr>
          <t>Alexander Liao:</t>
        </r>
        <r>
          <rPr>
            <sz val="8"/>
            <color indexed="81"/>
            <rFont val="Tahoma"/>
            <family val="2"/>
          </rPr>
          <t xml:space="preserve">
Input partial frequency for element to the left</t>
        </r>
      </text>
    </comment>
    <comment ref="AI51" authorId="0" shapeId="0" xr:uid="{00000000-0006-0000-0200-0000ED010000}">
      <text>
        <r>
          <rPr>
            <b/>
            <sz val="8"/>
            <color indexed="81"/>
            <rFont val="Tahoma"/>
            <family val="2"/>
          </rPr>
          <t>Alexander Liao:</t>
        </r>
        <r>
          <rPr>
            <sz val="8"/>
            <color indexed="81"/>
            <rFont val="Tahoma"/>
            <family val="2"/>
          </rPr>
          <t xml:space="preserve">
Input partial frequency for element to the left</t>
        </r>
      </text>
    </comment>
    <comment ref="AL51" authorId="0" shapeId="0" xr:uid="{00000000-0006-0000-0200-0000EE010000}">
      <text>
        <r>
          <rPr>
            <b/>
            <sz val="8"/>
            <color indexed="81"/>
            <rFont val="Tahoma"/>
            <family val="2"/>
          </rPr>
          <t>Alexander Liao:</t>
        </r>
        <r>
          <rPr>
            <sz val="8"/>
            <color indexed="81"/>
            <rFont val="Tahoma"/>
            <family val="2"/>
          </rPr>
          <t xml:space="preserve">
Input partial frequency for element to the left</t>
        </r>
      </text>
    </comment>
    <comment ref="AO51" authorId="0" shapeId="0" xr:uid="{00000000-0006-0000-0200-0000EF010000}">
      <text>
        <r>
          <rPr>
            <b/>
            <sz val="8"/>
            <color indexed="81"/>
            <rFont val="Tahoma"/>
            <family val="2"/>
          </rPr>
          <t>Alexander Liao:</t>
        </r>
        <r>
          <rPr>
            <sz val="8"/>
            <color indexed="81"/>
            <rFont val="Tahoma"/>
            <family val="2"/>
          </rPr>
          <t xml:space="preserve">
Input partial frequency for element to the left</t>
        </r>
      </text>
    </comment>
    <comment ref="K52" authorId="0" shapeId="0" xr:uid="{00000000-0006-0000-0200-0000F0010000}">
      <text>
        <r>
          <rPr>
            <b/>
            <sz val="8"/>
            <color indexed="81"/>
            <rFont val="Tahoma"/>
            <family val="2"/>
          </rPr>
          <t>Alexander Liao:</t>
        </r>
        <r>
          <rPr>
            <sz val="8"/>
            <color indexed="81"/>
            <rFont val="Tahoma"/>
            <family val="2"/>
          </rPr>
          <t xml:space="preserve">
Input partial frequency for element to the left</t>
        </r>
      </text>
    </comment>
    <comment ref="N52" authorId="0" shapeId="0" xr:uid="{00000000-0006-0000-0200-0000F1010000}">
      <text>
        <r>
          <rPr>
            <b/>
            <sz val="8"/>
            <color indexed="81"/>
            <rFont val="Tahoma"/>
            <family val="2"/>
          </rPr>
          <t>Alexander Liao:</t>
        </r>
        <r>
          <rPr>
            <sz val="8"/>
            <color indexed="81"/>
            <rFont val="Tahoma"/>
            <family val="2"/>
          </rPr>
          <t xml:space="preserve">
Input partial frequency for element to the left</t>
        </r>
      </text>
    </comment>
    <comment ref="Q52" authorId="0" shapeId="0" xr:uid="{00000000-0006-0000-0200-0000F2010000}">
      <text>
        <r>
          <rPr>
            <b/>
            <sz val="8"/>
            <color indexed="81"/>
            <rFont val="Tahoma"/>
            <family val="2"/>
          </rPr>
          <t>Alexander Liao:</t>
        </r>
        <r>
          <rPr>
            <sz val="8"/>
            <color indexed="81"/>
            <rFont val="Tahoma"/>
            <family val="2"/>
          </rPr>
          <t xml:space="preserve">
Input partial frequency for element to the left</t>
        </r>
      </text>
    </comment>
    <comment ref="T52" authorId="0" shapeId="0" xr:uid="{00000000-0006-0000-0200-0000F3010000}">
      <text>
        <r>
          <rPr>
            <b/>
            <sz val="8"/>
            <color indexed="81"/>
            <rFont val="Tahoma"/>
            <family val="2"/>
          </rPr>
          <t>Alexander Liao:</t>
        </r>
        <r>
          <rPr>
            <sz val="8"/>
            <color indexed="81"/>
            <rFont val="Tahoma"/>
            <family val="2"/>
          </rPr>
          <t xml:space="preserve">
Input partial frequency for element to the left</t>
        </r>
      </text>
    </comment>
    <comment ref="W52" authorId="0" shapeId="0" xr:uid="{00000000-0006-0000-0200-0000F4010000}">
      <text>
        <r>
          <rPr>
            <b/>
            <sz val="8"/>
            <color indexed="81"/>
            <rFont val="Tahoma"/>
            <family val="2"/>
          </rPr>
          <t>Alexander Liao:</t>
        </r>
        <r>
          <rPr>
            <sz val="8"/>
            <color indexed="81"/>
            <rFont val="Tahoma"/>
            <family val="2"/>
          </rPr>
          <t xml:space="preserve">
Input partial frequency for element to the left</t>
        </r>
      </text>
    </comment>
    <comment ref="Z52" authorId="0" shapeId="0" xr:uid="{00000000-0006-0000-0200-0000F5010000}">
      <text>
        <r>
          <rPr>
            <b/>
            <sz val="8"/>
            <color indexed="81"/>
            <rFont val="Tahoma"/>
            <family val="2"/>
          </rPr>
          <t>Alexander Liao:</t>
        </r>
        <r>
          <rPr>
            <sz val="8"/>
            <color indexed="81"/>
            <rFont val="Tahoma"/>
            <family val="2"/>
          </rPr>
          <t xml:space="preserve">
Input partial frequency for element to the left</t>
        </r>
      </text>
    </comment>
    <comment ref="AC52" authorId="0" shapeId="0" xr:uid="{00000000-0006-0000-0200-0000F6010000}">
      <text>
        <r>
          <rPr>
            <b/>
            <sz val="8"/>
            <color indexed="81"/>
            <rFont val="Tahoma"/>
            <family val="2"/>
          </rPr>
          <t>Alexander Liao:</t>
        </r>
        <r>
          <rPr>
            <sz val="8"/>
            <color indexed="81"/>
            <rFont val="Tahoma"/>
            <family val="2"/>
          </rPr>
          <t xml:space="preserve">
Input partial frequency for element to the left</t>
        </r>
      </text>
    </comment>
    <comment ref="AF52" authorId="0" shapeId="0" xr:uid="{00000000-0006-0000-0200-0000F7010000}">
      <text>
        <r>
          <rPr>
            <b/>
            <sz val="8"/>
            <color indexed="81"/>
            <rFont val="Tahoma"/>
            <family val="2"/>
          </rPr>
          <t>Alexander Liao:</t>
        </r>
        <r>
          <rPr>
            <sz val="8"/>
            <color indexed="81"/>
            <rFont val="Tahoma"/>
            <family val="2"/>
          </rPr>
          <t xml:space="preserve">
Input partial frequency for element to the left</t>
        </r>
      </text>
    </comment>
    <comment ref="AI52" authorId="0" shapeId="0" xr:uid="{00000000-0006-0000-0200-0000F8010000}">
      <text>
        <r>
          <rPr>
            <b/>
            <sz val="8"/>
            <color indexed="81"/>
            <rFont val="Tahoma"/>
            <family val="2"/>
          </rPr>
          <t>Alexander Liao:</t>
        </r>
        <r>
          <rPr>
            <sz val="8"/>
            <color indexed="81"/>
            <rFont val="Tahoma"/>
            <family val="2"/>
          </rPr>
          <t xml:space="preserve">
Input partial frequency for element to the left</t>
        </r>
      </text>
    </comment>
    <comment ref="AL52" authorId="0" shapeId="0" xr:uid="{00000000-0006-0000-0200-0000F9010000}">
      <text>
        <r>
          <rPr>
            <b/>
            <sz val="8"/>
            <color indexed="81"/>
            <rFont val="Tahoma"/>
            <family val="2"/>
          </rPr>
          <t>Alexander Liao:</t>
        </r>
        <r>
          <rPr>
            <sz val="8"/>
            <color indexed="81"/>
            <rFont val="Tahoma"/>
            <family val="2"/>
          </rPr>
          <t xml:space="preserve">
Input partial frequency for element to the left</t>
        </r>
      </text>
    </comment>
    <comment ref="AO52" authorId="0" shapeId="0" xr:uid="{00000000-0006-0000-0200-0000FA010000}">
      <text>
        <r>
          <rPr>
            <b/>
            <sz val="8"/>
            <color indexed="81"/>
            <rFont val="Tahoma"/>
            <family val="2"/>
          </rPr>
          <t>Alexander Liao:</t>
        </r>
        <r>
          <rPr>
            <sz val="8"/>
            <color indexed="81"/>
            <rFont val="Tahoma"/>
            <family val="2"/>
          </rPr>
          <t xml:space="preserve">
Input partial frequency for element to the left</t>
        </r>
      </text>
    </comment>
    <comment ref="K53" authorId="0" shapeId="0" xr:uid="{00000000-0006-0000-0200-0000FB010000}">
      <text>
        <r>
          <rPr>
            <b/>
            <sz val="8"/>
            <color indexed="81"/>
            <rFont val="Tahoma"/>
            <family val="2"/>
          </rPr>
          <t>Alexander Liao:</t>
        </r>
        <r>
          <rPr>
            <sz val="8"/>
            <color indexed="81"/>
            <rFont val="Tahoma"/>
            <family val="2"/>
          </rPr>
          <t xml:space="preserve">
Input partial frequency for element to the left</t>
        </r>
      </text>
    </comment>
    <comment ref="N53" authorId="0" shapeId="0" xr:uid="{00000000-0006-0000-0200-0000FC010000}">
      <text>
        <r>
          <rPr>
            <b/>
            <sz val="8"/>
            <color indexed="81"/>
            <rFont val="Tahoma"/>
            <family val="2"/>
          </rPr>
          <t>Alexander Liao:</t>
        </r>
        <r>
          <rPr>
            <sz val="8"/>
            <color indexed="81"/>
            <rFont val="Tahoma"/>
            <family val="2"/>
          </rPr>
          <t xml:space="preserve">
Input partial frequency for element to the left</t>
        </r>
      </text>
    </comment>
    <comment ref="Q53" authorId="0" shapeId="0" xr:uid="{00000000-0006-0000-0200-0000FD010000}">
      <text>
        <r>
          <rPr>
            <b/>
            <sz val="8"/>
            <color indexed="81"/>
            <rFont val="Tahoma"/>
            <family val="2"/>
          </rPr>
          <t>Alexander Liao:</t>
        </r>
        <r>
          <rPr>
            <sz val="8"/>
            <color indexed="81"/>
            <rFont val="Tahoma"/>
            <family val="2"/>
          </rPr>
          <t xml:space="preserve">
Input partial frequency for element to the left</t>
        </r>
      </text>
    </comment>
    <comment ref="T53" authorId="0" shapeId="0" xr:uid="{00000000-0006-0000-0200-0000FE010000}">
      <text>
        <r>
          <rPr>
            <b/>
            <sz val="8"/>
            <color indexed="81"/>
            <rFont val="Tahoma"/>
            <family val="2"/>
          </rPr>
          <t>Alexander Liao:</t>
        </r>
        <r>
          <rPr>
            <sz val="8"/>
            <color indexed="81"/>
            <rFont val="Tahoma"/>
            <family val="2"/>
          </rPr>
          <t xml:space="preserve">
Input partial frequency for element to the left</t>
        </r>
      </text>
    </comment>
    <comment ref="W53" authorId="0" shapeId="0" xr:uid="{00000000-0006-0000-0200-0000FF010000}">
      <text>
        <r>
          <rPr>
            <b/>
            <sz val="8"/>
            <color indexed="81"/>
            <rFont val="Tahoma"/>
            <family val="2"/>
          </rPr>
          <t>Alexander Liao:</t>
        </r>
        <r>
          <rPr>
            <sz val="8"/>
            <color indexed="81"/>
            <rFont val="Tahoma"/>
            <family val="2"/>
          </rPr>
          <t xml:space="preserve">
Input partial frequency for element to the left</t>
        </r>
      </text>
    </comment>
    <comment ref="Z53" authorId="0" shapeId="0" xr:uid="{00000000-0006-0000-0200-000000020000}">
      <text>
        <r>
          <rPr>
            <b/>
            <sz val="8"/>
            <color indexed="81"/>
            <rFont val="Tahoma"/>
            <family val="2"/>
          </rPr>
          <t>Alexander Liao:</t>
        </r>
        <r>
          <rPr>
            <sz val="8"/>
            <color indexed="81"/>
            <rFont val="Tahoma"/>
            <family val="2"/>
          </rPr>
          <t xml:space="preserve">
Input partial frequency for element to the left</t>
        </r>
      </text>
    </comment>
    <comment ref="AC53" authorId="0" shapeId="0" xr:uid="{00000000-0006-0000-0200-000001020000}">
      <text>
        <r>
          <rPr>
            <b/>
            <sz val="8"/>
            <color indexed="81"/>
            <rFont val="Tahoma"/>
            <family val="2"/>
          </rPr>
          <t>Alexander Liao:</t>
        </r>
        <r>
          <rPr>
            <sz val="8"/>
            <color indexed="81"/>
            <rFont val="Tahoma"/>
            <family val="2"/>
          </rPr>
          <t xml:space="preserve">
Input partial frequency for element to the left</t>
        </r>
      </text>
    </comment>
    <comment ref="AF53" authorId="0" shapeId="0" xr:uid="{00000000-0006-0000-0200-000002020000}">
      <text>
        <r>
          <rPr>
            <b/>
            <sz val="8"/>
            <color indexed="81"/>
            <rFont val="Tahoma"/>
            <family val="2"/>
          </rPr>
          <t>Alexander Liao:</t>
        </r>
        <r>
          <rPr>
            <sz val="8"/>
            <color indexed="81"/>
            <rFont val="Tahoma"/>
            <family val="2"/>
          </rPr>
          <t xml:space="preserve">
Input partial frequency for element to the left</t>
        </r>
      </text>
    </comment>
    <comment ref="AI53" authorId="0" shapeId="0" xr:uid="{00000000-0006-0000-0200-000003020000}">
      <text>
        <r>
          <rPr>
            <b/>
            <sz val="8"/>
            <color indexed="81"/>
            <rFont val="Tahoma"/>
            <family val="2"/>
          </rPr>
          <t>Alexander Liao:</t>
        </r>
        <r>
          <rPr>
            <sz val="8"/>
            <color indexed="81"/>
            <rFont val="Tahoma"/>
            <family val="2"/>
          </rPr>
          <t xml:space="preserve">
Input partial frequency for element to the left</t>
        </r>
      </text>
    </comment>
    <comment ref="AL53" authorId="0" shapeId="0" xr:uid="{00000000-0006-0000-0200-000004020000}">
      <text>
        <r>
          <rPr>
            <b/>
            <sz val="8"/>
            <color indexed="81"/>
            <rFont val="Tahoma"/>
            <family val="2"/>
          </rPr>
          <t>Alexander Liao:</t>
        </r>
        <r>
          <rPr>
            <sz val="8"/>
            <color indexed="81"/>
            <rFont val="Tahoma"/>
            <family val="2"/>
          </rPr>
          <t xml:space="preserve">
Input partial frequency for element to the left</t>
        </r>
      </text>
    </comment>
    <comment ref="AO53" authorId="0" shapeId="0" xr:uid="{00000000-0006-0000-0200-000005020000}">
      <text>
        <r>
          <rPr>
            <b/>
            <sz val="8"/>
            <color indexed="81"/>
            <rFont val="Tahoma"/>
            <family val="2"/>
          </rPr>
          <t>Alexander Liao:</t>
        </r>
        <r>
          <rPr>
            <sz val="8"/>
            <color indexed="81"/>
            <rFont val="Tahoma"/>
            <family val="2"/>
          </rPr>
          <t xml:space="preserve">
Input partial frequency for element to the left</t>
        </r>
      </text>
    </comment>
    <comment ref="K55" authorId="0" shapeId="0" xr:uid="{00000000-0006-0000-0200-000006020000}">
      <text>
        <r>
          <rPr>
            <b/>
            <sz val="8"/>
            <color indexed="81"/>
            <rFont val="Tahoma"/>
            <family val="2"/>
          </rPr>
          <t>Alexander Liao:</t>
        </r>
        <r>
          <rPr>
            <sz val="8"/>
            <color indexed="81"/>
            <rFont val="Tahoma"/>
            <family val="2"/>
          </rPr>
          <t xml:space="preserve">
Input partial frequency for element to the left</t>
        </r>
      </text>
    </comment>
    <comment ref="N55" authorId="0" shapeId="0" xr:uid="{00000000-0006-0000-0200-000007020000}">
      <text>
        <r>
          <rPr>
            <b/>
            <sz val="8"/>
            <color indexed="81"/>
            <rFont val="Tahoma"/>
            <family val="2"/>
          </rPr>
          <t>Alexander Liao:</t>
        </r>
        <r>
          <rPr>
            <sz val="8"/>
            <color indexed="81"/>
            <rFont val="Tahoma"/>
            <family val="2"/>
          </rPr>
          <t xml:space="preserve">
Input partial frequency for element to the left</t>
        </r>
      </text>
    </comment>
    <comment ref="Q55" authorId="0" shapeId="0" xr:uid="{00000000-0006-0000-0200-000008020000}">
      <text>
        <r>
          <rPr>
            <b/>
            <sz val="8"/>
            <color indexed="81"/>
            <rFont val="Tahoma"/>
            <family val="2"/>
          </rPr>
          <t>Alexander Liao:</t>
        </r>
        <r>
          <rPr>
            <sz val="8"/>
            <color indexed="81"/>
            <rFont val="Tahoma"/>
            <family val="2"/>
          </rPr>
          <t xml:space="preserve">
Input partial frequency for element to the left</t>
        </r>
      </text>
    </comment>
    <comment ref="T55" authorId="0" shapeId="0" xr:uid="{00000000-0006-0000-0200-000009020000}">
      <text>
        <r>
          <rPr>
            <b/>
            <sz val="8"/>
            <color indexed="81"/>
            <rFont val="Tahoma"/>
            <family val="2"/>
          </rPr>
          <t>Alexander Liao:</t>
        </r>
        <r>
          <rPr>
            <sz val="8"/>
            <color indexed="81"/>
            <rFont val="Tahoma"/>
            <family val="2"/>
          </rPr>
          <t xml:space="preserve">
Input partial frequency for element to the left</t>
        </r>
      </text>
    </comment>
    <comment ref="W55" authorId="0" shapeId="0" xr:uid="{00000000-0006-0000-0200-00000A020000}">
      <text>
        <r>
          <rPr>
            <b/>
            <sz val="8"/>
            <color indexed="81"/>
            <rFont val="Tahoma"/>
            <family val="2"/>
          </rPr>
          <t>Alexander Liao:</t>
        </r>
        <r>
          <rPr>
            <sz val="8"/>
            <color indexed="81"/>
            <rFont val="Tahoma"/>
            <family val="2"/>
          </rPr>
          <t xml:space="preserve">
Input partial frequency for element to the left</t>
        </r>
      </text>
    </comment>
    <comment ref="Z55" authorId="0" shapeId="0" xr:uid="{00000000-0006-0000-0200-00000B020000}">
      <text>
        <r>
          <rPr>
            <b/>
            <sz val="8"/>
            <color indexed="81"/>
            <rFont val="Tahoma"/>
            <family val="2"/>
          </rPr>
          <t>Alexander Liao:</t>
        </r>
        <r>
          <rPr>
            <sz val="8"/>
            <color indexed="81"/>
            <rFont val="Tahoma"/>
            <family val="2"/>
          </rPr>
          <t xml:space="preserve">
Input partial frequency for element to the left</t>
        </r>
      </text>
    </comment>
    <comment ref="AC55" authorId="0" shapeId="0" xr:uid="{00000000-0006-0000-0200-00000C020000}">
      <text>
        <r>
          <rPr>
            <b/>
            <sz val="8"/>
            <color indexed="81"/>
            <rFont val="Tahoma"/>
            <family val="2"/>
          </rPr>
          <t>Alexander Liao:</t>
        </r>
        <r>
          <rPr>
            <sz val="8"/>
            <color indexed="81"/>
            <rFont val="Tahoma"/>
            <family val="2"/>
          </rPr>
          <t xml:space="preserve">
Input partial frequency for element to the left</t>
        </r>
      </text>
    </comment>
    <comment ref="AF55" authorId="0" shapeId="0" xr:uid="{00000000-0006-0000-0200-00000D020000}">
      <text>
        <r>
          <rPr>
            <b/>
            <sz val="8"/>
            <color indexed="81"/>
            <rFont val="Tahoma"/>
            <family val="2"/>
          </rPr>
          <t>Alexander Liao:</t>
        </r>
        <r>
          <rPr>
            <sz val="8"/>
            <color indexed="81"/>
            <rFont val="Tahoma"/>
            <family val="2"/>
          </rPr>
          <t xml:space="preserve">
Input partial frequency for element to the left</t>
        </r>
      </text>
    </comment>
    <comment ref="AI55" authorId="0" shapeId="0" xr:uid="{00000000-0006-0000-0200-00000E020000}">
      <text>
        <r>
          <rPr>
            <b/>
            <sz val="8"/>
            <color indexed="81"/>
            <rFont val="Tahoma"/>
            <family val="2"/>
          </rPr>
          <t>Alexander Liao:</t>
        </r>
        <r>
          <rPr>
            <sz val="8"/>
            <color indexed="81"/>
            <rFont val="Tahoma"/>
            <family val="2"/>
          </rPr>
          <t xml:space="preserve">
Input partial frequency for element to the left</t>
        </r>
      </text>
    </comment>
    <comment ref="AL55" authorId="0" shapeId="0" xr:uid="{00000000-0006-0000-0200-00000F020000}">
      <text>
        <r>
          <rPr>
            <b/>
            <sz val="8"/>
            <color indexed="81"/>
            <rFont val="Tahoma"/>
            <family val="2"/>
          </rPr>
          <t>Alexander Liao:</t>
        </r>
        <r>
          <rPr>
            <sz val="8"/>
            <color indexed="81"/>
            <rFont val="Tahoma"/>
            <family val="2"/>
          </rPr>
          <t xml:space="preserve">
Input partial frequency for element to the left</t>
        </r>
      </text>
    </comment>
    <comment ref="AO55" authorId="0" shapeId="0" xr:uid="{00000000-0006-0000-0200-000010020000}">
      <text>
        <r>
          <rPr>
            <b/>
            <sz val="8"/>
            <color indexed="81"/>
            <rFont val="Tahoma"/>
            <family val="2"/>
          </rPr>
          <t>Alexander Liao:</t>
        </r>
        <r>
          <rPr>
            <sz val="8"/>
            <color indexed="81"/>
            <rFont val="Tahoma"/>
            <family val="2"/>
          </rPr>
          <t xml:space="preserve">
Input partial frequency for element to the left</t>
        </r>
      </text>
    </comment>
    <comment ref="K56" authorId="0" shapeId="0" xr:uid="{00000000-0006-0000-0200-000011020000}">
      <text>
        <r>
          <rPr>
            <b/>
            <sz val="8"/>
            <color indexed="81"/>
            <rFont val="Tahoma"/>
            <family val="2"/>
          </rPr>
          <t>Alexander Liao:</t>
        </r>
        <r>
          <rPr>
            <sz val="8"/>
            <color indexed="81"/>
            <rFont val="Tahoma"/>
            <family val="2"/>
          </rPr>
          <t xml:space="preserve">
Input partial frequency for element to the left</t>
        </r>
      </text>
    </comment>
    <comment ref="N56" authorId="0" shapeId="0" xr:uid="{00000000-0006-0000-0200-000012020000}">
      <text>
        <r>
          <rPr>
            <b/>
            <sz val="8"/>
            <color indexed="81"/>
            <rFont val="Tahoma"/>
            <family val="2"/>
          </rPr>
          <t>Alexander Liao:</t>
        </r>
        <r>
          <rPr>
            <sz val="8"/>
            <color indexed="81"/>
            <rFont val="Tahoma"/>
            <family val="2"/>
          </rPr>
          <t xml:space="preserve">
Input partial frequency for element to the left</t>
        </r>
      </text>
    </comment>
    <comment ref="Q56" authorId="0" shapeId="0" xr:uid="{00000000-0006-0000-0200-000013020000}">
      <text>
        <r>
          <rPr>
            <b/>
            <sz val="8"/>
            <color indexed="81"/>
            <rFont val="Tahoma"/>
            <family val="2"/>
          </rPr>
          <t>Alexander Liao:</t>
        </r>
        <r>
          <rPr>
            <sz val="8"/>
            <color indexed="81"/>
            <rFont val="Tahoma"/>
            <family val="2"/>
          </rPr>
          <t xml:space="preserve">
Input partial frequency for element to the left</t>
        </r>
      </text>
    </comment>
    <comment ref="T56" authorId="0" shapeId="0" xr:uid="{00000000-0006-0000-0200-000014020000}">
      <text>
        <r>
          <rPr>
            <b/>
            <sz val="8"/>
            <color indexed="81"/>
            <rFont val="Tahoma"/>
            <family val="2"/>
          </rPr>
          <t>Alexander Liao:</t>
        </r>
        <r>
          <rPr>
            <sz val="8"/>
            <color indexed="81"/>
            <rFont val="Tahoma"/>
            <family val="2"/>
          </rPr>
          <t xml:space="preserve">
Input partial frequency for element to the left</t>
        </r>
      </text>
    </comment>
    <comment ref="W56" authorId="0" shapeId="0" xr:uid="{00000000-0006-0000-0200-000015020000}">
      <text>
        <r>
          <rPr>
            <b/>
            <sz val="8"/>
            <color indexed="81"/>
            <rFont val="Tahoma"/>
            <family val="2"/>
          </rPr>
          <t>Alexander Liao:</t>
        </r>
        <r>
          <rPr>
            <sz val="8"/>
            <color indexed="81"/>
            <rFont val="Tahoma"/>
            <family val="2"/>
          </rPr>
          <t xml:space="preserve">
Input partial frequency for element to the left</t>
        </r>
      </text>
    </comment>
    <comment ref="Z56" authorId="0" shapeId="0" xr:uid="{00000000-0006-0000-0200-000016020000}">
      <text>
        <r>
          <rPr>
            <b/>
            <sz val="8"/>
            <color indexed="81"/>
            <rFont val="Tahoma"/>
            <family val="2"/>
          </rPr>
          <t>Alexander Liao:</t>
        </r>
        <r>
          <rPr>
            <sz val="8"/>
            <color indexed="81"/>
            <rFont val="Tahoma"/>
            <family val="2"/>
          </rPr>
          <t xml:space="preserve">
Input partial frequency for element to the left</t>
        </r>
      </text>
    </comment>
    <comment ref="AC56" authorId="0" shapeId="0" xr:uid="{00000000-0006-0000-0200-000017020000}">
      <text>
        <r>
          <rPr>
            <b/>
            <sz val="8"/>
            <color indexed="81"/>
            <rFont val="Tahoma"/>
            <family val="2"/>
          </rPr>
          <t>Alexander Liao:</t>
        </r>
        <r>
          <rPr>
            <sz val="8"/>
            <color indexed="81"/>
            <rFont val="Tahoma"/>
            <family val="2"/>
          </rPr>
          <t xml:space="preserve">
Input partial frequency for element to the left</t>
        </r>
      </text>
    </comment>
    <comment ref="AF56" authorId="0" shapeId="0" xr:uid="{00000000-0006-0000-0200-000018020000}">
      <text>
        <r>
          <rPr>
            <b/>
            <sz val="8"/>
            <color indexed="81"/>
            <rFont val="Tahoma"/>
            <family val="2"/>
          </rPr>
          <t>Alexander Liao:</t>
        </r>
        <r>
          <rPr>
            <sz val="8"/>
            <color indexed="81"/>
            <rFont val="Tahoma"/>
            <family val="2"/>
          </rPr>
          <t xml:space="preserve">
Input partial frequency for element to the left</t>
        </r>
      </text>
    </comment>
    <comment ref="AI56" authorId="0" shapeId="0" xr:uid="{00000000-0006-0000-0200-000019020000}">
      <text>
        <r>
          <rPr>
            <b/>
            <sz val="8"/>
            <color indexed="81"/>
            <rFont val="Tahoma"/>
            <family val="2"/>
          </rPr>
          <t>Alexander Liao:</t>
        </r>
        <r>
          <rPr>
            <sz val="8"/>
            <color indexed="81"/>
            <rFont val="Tahoma"/>
            <family val="2"/>
          </rPr>
          <t xml:space="preserve">
Input partial frequency for element to the left</t>
        </r>
      </text>
    </comment>
    <comment ref="AL56" authorId="0" shapeId="0" xr:uid="{00000000-0006-0000-0200-00001A020000}">
      <text>
        <r>
          <rPr>
            <b/>
            <sz val="8"/>
            <color indexed="81"/>
            <rFont val="Tahoma"/>
            <family val="2"/>
          </rPr>
          <t>Alexander Liao:</t>
        </r>
        <r>
          <rPr>
            <sz val="8"/>
            <color indexed="81"/>
            <rFont val="Tahoma"/>
            <family val="2"/>
          </rPr>
          <t xml:space="preserve">
Input partial frequency for element to the left</t>
        </r>
      </text>
    </comment>
    <comment ref="AO56" authorId="0" shapeId="0" xr:uid="{00000000-0006-0000-0200-00001B020000}">
      <text>
        <r>
          <rPr>
            <b/>
            <sz val="8"/>
            <color indexed="81"/>
            <rFont val="Tahoma"/>
            <family val="2"/>
          </rPr>
          <t>Alexander Liao:</t>
        </r>
        <r>
          <rPr>
            <sz val="8"/>
            <color indexed="81"/>
            <rFont val="Tahoma"/>
            <family val="2"/>
          </rPr>
          <t xml:space="preserve">
Input partial frequency for element to the left</t>
        </r>
      </text>
    </comment>
    <comment ref="K57" authorId="0" shapeId="0" xr:uid="{00000000-0006-0000-0200-00001C020000}">
      <text>
        <r>
          <rPr>
            <b/>
            <sz val="8"/>
            <color indexed="81"/>
            <rFont val="Tahoma"/>
            <family val="2"/>
          </rPr>
          <t>Alexander Liao:</t>
        </r>
        <r>
          <rPr>
            <sz val="8"/>
            <color indexed="81"/>
            <rFont val="Tahoma"/>
            <family val="2"/>
          </rPr>
          <t xml:space="preserve">
Input partial frequency for element to the left</t>
        </r>
      </text>
    </comment>
    <comment ref="N57" authorId="0" shapeId="0" xr:uid="{00000000-0006-0000-0200-00001D020000}">
      <text>
        <r>
          <rPr>
            <b/>
            <sz val="8"/>
            <color indexed="81"/>
            <rFont val="Tahoma"/>
            <family val="2"/>
          </rPr>
          <t>Alexander Liao:</t>
        </r>
        <r>
          <rPr>
            <sz val="8"/>
            <color indexed="81"/>
            <rFont val="Tahoma"/>
            <family val="2"/>
          </rPr>
          <t xml:space="preserve">
Input partial frequency for element to the left</t>
        </r>
      </text>
    </comment>
    <comment ref="Q57" authorId="0" shapeId="0" xr:uid="{00000000-0006-0000-0200-00001E020000}">
      <text>
        <r>
          <rPr>
            <b/>
            <sz val="8"/>
            <color indexed="81"/>
            <rFont val="Tahoma"/>
            <family val="2"/>
          </rPr>
          <t>Alexander Liao:</t>
        </r>
        <r>
          <rPr>
            <sz val="8"/>
            <color indexed="81"/>
            <rFont val="Tahoma"/>
            <family val="2"/>
          </rPr>
          <t xml:space="preserve">
Input partial frequency for element to the left</t>
        </r>
      </text>
    </comment>
    <comment ref="T57" authorId="0" shapeId="0" xr:uid="{00000000-0006-0000-0200-00001F020000}">
      <text>
        <r>
          <rPr>
            <b/>
            <sz val="8"/>
            <color indexed="81"/>
            <rFont val="Tahoma"/>
            <family val="2"/>
          </rPr>
          <t>Alexander Liao:</t>
        </r>
        <r>
          <rPr>
            <sz val="8"/>
            <color indexed="81"/>
            <rFont val="Tahoma"/>
            <family val="2"/>
          </rPr>
          <t xml:space="preserve">
Input partial frequency for element to the left</t>
        </r>
      </text>
    </comment>
    <comment ref="W57" authorId="0" shapeId="0" xr:uid="{00000000-0006-0000-0200-000020020000}">
      <text>
        <r>
          <rPr>
            <b/>
            <sz val="8"/>
            <color indexed="81"/>
            <rFont val="Tahoma"/>
            <family val="2"/>
          </rPr>
          <t>Alexander Liao:</t>
        </r>
        <r>
          <rPr>
            <sz val="8"/>
            <color indexed="81"/>
            <rFont val="Tahoma"/>
            <family val="2"/>
          </rPr>
          <t xml:space="preserve">
Input partial frequency for element to the left</t>
        </r>
      </text>
    </comment>
    <comment ref="Z57" authorId="0" shapeId="0" xr:uid="{00000000-0006-0000-0200-000021020000}">
      <text>
        <r>
          <rPr>
            <b/>
            <sz val="8"/>
            <color indexed="81"/>
            <rFont val="Tahoma"/>
            <family val="2"/>
          </rPr>
          <t>Alexander Liao:</t>
        </r>
        <r>
          <rPr>
            <sz val="8"/>
            <color indexed="81"/>
            <rFont val="Tahoma"/>
            <family val="2"/>
          </rPr>
          <t xml:space="preserve">
Input partial frequency for element to the left</t>
        </r>
      </text>
    </comment>
    <comment ref="AC57" authorId="0" shapeId="0" xr:uid="{00000000-0006-0000-0200-000022020000}">
      <text>
        <r>
          <rPr>
            <b/>
            <sz val="8"/>
            <color indexed="81"/>
            <rFont val="Tahoma"/>
            <family val="2"/>
          </rPr>
          <t>Alexander Liao:</t>
        </r>
        <r>
          <rPr>
            <sz val="8"/>
            <color indexed="81"/>
            <rFont val="Tahoma"/>
            <family val="2"/>
          </rPr>
          <t xml:space="preserve">
Input partial frequency for element to the left</t>
        </r>
      </text>
    </comment>
    <comment ref="AF57" authorId="0" shapeId="0" xr:uid="{00000000-0006-0000-0200-000023020000}">
      <text>
        <r>
          <rPr>
            <b/>
            <sz val="8"/>
            <color indexed="81"/>
            <rFont val="Tahoma"/>
            <family val="2"/>
          </rPr>
          <t>Alexander Liao:</t>
        </r>
        <r>
          <rPr>
            <sz val="8"/>
            <color indexed="81"/>
            <rFont val="Tahoma"/>
            <family val="2"/>
          </rPr>
          <t xml:space="preserve">
Input partial frequency for element to the left</t>
        </r>
      </text>
    </comment>
    <comment ref="AI57" authorId="0" shapeId="0" xr:uid="{00000000-0006-0000-0200-000024020000}">
      <text>
        <r>
          <rPr>
            <b/>
            <sz val="8"/>
            <color indexed="81"/>
            <rFont val="Tahoma"/>
            <family val="2"/>
          </rPr>
          <t>Alexander Liao:</t>
        </r>
        <r>
          <rPr>
            <sz val="8"/>
            <color indexed="81"/>
            <rFont val="Tahoma"/>
            <family val="2"/>
          </rPr>
          <t xml:space="preserve">
Input partial frequency for element to the left</t>
        </r>
      </text>
    </comment>
    <comment ref="AL57" authorId="0" shapeId="0" xr:uid="{00000000-0006-0000-0200-000025020000}">
      <text>
        <r>
          <rPr>
            <b/>
            <sz val="8"/>
            <color indexed="81"/>
            <rFont val="Tahoma"/>
            <family val="2"/>
          </rPr>
          <t>Alexander Liao:</t>
        </r>
        <r>
          <rPr>
            <sz val="8"/>
            <color indexed="81"/>
            <rFont val="Tahoma"/>
            <family val="2"/>
          </rPr>
          <t xml:space="preserve">
Input partial frequency for element to the left</t>
        </r>
      </text>
    </comment>
    <comment ref="AO57" authorId="0" shapeId="0" xr:uid="{00000000-0006-0000-0200-000026020000}">
      <text>
        <r>
          <rPr>
            <b/>
            <sz val="8"/>
            <color indexed="81"/>
            <rFont val="Tahoma"/>
            <family val="2"/>
          </rPr>
          <t>Alexander Liao:</t>
        </r>
        <r>
          <rPr>
            <sz val="8"/>
            <color indexed="81"/>
            <rFont val="Tahoma"/>
            <family val="2"/>
          </rPr>
          <t xml:space="preserve">
Input partial frequency for element to the left</t>
        </r>
      </text>
    </comment>
    <comment ref="K58" authorId="0" shapeId="0" xr:uid="{00000000-0006-0000-0200-000027020000}">
      <text>
        <r>
          <rPr>
            <b/>
            <sz val="8"/>
            <color indexed="81"/>
            <rFont val="Tahoma"/>
            <family val="2"/>
          </rPr>
          <t>Alexander Liao:</t>
        </r>
        <r>
          <rPr>
            <sz val="8"/>
            <color indexed="81"/>
            <rFont val="Tahoma"/>
            <family val="2"/>
          </rPr>
          <t xml:space="preserve">
Input partial frequency for element to the left</t>
        </r>
      </text>
    </comment>
    <comment ref="N58" authorId="0" shapeId="0" xr:uid="{00000000-0006-0000-0200-000028020000}">
      <text>
        <r>
          <rPr>
            <b/>
            <sz val="8"/>
            <color indexed="81"/>
            <rFont val="Tahoma"/>
            <family val="2"/>
          </rPr>
          <t>Alexander Liao:</t>
        </r>
        <r>
          <rPr>
            <sz val="8"/>
            <color indexed="81"/>
            <rFont val="Tahoma"/>
            <family val="2"/>
          </rPr>
          <t xml:space="preserve">
Input partial frequency for element to the left</t>
        </r>
      </text>
    </comment>
    <comment ref="Q58" authorId="0" shapeId="0" xr:uid="{00000000-0006-0000-0200-000029020000}">
      <text>
        <r>
          <rPr>
            <b/>
            <sz val="8"/>
            <color indexed="81"/>
            <rFont val="Tahoma"/>
            <family val="2"/>
          </rPr>
          <t>Alexander Liao:</t>
        </r>
        <r>
          <rPr>
            <sz val="8"/>
            <color indexed="81"/>
            <rFont val="Tahoma"/>
            <family val="2"/>
          </rPr>
          <t xml:space="preserve">
Input partial frequency for element to the left</t>
        </r>
      </text>
    </comment>
    <comment ref="T58" authorId="0" shapeId="0" xr:uid="{00000000-0006-0000-0200-00002A020000}">
      <text>
        <r>
          <rPr>
            <b/>
            <sz val="8"/>
            <color indexed="81"/>
            <rFont val="Tahoma"/>
            <family val="2"/>
          </rPr>
          <t>Alexander Liao:</t>
        </r>
        <r>
          <rPr>
            <sz val="8"/>
            <color indexed="81"/>
            <rFont val="Tahoma"/>
            <family val="2"/>
          </rPr>
          <t xml:space="preserve">
Input partial frequency for element to the left</t>
        </r>
      </text>
    </comment>
    <comment ref="W58" authorId="0" shapeId="0" xr:uid="{00000000-0006-0000-0200-00002B020000}">
      <text>
        <r>
          <rPr>
            <b/>
            <sz val="8"/>
            <color indexed="81"/>
            <rFont val="Tahoma"/>
            <family val="2"/>
          </rPr>
          <t>Alexander Liao:</t>
        </r>
        <r>
          <rPr>
            <sz val="8"/>
            <color indexed="81"/>
            <rFont val="Tahoma"/>
            <family val="2"/>
          </rPr>
          <t xml:space="preserve">
Input partial frequency for element to the left</t>
        </r>
      </text>
    </comment>
    <comment ref="Z58" authorId="0" shapeId="0" xr:uid="{00000000-0006-0000-0200-00002C020000}">
      <text>
        <r>
          <rPr>
            <b/>
            <sz val="8"/>
            <color indexed="81"/>
            <rFont val="Tahoma"/>
            <family val="2"/>
          </rPr>
          <t>Alexander Liao:</t>
        </r>
        <r>
          <rPr>
            <sz val="8"/>
            <color indexed="81"/>
            <rFont val="Tahoma"/>
            <family val="2"/>
          </rPr>
          <t xml:space="preserve">
Input partial frequency for element to the left</t>
        </r>
      </text>
    </comment>
    <comment ref="AC58" authorId="0" shapeId="0" xr:uid="{00000000-0006-0000-0200-00002D020000}">
      <text>
        <r>
          <rPr>
            <b/>
            <sz val="8"/>
            <color indexed="81"/>
            <rFont val="Tahoma"/>
            <family val="2"/>
          </rPr>
          <t>Alexander Liao:</t>
        </r>
        <r>
          <rPr>
            <sz val="8"/>
            <color indexed="81"/>
            <rFont val="Tahoma"/>
            <family val="2"/>
          </rPr>
          <t xml:space="preserve">
Input partial frequency for element to the left</t>
        </r>
      </text>
    </comment>
    <comment ref="AF58" authorId="0" shapeId="0" xr:uid="{00000000-0006-0000-0200-00002E020000}">
      <text>
        <r>
          <rPr>
            <b/>
            <sz val="8"/>
            <color indexed="81"/>
            <rFont val="Tahoma"/>
            <family val="2"/>
          </rPr>
          <t>Alexander Liao:</t>
        </r>
        <r>
          <rPr>
            <sz val="8"/>
            <color indexed="81"/>
            <rFont val="Tahoma"/>
            <family val="2"/>
          </rPr>
          <t xml:space="preserve">
Input partial frequency for element to the left</t>
        </r>
      </text>
    </comment>
    <comment ref="AI58" authorId="0" shapeId="0" xr:uid="{00000000-0006-0000-0200-00002F020000}">
      <text>
        <r>
          <rPr>
            <b/>
            <sz val="8"/>
            <color indexed="81"/>
            <rFont val="Tahoma"/>
            <family val="2"/>
          </rPr>
          <t>Alexander Liao:</t>
        </r>
        <r>
          <rPr>
            <sz val="8"/>
            <color indexed="81"/>
            <rFont val="Tahoma"/>
            <family val="2"/>
          </rPr>
          <t xml:space="preserve">
Input partial frequency for element to the left</t>
        </r>
      </text>
    </comment>
    <comment ref="AL58" authorId="0" shapeId="0" xr:uid="{00000000-0006-0000-0200-000030020000}">
      <text>
        <r>
          <rPr>
            <b/>
            <sz val="8"/>
            <color indexed="81"/>
            <rFont val="Tahoma"/>
            <family val="2"/>
          </rPr>
          <t>Alexander Liao:</t>
        </r>
        <r>
          <rPr>
            <sz val="8"/>
            <color indexed="81"/>
            <rFont val="Tahoma"/>
            <family val="2"/>
          </rPr>
          <t xml:space="preserve">
Input partial frequency for element to the left</t>
        </r>
      </text>
    </comment>
    <comment ref="AO58" authorId="0" shapeId="0" xr:uid="{00000000-0006-0000-0200-000031020000}">
      <text>
        <r>
          <rPr>
            <b/>
            <sz val="8"/>
            <color indexed="81"/>
            <rFont val="Tahoma"/>
            <family val="2"/>
          </rPr>
          <t>Alexander Liao:</t>
        </r>
        <r>
          <rPr>
            <sz val="8"/>
            <color indexed="81"/>
            <rFont val="Tahoma"/>
            <family val="2"/>
          </rPr>
          <t xml:space="preserve">
Input partial frequency for element to the left</t>
        </r>
      </text>
    </comment>
    <comment ref="K59" authorId="0" shapeId="0" xr:uid="{00000000-0006-0000-0200-000032020000}">
      <text>
        <r>
          <rPr>
            <b/>
            <sz val="8"/>
            <color indexed="81"/>
            <rFont val="Tahoma"/>
            <family val="2"/>
          </rPr>
          <t>Alexander Liao:</t>
        </r>
        <r>
          <rPr>
            <sz val="8"/>
            <color indexed="81"/>
            <rFont val="Tahoma"/>
            <family val="2"/>
          </rPr>
          <t xml:space="preserve">
Input partial frequency for element to the left</t>
        </r>
      </text>
    </comment>
    <comment ref="N59" authorId="0" shapeId="0" xr:uid="{00000000-0006-0000-0200-000033020000}">
      <text>
        <r>
          <rPr>
            <b/>
            <sz val="8"/>
            <color indexed="81"/>
            <rFont val="Tahoma"/>
            <family val="2"/>
          </rPr>
          <t>Alexander Liao:</t>
        </r>
        <r>
          <rPr>
            <sz val="8"/>
            <color indexed="81"/>
            <rFont val="Tahoma"/>
            <family val="2"/>
          </rPr>
          <t xml:space="preserve">
Input partial frequency for element to the left</t>
        </r>
      </text>
    </comment>
    <comment ref="Q59" authorId="0" shapeId="0" xr:uid="{00000000-0006-0000-0200-000034020000}">
      <text>
        <r>
          <rPr>
            <b/>
            <sz val="8"/>
            <color indexed="81"/>
            <rFont val="Tahoma"/>
            <family val="2"/>
          </rPr>
          <t>Alexander Liao:</t>
        </r>
        <r>
          <rPr>
            <sz val="8"/>
            <color indexed="81"/>
            <rFont val="Tahoma"/>
            <family val="2"/>
          </rPr>
          <t xml:space="preserve">
Input partial frequency for element to the left</t>
        </r>
      </text>
    </comment>
    <comment ref="T59" authorId="0" shapeId="0" xr:uid="{00000000-0006-0000-0200-000035020000}">
      <text>
        <r>
          <rPr>
            <b/>
            <sz val="8"/>
            <color indexed="81"/>
            <rFont val="Tahoma"/>
            <family val="2"/>
          </rPr>
          <t>Alexander Liao:</t>
        </r>
        <r>
          <rPr>
            <sz val="8"/>
            <color indexed="81"/>
            <rFont val="Tahoma"/>
            <family val="2"/>
          </rPr>
          <t xml:space="preserve">
Input partial frequency for element to the left</t>
        </r>
      </text>
    </comment>
    <comment ref="W59" authorId="0" shapeId="0" xr:uid="{00000000-0006-0000-0200-000036020000}">
      <text>
        <r>
          <rPr>
            <b/>
            <sz val="8"/>
            <color indexed="81"/>
            <rFont val="Tahoma"/>
            <family val="2"/>
          </rPr>
          <t>Alexander Liao:</t>
        </r>
        <r>
          <rPr>
            <sz val="8"/>
            <color indexed="81"/>
            <rFont val="Tahoma"/>
            <family val="2"/>
          </rPr>
          <t xml:space="preserve">
Input partial frequency for element to the left</t>
        </r>
      </text>
    </comment>
    <comment ref="Z59" authorId="0" shapeId="0" xr:uid="{00000000-0006-0000-0200-000037020000}">
      <text>
        <r>
          <rPr>
            <b/>
            <sz val="8"/>
            <color indexed="81"/>
            <rFont val="Tahoma"/>
            <family val="2"/>
          </rPr>
          <t>Alexander Liao:</t>
        </r>
        <r>
          <rPr>
            <sz val="8"/>
            <color indexed="81"/>
            <rFont val="Tahoma"/>
            <family val="2"/>
          </rPr>
          <t xml:space="preserve">
Input partial frequency for element to the left</t>
        </r>
      </text>
    </comment>
    <comment ref="AC59" authorId="0" shapeId="0" xr:uid="{00000000-0006-0000-0200-000038020000}">
      <text>
        <r>
          <rPr>
            <b/>
            <sz val="8"/>
            <color indexed="81"/>
            <rFont val="Tahoma"/>
            <family val="2"/>
          </rPr>
          <t>Alexander Liao:</t>
        </r>
        <r>
          <rPr>
            <sz val="8"/>
            <color indexed="81"/>
            <rFont val="Tahoma"/>
            <family val="2"/>
          </rPr>
          <t xml:space="preserve">
Input partial frequency for element to the left</t>
        </r>
      </text>
    </comment>
    <comment ref="AF59" authorId="0" shapeId="0" xr:uid="{00000000-0006-0000-0200-000039020000}">
      <text>
        <r>
          <rPr>
            <b/>
            <sz val="8"/>
            <color indexed="81"/>
            <rFont val="Tahoma"/>
            <family val="2"/>
          </rPr>
          <t>Alexander Liao:</t>
        </r>
        <r>
          <rPr>
            <sz val="8"/>
            <color indexed="81"/>
            <rFont val="Tahoma"/>
            <family val="2"/>
          </rPr>
          <t xml:space="preserve">
Input partial frequency for element to the left</t>
        </r>
      </text>
    </comment>
    <comment ref="AI59" authorId="0" shapeId="0" xr:uid="{00000000-0006-0000-0200-00003A020000}">
      <text>
        <r>
          <rPr>
            <b/>
            <sz val="8"/>
            <color indexed="81"/>
            <rFont val="Tahoma"/>
            <family val="2"/>
          </rPr>
          <t>Alexander Liao:</t>
        </r>
        <r>
          <rPr>
            <sz val="8"/>
            <color indexed="81"/>
            <rFont val="Tahoma"/>
            <family val="2"/>
          </rPr>
          <t xml:space="preserve">
Input partial frequency for element to the left</t>
        </r>
      </text>
    </comment>
    <comment ref="AL59" authorId="0" shapeId="0" xr:uid="{00000000-0006-0000-0200-00003B020000}">
      <text>
        <r>
          <rPr>
            <b/>
            <sz val="8"/>
            <color indexed="81"/>
            <rFont val="Tahoma"/>
            <family val="2"/>
          </rPr>
          <t>Alexander Liao:</t>
        </r>
        <r>
          <rPr>
            <sz val="8"/>
            <color indexed="81"/>
            <rFont val="Tahoma"/>
            <family val="2"/>
          </rPr>
          <t xml:space="preserve">
Input partial frequency for element to the left</t>
        </r>
      </text>
    </comment>
    <comment ref="AO59" authorId="0" shapeId="0" xr:uid="{00000000-0006-0000-0200-00003C020000}">
      <text>
        <r>
          <rPr>
            <b/>
            <sz val="8"/>
            <color indexed="81"/>
            <rFont val="Tahoma"/>
            <family val="2"/>
          </rPr>
          <t>Alexander Liao:</t>
        </r>
        <r>
          <rPr>
            <sz val="8"/>
            <color indexed="81"/>
            <rFont val="Tahoma"/>
            <family val="2"/>
          </rPr>
          <t xml:space="preserve">
Input partial frequency for element to the left</t>
        </r>
      </text>
    </comment>
    <comment ref="K60" authorId="0" shapeId="0" xr:uid="{00000000-0006-0000-0200-00003D020000}">
      <text>
        <r>
          <rPr>
            <b/>
            <sz val="8"/>
            <color indexed="81"/>
            <rFont val="Tahoma"/>
            <family val="2"/>
          </rPr>
          <t>Alexander Liao:</t>
        </r>
        <r>
          <rPr>
            <sz val="8"/>
            <color indexed="81"/>
            <rFont val="Tahoma"/>
            <family val="2"/>
          </rPr>
          <t xml:space="preserve">
Input partial frequency for element to the left</t>
        </r>
      </text>
    </comment>
    <comment ref="N60" authorId="0" shapeId="0" xr:uid="{00000000-0006-0000-0200-00003E020000}">
      <text>
        <r>
          <rPr>
            <b/>
            <sz val="8"/>
            <color indexed="81"/>
            <rFont val="Tahoma"/>
            <family val="2"/>
          </rPr>
          <t>Alexander Liao:</t>
        </r>
        <r>
          <rPr>
            <sz val="8"/>
            <color indexed="81"/>
            <rFont val="Tahoma"/>
            <family val="2"/>
          </rPr>
          <t xml:space="preserve">
Input partial frequency for element to the left</t>
        </r>
      </text>
    </comment>
    <comment ref="Q60" authorId="0" shapeId="0" xr:uid="{00000000-0006-0000-0200-00003F020000}">
      <text>
        <r>
          <rPr>
            <b/>
            <sz val="8"/>
            <color indexed="81"/>
            <rFont val="Tahoma"/>
            <family val="2"/>
          </rPr>
          <t>Alexander Liao:</t>
        </r>
        <r>
          <rPr>
            <sz val="8"/>
            <color indexed="81"/>
            <rFont val="Tahoma"/>
            <family val="2"/>
          </rPr>
          <t xml:space="preserve">
Input partial frequency for element to the left</t>
        </r>
      </text>
    </comment>
    <comment ref="T60" authorId="0" shapeId="0" xr:uid="{00000000-0006-0000-0200-000040020000}">
      <text>
        <r>
          <rPr>
            <b/>
            <sz val="8"/>
            <color indexed="81"/>
            <rFont val="Tahoma"/>
            <family val="2"/>
          </rPr>
          <t>Alexander Liao:</t>
        </r>
        <r>
          <rPr>
            <sz val="8"/>
            <color indexed="81"/>
            <rFont val="Tahoma"/>
            <family val="2"/>
          </rPr>
          <t xml:space="preserve">
Input partial frequency for element to the left</t>
        </r>
      </text>
    </comment>
    <comment ref="W60" authorId="0" shapeId="0" xr:uid="{00000000-0006-0000-0200-000041020000}">
      <text>
        <r>
          <rPr>
            <b/>
            <sz val="8"/>
            <color indexed="81"/>
            <rFont val="Tahoma"/>
            <family val="2"/>
          </rPr>
          <t>Alexander Liao:</t>
        </r>
        <r>
          <rPr>
            <sz val="8"/>
            <color indexed="81"/>
            <rFont val="Tahoma"/>
            <family val="2"/>
          </rPr>
          <t xml:space="preserve">
Input partial frequency for element to the left</t>
        </r>
      </text>
    </comment>
    <comment ref="Z60" authorId="0" shapeId="0" xr:uid="{00000000-0006-0000-0200-000042020000}">
      <text>
        <r>
          <rPr>
            <b/>
            <sz val="8"/>
            <color indexed="81"/>
            <rFont val="Tahoma"/>
            <family val="2"/>
          </rPr>
          <t>Alexander Liao:</t>
        </r>
        <r>
          <rPr>
            <sz val="8"/>
            <color indexed="81"/>
            <rFont val="Tahoma"/>
            <family val="2"/>
          </rPr>
          <t xml:space="preserve">
Input partial frequency for element to the left</t>
        </r>
      </text>
    </comment>
    <comment ref="AC60" authorId="0" shapeId="0" xr:uid="{00000000-0006-0000-0200-000043020000}">
      <text>
        <r>
          <rPr>
            <b/>
            <sz val="8"/>
            <color indexed="81"/>
            <rFont val="Tahoma"/>
            <family val="2"/>
          </rPr>
          <t>Alexander Liao:</t>
        </r>
        <r>
          <rPr>
            <sz val="8"/>
            <color indexed="81"/>
            <rFont val="Tahoma"/>
            <family val="2"/>
          </rPr>
          <t xml:space="preserve">
Input partial frequency for element to the left</t>
        </r>
      </text>
    </comment>
    <comment ref="AF60" authorId="0" shapeId="0" xr:uid="{00000000-0006-0000-0200-000044020000}">
      <text>
        <r>
          <rPr>
            <b/>
            <sz val="8"/>
            <color indexed="81"/>
            <rFont val="Tahoma"/>
            <family val="2"/>
          </rPr>
          <t>Alexander Liao:</t>
        </r>
        <r>
          <rPr>
            <sz val="8"/>
            <color indexed="81"/>
            <rFont val="Tahoma"/>
            <family val="2"/>
          </rPr>
          <t xml:space="preserve">
Input partial frequency for element to the left</t>
        </r>
      </text>
    </comment>
    <comment ref="AI60" authorId="0" shapeId="0" xr:uid="{00000000-0006-0000-0200-000045020000}">
      <text>
        <r>
          <rPr>
            <b/>
            <sz val="8"/>
            <color indexed="81"/>
            <rFont val="Tahoma"/>
            <family val="2"/>
          </rPr>
          <t>Alexander Liao:</t>
        </r>
        <r>
          <rPr>
            <sz val="8"/>
            <color indexed="81"/>
            <rFont val="Tahoma"/>
            <family val="2"/>
          </rPr>
          <t xml:space="preserve">
Input partial frequency for element to the left</t>
        </r>
      </text>
    </comment>
    <comment ref="AL60" authorId="0" shapeId="0" xr:uid="{00000000-0006-0000-0200-000046020000}">
      <text>
        <r>
          <rPr>
            <b/>
            <sz val="8"/>
            <color indexed="81"/>
            <rFont val="Tahoma"/>
            <family val="2"/>
          </rPr>
          <t>Alexander Liao:</t>
        </r>
        <r>
          <rPr>
            <sz val="8"/>
            <color indexed="81"/>
            <rFont val="Tahoma"/>
            <family val="2"/>
          </rPr>
          <t xml:space="preserve">
Input partial frequency for element to the left</t>
        </r>
      </text>
    </comment>
    <comment ref="AO60" authorId="0" shapeId="0" xr:uid="{00000000-0006-0000-0200-000047020000}">
      <text>
        <r>
          <rPr>
            <b/>
            <sz val="8"/>
            <color indexed="81"/>
            <rFont val="Tahoma"/>
            <family val="2"/>
          </rPr>
          <t>Alexander Liao:</t>
        </r>
        <r>
          <rPr>
            <sz val="8"/>
            <color indexed="81"/>
            <rFont val="Tahoma"/>
            <family val="2"/>
          </rPr>
          <t xml:space="preserve">
Input partial frequency for element to the left</t>
        </r>
      </text>
    </comment>
    <comment ref="K61" authorId="0" shapeId="0" xr:uid="{00000000-0006-0000-0200-000048020000}">
      <text>
        <r>
          <rPr>
            <b/>
            <sz val="8"/>
            <color indexed="81"/>
            <rFont val="Tahoma"/>
            <family val="2"/>
          </rPr>
          <t>Alexander Liao:</t>
        </r>
        <r>
          <rPr>
            <sz val="8"/>
            <color indexed="81"/>
            <rFont val="Tahoma"/>
            <family val="2"/>
          </rPr>
          <t xml:space="preserve">
Input partial frequency for element to the left</t>
        </r>
      </text>
    </comment>
    <comment ref="N61" authorId="0" shapeId="0" xr:uid="{00000000-0006-0000-0200-000049020000}">
      <text>
        <r>
          <rPr>
            <b/>
            <sz val="8"/>
            <color indexed="81"/>
            <rFont val="Tahoma"/>
            <family val="2"/>
          </rPr>
          <t>Alexander Liao:</t>
        </r>
        <r>
          <rPr>
            <sz val="8"/>
            <color indexed="81"/>
            <rFont val="Tahoma"/>
            <family val="2"/>
          </rPr>
          <t xml:space="preserve">
Input partial frequency for element to the left</t>
        </r>
      </text>
    </comment>
    <comment ref="Q61" authorId="0" shapeId="0" xr:uid="{00000000-0006-0000-0200-00004A020000}">
      <text>
        <r>
          <rPr>
            <b/>
            <sz val="8"/>
            <color indexed="81"/>
            <rFont val="Tahoma"/>
            <family val="2"/>
          </rPr>
          <t>Alexander Liao:</t>
        </r>
        <r>
          <rPr>
            <sz val="8"/>
            <color indexed="81"/>
            <rFont val="Tahoma"/>
            <family val="2"/>
          </rPr>
          <t xml:space="preserve">
Input partial frequency for element to the left</t>
        </r>
      </text>
    </comment>
    <comment ref="T61" authorId="0" shapeId="0" xr:uid="{00000000-0006-0000-0200-00004B020000}">
      <text>
        <r>
          <rPr>
            <b/>
            <sz val="8"/>
            <color indexed="81"/>
            <rFont val="Tahoma"/>
            <family val="2"/>
          </rPr>
          <t>Alexander Liao:</t>
        </r>
        <r>
          <rPr>
            <sz val="8"/>
            <color indexed="81"/>
            <rFont val="Tahoma"/>
            <family val="2"/>
          </rPr>
          <t xml:space="preserve">
Input partial frequency for element to the left</t>
        </r>
      </text>
    </comment>
    <comment ref="W61" authorId="0" shapeId="0" xr:uid="{00000000-0006-0000-0200-00004C020000}">
      <text>
        <r>
          <rPr>
            <b/>
            <sz val="8"/>
            <color indexed="81"/>
            <rFont val="Tahoma"/>
            <family val="2"/>
          </rPr>
          <t>Alexander Liao:</t>
        </r>
        <r>
          <rPr>
            <sz val="8"/>
            <color indexed="81"/>
            <rFont val="Tahoma"/>
            <family val="2"/>
          </rPr>
          <t xml:space="preserve">
Input partial frequency for element to the left</t>
        </r>
      </text>
    </comment>
    <comment ref="Z61" authorId="0" shapeId="0" xr:uid="{00000000-0006-0000-0200-00004D020000}">
      <text>
        <r>
          <rPr>
            <b/>
            <sz val="8"/>
            <color indexed="81"/>
            <rFont val="Tahoma"/>
            <family val="2"/>
          </rPr>
          <t>Alexander Liao:</t>
        </r>
        <r>
          <rPr>
            <sz val="8"/>
            <color indexed="81"/>
            <rFont val="Tahoma"/>
            <family val="2"/>
          </rPr>
          <t xml:space="preserve">
Input partial frequency for element to the left</t>
        </r>
      </text>
    </comment>
    <comment ref="AC61" authorId="0" shapeId="0" xr:uid="{00000000-0006-0000-0200-00004E020000}">
      <text>
        <r>
          <rPr>
            <b/>
            <sz val="8"/>
            <color indexed="81"/>
            <rFont val="Tahoma"/>
            <family val="2"/>
          </rPr>
          <t>Alexander Liao:</t>
        </r>
        <r>
          <rPr>
            <sz val="8"/>
            <color indexed="81"/>
            <rFont val="Tahoma"/>
            <family val="2"/>
          </rPr>
          <t xml:space="preserve">
Input partial frequency for element to the left</t>
        </r>
      </text>
    </comment>
    <comment ref="AF61" authorId="0" shapeId="0" xr:uid="{00000000-0006-0000-0200-00004F020000}">
      <text>
        <r>
          <rPr>
            <b/>
            <sz val="8"/>
            <color indexed="81"/>
            <rFont val="Tahoma"/>
            <family val="2"/>
          </rPr>
          <t>Alexander Liao:</t>
        </r>
        <r>
          <rPr>
            <sz val="8"/>
            <color indexed="81"/>
            <rFont val="Tahoma"/>
            <family val="2"/>
          </rPr>
          <t xml:space="preserve">
Input partial frequency for element to the left</t>
        </r>
      </text>
    </comment>
    <comment ref="AI61" authorId="0" shapeId="0" xr:uid="{00000000-0006-0000-0200-000050020000}">
      <text>
        <r>
          <rPr>
            <b/>
            <sz val="8"/>
            <color indexed="81"/>
            <rFont val="Tahoma"/>
            <family val="2"/>
          </rPr>
          <t>Alexander Liao:</t>
        </r>
        <r>
          <rPr>
            <sz val="8"/>
            <color indexed="81"/>
            <rFont val="Tahoma"/>
            <family val="2"/>
          </rPr>
          <t xml:space="preserve">
Input partial frequency for element to the left</t>
        </r>
      </text>
    </comment>
    <comment ref="AL61" authorId="0" shapeId="0" xr:uid="{00000000-0006-0000-0200-000051020000}">
      <text>
        <r>
          <rPr>
            <b/>
            <sz val="8"/>
            <color indexed="81"/>
            <rFont val="Tahoma"/>
            <family val="2"/>
          </rPr>
          <t>Alexander Liao:</t>
        </r>
        <r>
          <rPr>
            <sz val="8"/>
            <color indexed="81"/>
            <rFont val="Tahoma"/>
            <family val="2"/>
          </rPr>
          <t xml:space="preserve">
Input partial frequency for element to the left</t>
        </r>
      </text>
    </comment>
    <comment ref="AO61" authorId="0" shapeId="0" xr:uid="{00000000-0006-0000-0200-000052020000}">
      <text>
        <r>
          <rPr>
            <b/>
            <sz val="8"/>
            <color indexed="81"/>
            <rFont val="Tahoma"/>
            <family val="2"/>
          </rPr>
          <t>Alexander Liao:</t>
        </r>
        <r>
          <rPr>
            <sz val="8"/>
            <color indexed="81"/>
            <rFont val="Tahoma"/>
            <family val="2"/>
          </rPr>
          <t xml:space="preserve">
Input partial frequency for element to the left</t>
        </r>
      </text>
    </comment>
    <comment ref="K62" authorId="0" shapeId="0" xr:uid="{00000000-0006-0000-0200-000053020000}">
      <text>
        <r>
          <rPr>
            <b/>
            <sz val="8"/>
            <color indexed="81"/>
            <rFont val="Tahoma"/>
            <family val="2"/>
          </rPr>
          <t>Alexander Liao:</t>
        </r>
        <r>
          <rPr>
            <sz val="8"/>
            <color indexed="81"/>
            <rFont val="Tahoma"/>
            <family val="2"/>
          </rPr>
          <t xml:space="preserve">
Input partial frequency for element to the left</t>
        </r>
      </text>
    </comment>
    <comment ref="N62" authorId="0" shapeId="0" xr:uid="{00000000-0006-0000-0200-000054020000}">
      <text>
        <r>
          <rPr>
            <b/>
            <sz val="8"/>
            <color indexed="81"/>
            <rFont val="Tahoma"/>
            <family val="2"/>
          </rPr>
          <t>Alexander Liao:</t>
        </r>
        <r>
          <rPr>
            <sz val="8"/>
            <color indexed="81"/>
            <rFont val="Tahoma"/>
            <family val="2"/>
          </rPr>
          <t xml:space="preserve">
Input partial frequency for element to the left</t>
        </r>
      </text>
    </comment>
    <comment ref="Q62" authorId="0" shapeId="0" xr:uid="{00000000-0006-0000-0200-000055020000}">
      <text>
        <r>
          <rPr>
            <b/>
            <sz val="8"/>
            <color indexed="81"/>
            <rFont val="Tahoma"/>
            <family val="2"/>
          </rPr>
          <t>Alexander Liao:</t>
        </r>
        <r>
          <rPr>
            <sz val="8"/>
            <color indexed="81"/>
            <rFont val="Tahoma"/>
            <family val="2"/>
          </rPr>
          <t xml:space="preserve">
Input partial frequency for element to the left</t>
        </r>
      </text>
    </comment>
    <comment ref="T62" authorId="0" shapeId="0" xr:uid="{00000000-0006-0000-0200-000056020000}">
      <text>
        <r>
          <rPr>
            <b/>
            <sz val="8"/>
            <color indexed="81"/>
            <rFont val="Tahoma"/>
            <family val="2"/>
          </rPr>
          <t>Alexander Liao:</t>
        </r>
        <r>
          <rPr>
            <sz val="8"/>
            <color indexed="81"/>
            <rFont val="Tahoma"/>
            <family val="2"/>
          </rPr>
          <t xml:space="preserve">
Input partial frequency for element to the left</t>
        </r>
      </text>
    </comment>
    <comment ref="W62" authorId="0" shapeId="0" xr:uid="{00000000-0006-0000-0200-000057020000}">
      <text>
        <r>
          <rPr>
            <b/>
            <sz val="8"/>
            <color indexed="81"/>
            <rFont val="Tahoma"/>
            <family val="2"/>
          </rPr>
          <t>Alexander Liao:</t>
        </r>
        <r>
          <rPr>
            <sz val="8"/>
            <color indexed="81"/>
            <rFont val="Tahoma"/>
            <family val="2"/>
          </rPr>
          <t xml:space="preserve">
Input partial frequency for element to the left</t>
        </r>
      </text>
    </comment>
    <comment ref="Z62" authorId="0" shapeId="0" xr:uid="{00000000-0006-0000-0200-000058020000}">
      <text>
        <r>
          <rPr>
            <b/>
            <sz val="8"/>
            <color indexed="81"/>
            <rFont val="Tahoma"/>
            <family val="2"/>
          </rPr>
          <t>Alexander Liao:</t>
        </r>
        <r>
          <rPr>
            <sz val="8"/>
            <color indexed="81"/>
            <rFont val="Tahoma"/>
            <family val="2"/>
          </rPr>
          <t xml:space="preserve">
Input partial frequency for element to the left</t>
        </r>
      </text>
    </comment>
    <comment ref="AC62" authorId="0" shapeId="0" xr:uid="{00000000-0006-0000-0200-000059020000}">
      <text>
        <r>
          <rPr>
            <b/>
            <sz val="8"/>
            <color indexed="81"/>
            <rFont val="Tahoma"/>
            <family val="2"/>
          </rPr>
          <t>Alexander Liao:</t>
        </r>
        <r>
          <rPr>
            <sz val="8"/>
            <color indexed="81"/>
            <rFont val="Tahoma"/>
            <family val="2"/>
          </rPr>
          <t xml:space="preserve">
Input partial frequency for element to the left</t>
        </r>
      </text>
    </comment>
    <comment ref="AF62" authorId="0" shapeId="0" xr:uid="{00000000-0006-0000-0200-00005A020000}">
      <text>
        <r>
          <rPr>
            <b/>
            <sz val="8"/>
            <color indexed="81"/>
            <rFont val="Tahoma"/>
            <family val="2"/>
          </rPr>
          <t>Alexander Liao:</t>
        </r>
        <r>
          <rPr>
            <sz val="8"/>
            <color indexed="81"/>
            <rFont val="Tahoma"/>
            <family val="2"/>
          </rPr>
          <t xml:space="preserve">
Input partial frequency for element to the left</t>
        </r>
      </text>
    </comment>
    <comment ref="AI62" authorId="0" shapeId="0" xr:uid="{00000000-0006-0000-0200-00005B020000}">
      <text>
        <r>
          <rPr>
            <b/>
            <sz val="8"/>
            <color indexed="81"/>
            <rFont val="Tahoma"/>
            <family val="2"/>
          </rPr>
          <t>Alexander Liao:</t>
        </r>
        <r>
          <rPr>
            <sz val="8"/>
            <color indexed="81"/>
            <rFont val="Tahoma"/>
            <family val="2"/>
          </rPr>
          <t xml:space="preserve">
Input partial frequency for element to the left</t>
        </r>
      </text>
    </comment>
    <comment ref="AL62" authorId="0" shapeId="0" xr:uid="{00000000-0006-0000-0200-00005C020000}">
      <text>
        <r>
          <rPr>
            <b/>
            <sz val="8"/>
            <color indexed="81"/>
            <rFont val="Tahoma"/>
            <family val="2"/>
          </rPr>
          <t>Alexander Liao:</t>
        </r>
        <r>
          <rPr>
            <sz val="8"/>
            <color indexed="81"/>
            <rFont val="Tahoma"/>
            <family val="2"/>
          </rPr>
          <t xml:space="preserve">
Input partial frequency for element to the left</t>
        </r>
      </text>
    </comment>
    <comment ref="AO62" authorId="0" shapeId="0" xr:uid="{00000000-0006-0000-0200-00005D020000}">
      <text>
        <r>
          <rPr>
            <b/>
            <sz val="8"/>
            <color indexed="81"/>
            <rFont val="Tahoma"/>
            <family val="2"/>
          </rPr>
          <t>Alexander Liao:</t>
        </r>
        <r>
          <rPr>
            <sz val="8"/>
            <color indexed="81"/>
            <rFont val="Tahoma"/>
            <family val="2"/>
          </rPr>
          <t xml:space="preserve">
Input partial frequency for element to the left</t>
        </r>
      </text>
    </comment>
    <comment ref="K63" authorId="0" shapeId="0" xr:uid="{00000000-0006-0000-0200-00005E020000}">
      <text>
        <r>
          <rPr>
            <b/>
            <sz val="8"/>
            <color indexed="81"/>
            <rFont val="Tahoma"/>
            <family val="2"/>
          </rPr>
          <t>Alexander Liao:</t>
        </r>
        <r>
          <rPr>
            <sz val="8"/>
            <color indexed="81"/>
            <rFont val="Tahoma"/>
            <family val="2"/>
          </rPr>
          <t xml:space="preserve">
Input partial frequency for element to the left</t>
        </r>
      </text>
    </comment>
    <comment ref="N63" authorId="0" shapeId="0" xr:uid="{00000000-0006-0000-0200-00005F020000}">
      <text>
        <r>
          <rPr>
            <b/>
            <sz val="8"/>
            <color indexed="81"/>
            <rFont val="Tahoma"/>
            <family val="2"/>
          </rPr>
          <t>Alexander Liao:</t>
        </r>
        <r>
          <rPr>
            <sz val="8"/>
            <color indexed="81"/>
            <rFont val="Tahoma"/>
            <family val="2"/>
          </rPr>
          <t xml:space="preserve">
Input partial frequency for element to the left</t>
        </r>
      </text>
    </comment>
    <comment ref="Q63" authorId="0" shapeId="0" xr:uid="{00000000-0006-0000-0200-000060020000}">
      <text>
        <r>
          <rPr>
            <b/>
            <sz val="8"/>
            <color indexed="81"/>
            <rFont val="Tahoma"/>
            <family val="2"/>
          </rPr>
          <t>Alexander Liao:</t>
        </r>
        <r>
          <rPr>
            <sz val="8"/>
            <color indexed="81"/>
            <rFont val="Tahoma"/>
            <family val="2"/>
          </rPr>
          <t xml:space="preserve">
Input partial frequency for element to the left</t>
        </r>
      </text>
    </comment>
    <comment ref="T63" authorId="0" shapeId="0" xr:uid="{00000000-0006-0000-0200-000061020000}">
      <text>
        <r>
          <rPr>
            <b/>
            <sz val="8"/>
            <color indexed="81"/>
            <rFont val="Tahoma"/>
            <family val="2"/>
          </rPr>
          <t>Alexander Liao:</t>
        </r>
        <r>
          <rPr>
            <sz val="8"/>
            <color indexed="81"/>
            <rFont val="Tahoma"/>
            <family val="2"/>
          </rPr>
          <t xml:space="preserve">
Input partial frequency for element to the left</t>
        </r>
      </text>
    </comment>
    <comment ref="W63" authorId="0" shapeId="0" xr:uid="{00000000-0006-0000-0200-000062020000}">
      <text>
        <r>
          <rPr>
            <b/>
            <sz val="8"/>
            <color indexed="81"/>
            <rFont val="Tahoma"/>
            <family val="2"/>
          </rPr>
          <t>Alexander Liao:</t>
        </r>
        <r>
          <rPr>
            <sz val="8"/>
            <color indexed="81"/>
            <rFont val="Tahoma"/>
            <family val="2"/>
          </rPr>
          <t xml:space="preserve">
Input partial frequency for element to the left</t>
        </r>
      </text>
    </comment>
    <comment ref="Z63" authorId="0" shapeId="0" xr:uid="{00000000-0006-0000-0200-000063020000}">
      <text>
        <r>
          <rPr>
            <b/>
            <sz val="8"/>
            <color indexed="81"/>
            <rFont val="Tahoma"/>
            <family val="2"/>
          </rPr>
          <t>Alexander Liao:</t>
        </r>
        <r>
          <rPr>
            <sz val="8"/>
            <color indexed="81"/>
            <rFont val="Tahoma"/>
            <family val="2"/>
          </rPr>
          <t xml:space="preserve">
Input partial frequency for element to the left</t>
        </r>
      </text>
    </comment>
    <comment ref="AC63" authorId="0" shapeId="0" xr:uid="{00000000-0006-0000-0200-000064020000}">
      <text>
        <r>
          <rPr>
            <b/>
            <sz val="8"/>
            <color indexed="81"/>
            <rFont val="Tahoma"/>
            <family val="2"/>
          </rPr>
          <t>Alexander Liao:</t>
        </r>
        <r>
          <rPr>
            <sz val="8"/>
            <color indexed="81"/>
            <rFont val="Tahoma"/>
            <family val="2"/>
          </rPr>
          <t xml:space="preserve">
Input partial frequency for element to the left</t>
        </r>
      </text>
    </comment>
    <comment ref="AF63" authorId="0" shapeId="0" xr:uid="{00000000-0006-0000-0200-000065020000}">
      <text>
        <r>
          <rPr>
            <b/>
            <sz val="8"/>
            <color indexed="81"/>
            <rFont val="Tahoma"/>
            <family val="2"/>
          </rPr>
          <t>Alexander Liao:</t>
        </r>
        <r>
          <rPr>
            <sz val="8"/>
            <color indexed="81"/>
            <rFont val="Tahoma"/>
            <family val="2"/>
          </rPr>
          <t xml:space="preserve">
Input partial frequency for element to the left</t>
        </r>
      </text>
    </comment>
    <comment ref="AI63" authorId="0" shapeId="0" xr:uid="{00000000-0006-0000-0200-000066020000}">
      <text>
        <r>
          <rPr>
            <b/>
            <sz val="8"/>
            <color indexed="81"/>
            <rFont val="Tahoma"/>
            <family val="2"/>
          </rPr>
          <t>Alexander Liao:</t>
        </r>
        <r>
          <rPr>
            <sz val="8"/>
            <color indexed="81"/>
            <rFont val="Tahoma"/>
            <family val="2"/>
          </rPr>
          <t xml:space="preserve">
Input partial frequency for element to the left</t>
        </r>
      </text>
    </comment>
    <comment ref="AL63" authorId="0" shapeId="0" xr:uid="{00000000-0006-0000-0200-000067020000}">
      <text>
        <r>
          <rPr>
            <b/>
            <sz val="8"/>
            <color indexed="81"/>
            <rFont val="Tahoma"/>
            <family val="2"/>
          </rPr>
          <t>Alexander Liao:</t>
        </r>
        <r>
          <rPr>
            <sz val="8"/>
            <color indexed="81"/>
            <rFont val="Tahoma"/>
            <family val="2"/>
          </rPr>
          <t xml:space="preserve">
Input partial frequency for element to the left</t>
        </r>
      </text>
    </comment>
    <comment ref="AO63" authorId="0" shapeId="0" xr:uid="{00000000-0006-0000-0200-000068020000}">
      <text>
        <r>
          <rPr>
            <b/>
            <sz val="8"/>
            <color indexed="81"/>
            <rFont val="Tahoma"/>
            <family val="2"/>
          </rPr>
          <t>Alexander Liao:</t>
        </r>
        <r>
          <rPr>
            <sz val="8"/>
            <color indexed="81"/>
            <rFont val="Tahoma"/>
            <family val="2"/>
          </rPr>
          <t xml:space="preserve">
Input partial frequency for element to the left</t>
        </r>
      </text>
    </comment>
    <comment ref="K64" authorId="0" shapeId="0" xr:uid="{00000000-0006-0000-0200-000069020000}">
      <text>
        <r>
          <rPr>
            <b/>
            <sz val="8"/>
            <color indexed="81"/>
            <rFont val="Tahoma"/>
            <family val="2"/>
          </rPr>
          <t>Alexander Liao:</t>
        </r>
        <r>
          <rPr>
            <sz val="8"/>
            <color indexed="81"/>
            <rFont val="Tahoma"/>
            <family val="2"/>
          </rPr>
          <t xml:space="preserve">
Input partial frequency for element to the left</t>
        </r>
      </text>
    </comment>
    <comment ref="N64" authorId="0" shapeId="0" xr:uid="{00000000-0006-0000-0200-00006A020000}">
      <text>
        <r>
          <rPr>
            <b/>
            <sz val="8"/>
            <color indexed="81"/>
            <rFont val="Tahoma"/>
            <family val="2"/>
          </rPr>
          <t>Alexander Liao:</t>
        </r>
        <r>
          <rPr>
            <sz val="8"/>
            <color indexed="81"/>
            <rFont val="Tahoma"/>
            <family val="2"/>
          </rPr>
          <t xml:space="preserve">
Input partial frequency for element to the left</t>
        </r>
      </text>
    </comment>
    <comment ref="Q64" authorId="0" shapeId="0" xr:uid="{00000000-0006-0000-0200-00006B020000}">
      <text>
        <r>
          <rPr>
            <b/>
            <sz val="8"/>
            <color indexed="81"/>
            <rFont val="Tahoma"/>
            <family val="2"/>
          </rPr>
          <t>Alexander Liao:</t>
        </r>
        <r>
          <rPr>
            <sz val="8"/>
            <color indexed="81"/>
            <rFont val="Tahoma"/>
            <family val="2"/>
          </rPr>
          <t xml:space="preserve">
Input partial frequency for element to the left</t>
        </r>
      </text>
    </comment>
    <comment ref="T64" authorId="0" shapeId="0" xr:uid="{00000000-0006-0000-0200-00006C020000}">
      <text>
        <r>
          <rPr>
            <b/>
            <sz val="8"/>
            <color indexed="81"/>
            <rFont val="Tahoma"/>
            <family val="2"/>
          </rPr>
          <t>Alexander Liao:</t>
        </r>
        <r>
          <rPr>
            <sz val="8"/>
            <color indexed="81"/>
            <rFont val="Tahoma"/>
            <family val="2"/>
          </rPr>
          <t xml:space="preserve">
Input partial frequency for element to the left</t>
        </r>
      </text>
    </comment>
    <comment ref="W64" authorId="0" shapeId="0" xr:uid="{00000000-0006-0000-0200-00006D020000}">
      <text>
        <r>
          <rPr>
            <b/>
            <sz val="8"/>
            <color indexed="81"/>
            <rFont val="Tahoma"/>
            <family val="2"/>
          </rPr>
          <t>Alexander Liao:</t>
        </r>
        <r>
          <rPr>
            <sz val="8"/>
            <color indexed="81"/>
            <rFont val="Tahoma"/>
            <family val="2"/>
          </rPr>
          <t xml:space="preserve">
Input partial frequency for element to the left</t>
        </r>
      </text>
    </comment>
    <comment ref="Z64" authorId="0" shapeId="0" xr:uid="{00000000-0006-0000-0200-00006E020000}">
      <text>
        <r>
          <rPr>
            <b/>
            <sz val="8"/>
            <color indexed="81"/>
            <rFont val="Tahoma"/>
            <family val="2"/>
          </rPr>
          <t>Alexander Liao:</t>
        </r>
        <r>
          <rPr>
            <sz val="8"/>
            <color indexed="81"/>
            <rFont val="Tahoma"/>
            <family val="2"/>
          </rPr>
          <t xml:space="preserve">
Input partial frequency for element to the left</t>
        </r>
      </text>
    </comment>
    <comment ref="AC64" authorId="0" shapeId="0" xr:uid="{00000000-0006-0000-0200-00006F020000}">
      <text>
        <r>
          <rPr>
            <b/>
            <sz val="8"/>
            <color indexed="81"/>
            <rFont val="Tahoma"/>
            <family val="2"/>
          </rPr>
          <t>Alexander Liao:</t>
        </r>
        <r>
          <rPr>
            <sz val="8"/>
            <color indexed="81"/>
            <rFont val="Tahoma"/>
            <family val="2"/>
          </rPr>
          <t xml:space="preserve">
Input partial frequency for element to the left</t>
        </r>
      </text>
    </comment>
    <comment ref="AF64" authorId="0" shapeId="0" xr:uid="{00000000-0006-0000-0200-000070020000}">
      <text>
        <r>
          <rPr>
            <b/>
            <sz val="8"/>
            <color indexed="81"/>
            <rFont val="Tahoma"/>
            <family val="2"/>
          </rPr>
          <t>Alexander Liao:</t>
        </r>
        <r>
          <rPr>
            <sz val="8"/>
            <color indexed="81"/>
            <rFont val="Tahoma"/>
            <family val="2"/>
          </rPr>
          <t xml:space="preserve">
Input partial frequency for element to the left</t>
        </r>
      </text>
    </comment>
    <comment ref="AI64" authorId="0" shapeId="0" xr:uid="{00000000-0006-0000-0200-000071020000}">
      <text>
        <r>
          <rPr>
            <b/>
            <sz val="8"/>
            <color indexed="81"/>
            <rFont val="Tahoma"/>
            <family val="2"/>
          </rPr>
          <t>Alexander Liao:</t>
        </r>
        <r>
          <rPr>
            <sz val="8"/>
            <color indexed="81"/>
            <rFont val="Tahoma"/>
            <family val="2"/>
          </rPr>
          <t xml:space="preserve">
Input partial frequency for element to the left</t>
        </r>
      </text>
    </comment>
    <comment ref="AL64" authorId="0" shapeId="0" xr:uid="{00000000-0006-0000-0200-000072020000}">
      <text>
        <r>
          <rPr>
            <b/>
            <sz val="8"/>
            <color indexed="81"/>
            <rFont val="Tahoma"/>
            <family val="2"/>
          </rPr>
          <t>Alexander Liao:</t>
        </r>
        <r>
          <rPr>
            <sz val="8"/>
            <color indexed="81"/>
            <rFont val="Tahoma"/>
            <family val="2"/>
          </rPr>
          <t xml:space="preserve">
Input partial frequency for element to the left</t>
        </r>
      </text>
    </comment>
    <comment ref="AO64" authorId="0" shapeId="0" xr:uid="{00000000-0006-0000-0200-000073020000}">
      <text>
        <r>
          <rPr>
            <b/>
            <sz val="8"/>
            <color indexed="81"/>
            <rFont val="Tahoma"/>
            <family val="2"/>
          </rPr>
          <t>Alexander Liao:</t>
        </r>
        <r>
          <rPr>
            <sz val="8"/>
            <color indexed="81"/>
            <rFont val="Tahoma"/>
            <family val="2"/>
          </rPr>
          <t xml:space="preserve">
Input partial frequency for element to the left</t>
        </r>
      </text>
    </comment>
    <comment ref="K65" authorId="0" shapeId="0" xr:uid="{00000000-0006-0000-0200-000074020000}">
      <text>
        <r>
          <rPr>
            <b/>
            <sz val="8"/>
            <color indexed="81"/>
            <rFont val="Tahoma"/>
            <family val="2"/>
          </rPr>
          <t>Alexander Liao:</t>
        </r>
        <r>
          <rPr>
            <sz val="8"/>
            <color indexed="81"/>
            <rFont val="Tahoma"/>
            <family val="2"/>
          </rPr>
          <t xml:space="preserve">
Input partial frequency for element to the left</t>
        </r>
      </text>
    </comment>
    <comment ref="N65" authorId="0" shapeId="0" xr:uid="{00000000-0006-0000-0200-000075020000}">
      <text>
        <r>
          <rPr>
            <b/>
            <sz val="8"/>
            <color indexed="81"/>
            <rFont val="Tahoma"/>
            <family val="2"/>
          </rPr>
          <t>Alexander Liao:</t>
        </r>
        <r>
          <rPr>
            <sz val="8"/>
            <color indexed="81"/>
            <rFont val="Tahoma"/>
            <family val="2"/>
          </rPr>
          <t xml:space="preserve">
Input partial frequency for element to the left</t>
        </r>
      </text>
    </comment>
    <comment ref="Q65" authorId="0" shapeId="0" xr:uid="{00000000-0006-0000-0200-000076020000}">
      <text>
        <r>
          <rPr>
            <b/>
            <sz val="8"/>
            <color indexed="81"/>
            <rFont val="Tahoma"/>
            <family val="2"/>
          </rPr>
          <t>Alexander Liao:</t>
        </r>
        <r>
          <rPr>
            <sz val="8"/>
            <color indexed="81"/>
            <rFont val="Tahoma"/>
            <family val="2"/>
          </rPr>
          <t xml:space="preserve">
Input partial frequency for element to the left</t>
        </r>
      </text>
    </comment>
    <comment ref="T65" authorId="0" shapeId="0" xr:uid="{00000000-0006-0000-0200-000077020000}">
      <text>
        <r>
          <rPr>
            <b/>
            <sz val="8"/>
            <color indexed="81"/>
            <rFont val="Tahoma"/>
            <family val="2"/>
          </rPr>
          <t>Alexander Liao:</t>
        </r>
        <r>
          <rPr>
            <sz val="8"/>
            <color indexed="81"/>
            <rFont val="Tahoma"/>
            <family val="2"/>
          </rPr>
          <t xml:space="preserve">
Input partial frequency for element to the left</t>
        </r>
      </text>
    </comment>
    <comment ref="W65" authorId="0" shapeId="0" xr:uid="{00000000-0006-0000-0200-000078020000}">
      <text>
        <r>
          <rPr>
            <b/>
            <sz val="8"/>
            <color indexed="81"/>
            <rFont val="Tahoma"/>
            <family val="2"/>
          </rPr>
          <t>Alexander Liao:</t>
        </r>
        <r>
          <rPr>
            <sz val="8"/>
            <color indexed="81"/>
            <rFont val="Tahoma"/>
            <family val="2"/>
          </rPr>
          <t xml:space="preserve">
Input partial frequency for element to the left</t>
        </r>
      </text>
    </comment>
    <comment ref="Z65" authorId="0" shapeId="0" xr:uid="{00000000-0006-0000-0200-000079020000}">
      <text>
        <r>
          <rPr>
            <b/>
            <sz val="8"/>
            <color indexed="81"/>
            <rFont val="Tahoma"/>
            <family val="2"/>
          </rPr>
          <t>Alexander Liao:</t>
        </r>
        <r>
          <rPr>
            <sz val="8"/>
            <color indexed="81"/>
            <rFont val="Tahoma"/>
            <family val="2"/>
          </rPr>
          <t xml:space="preserve">
Input partial frequency for element to the left</t>
        </r>
      </text>
    </comment>
    <comment ref="AC65" authorId="0" shapeId="0" xr:uid="{00000000-0006-0000-0200-00007A020000}">
      <text>
        <r>
          <rPr>
            <b/>
            <sz val="8"/>
            <color indexed="81"/>
            <rFont val="Tahoma"/>
            <family val="2"/>
          </rPr>
          <t>Alexander Liao:</t>
        </r>
        <r>
          <rPr>
            <sz val="8"/>
            <color indexed="81"/>
            <rFont val="Tahoma"/>
            <family val="2"/>
          </rPr>
          <t xml:space="preserve">
Input partial frequency for element to the left</t>
        </r>
      </text>
    </comment>
    <comment ref="AF65" authorId="0" shapeId="0" xr:uid="{00000000-0006-0000-0200-00007B020000}">
      <text>
        <r>
          <rPr>
            <b/>
            <sz val="8"/>
            <color indexed="81"/>
            <rFont val="Tahoma"/>
            <family val="2"/>
          </rPr>
          <t>Alexander Liao:</t>
        </r>
        <r>
          <rPr>
            <sz val="8"/>
            <color indexed="81"/>
            <rFont val="Tahoma"/>
            <family val="2"/>
          </rPr>
          <t xml:space="preserve">
Input partial frequency for element to the left</t>
        </r>
      </text>
    </comment>
    <comment ref="AI65" authorId="0" shapeId="0" xr:uid="{00000000-0006-0000-0200-00007C020000}">
      <text>
        <r>
          <rPr>
            <b/>
            <sz val="8"/>
            <color indexed="81"/>
            <rFont val="Tahoma"/>
            <family val="2"/>
          </rPr>
          <t>Alexander Liao:</t>
        </r>
        <r>
          <rPr>
            <sz val="8"/>
            <color indexed="81"/>
            <rFont val="Tahoma"/>
            <family val="2"/>
          </rPr>
          <t xml:space="preserve">
Input partial frequency for element to the left</t>
        </r>
      </text>
    </comment>
    <comment ref="AL65" authorId="0" shapeId="0" xr:uid="{00000000-0006-0000-0200-00007D020000}">
      <text>
        <r>
          <rPr>
            <b/>
            <sz val="8"/>
            <color indexed="81"/>
            <rFont val="Tahoma"/>
            <family val="2"/>
          </rPr>
          <t>Alexander Liao:</t>
        </r>
        <r>
          <rPr>
            <sz val="8"/>
            <color indexed="81"/>
            <rFont val="Tahoma"/>
            <family val="2"/>
          </rPr>
          <t xml:space="preserve">
Input partial frequency for element to the left</t>
        </r>
      </text>
    </comment>
    <comment ref="AO65" authorId="0" shapeId="0" xr:uid="{00000000-0006-0000-0200-00007E020000}">
      <text>
        <r>
          <rPr>
            <b/>
            <sz val="8"/>
            <color indexed="81"/>
            <rFont val="Tahoma"/>
            <family val="2"/>
          </rPr>
          <t>Alexander Liao:</t>
        </r>
        <r>
          <rPr>
            <sz val="8"/>
            <color indexed="81"/>
            <rFont val="Tahoma"/>
            <family val="2"/>
          </rPr>
          <t xml:space="preserve">
Input partial frequency for element to the left</t>
        </r>
      </text>
    </comment>
    <comment ref="K66" authorId="0" shapeId="0" xr:uid="{00000000-0006-0000-0200-00007F020000}">
      <text>
        <r>
          <rPr>
            <b/>
            <sz val="8"/>
            <color indexed="81"/>
            <rFont val="Tahoma"/>
            <family val="2"/>
          </rPr>
          <t>Alexander Liao:</t>
        </r>
        <r>
          <rPr>
            <sz val="8"/>
            <color indexed="81"/>
            <rFont val="Tahoma"/>
            <family val="2"/>
          </rPr>
          <t xml:space="preserve">
Input partial frequency for element to the left</t>
        </r>
      </text>
    </comment>
    <comment ref="N66" authorId="0" shapeId="0" xr:uid="{00000000-0006-0000-0200-000080020000}">
      <text>
        <r>
          <rPr>
            <b/>
            <sz val="8"/>
            <color indexed="81"/>
            <rFont val="Tahoma"/>
            <family val="2"/>
          </rPr>
          <t>Alexander Liao:</t>
        </r>
        <r>
          <rPr>
            <sz val="8"/>
            <color indexed="81"/>
            <rFont val="Tahoma"/>
            <family val="2"/>
          </rPr>
          <t xml:space="preserve">
Input partial frequency for element to the left</t>
        </r>
      </text>
    </comment>
    <comment ref="Q66" authorId="0" shapeId="0" xr:uid="{00000000-0006-0000-0200-000081020000}">
      <text>
        <r>
          <rPr>
            <b/>
            <sz val="8"/>
            <color indexed="81"/>
            <rFont val="Tahoma"/>
            <family val="2"/>
          </rPr>
          <t>Alexander Liao:</t>
        </r>
        <r>
          <rPr>
            <sz val="8"/>
            <color indexed="81"/>
            <rFont val="Tahoma"/>
            <family val="2"/>
          </rPr>
          <t xml:space="preserve">
Input partial frequency for element to the left</t>
        </r>
      </text>
    </comment>
    <comment ref="T66" authorId="0" shapeId="0" xr:uid="{00000000-0006-0000-0200-000082020000}">
      <text>
        <r>
          <rPr>
            <b/>
            <sz val="8"/>
            <color indexed="81"/>
            <rFont val="Tahoma"/>
            <family val="2"/>
          </rPr>
          <t>Alexander Liao:</t>
        </r>
        <r>
          <rPr>
            <sz val="8"/>
            <color indexed="81"/>
            <rFont val="Tahoma"/>
            <family val="2"/>
          </rPr>
          <t xml:space="preserve">
Input partial frequency for element to the left</t>
        </r>
      </text>
    </comment>
    <comment ref="W66" authorId="0" shapeId="0" xr:uid="{00000000-0006-0000-0200-000083020000}">
      <text>
        <r>
          <rPr>
            <b/>
            <sz val="8"/>
            <color indexed="81"/>
            <rFont val="Tahoma"/>
            <family val="2"/>
          </rPr>
          <t>Alexander Liao:</t>
        </r>
        <r>
          <rPr>
            <sz val="8"/>
            <color indexed="81"/>
            <rFont val="Tahoma"/>
            <family val="2"/>
          </rPr>
          <t xml:space="preserve">
Input partial frequency for element to the left</t>
        </r>
      </text>
    </comment>
    <comment ref="Z66" authorId="0" shapeId="0" xr:uid="{00000000-0006-0000-0200-000084020000}">
      <text>
        <r>
          <rPr>
            <b/>
            <sz val="8"/>
            <color indexed="81"/>
            <rFont val="Tahoma"/>
            <family val="2"/>
          </rPr>
          <t>Alexander Liao:</t>
        </r>
        <r>
          <rPr>
            <sz val="8"/>
            <color indexed="81"/>
            <rFont val="Tahoma"/>
            <family val="2"/>
          </rPr>
          <t xml:space="preserve">
Input partial frequency for element to the left</t>
        </r>
      </text>
    </comment>
    <comment ref="AC66" authorId="0" shapeId="0" xr:uid="{00000000-0006-0000-0200-000085020000}">
      <text>
        <r>
          <rPr>
            <b/>
            <sz val="8"/>
            <color indexed="81"/>
            <rFont val="Tahoma"/>
            <family val="2"/>
          </rPr>
          <t>Alexander Liao:</t>
        </r>
        <r>
          <rPr>
            <sz val="8"/>
            <color indexed="81"/>
            <rFont val="Tahoma"/>
            <family val="2"/>
          </rPr>
          <t xml:space="preserve">
Input partial frequency for element to the left</t>
        </r>
      </text>
    </comment>
    <comment ref="AF66" authorId="0" shapeId="0" xr:uid="{00000000-0006-0000-0200-000086020000}">
      <text>
        <r>
          <rPr>
            <b/>
            <sz val="8"/>
            <color indexed="81"/>
            <rFont val="Tahoma"/>
            <family val="2"/>
          </rPr>
          <t>Alexander Liao:</t>
        </r>
        <r>
          <rPr>
            <sz val="8"/>
            <color indexed="81"/>
            <rFont val="Tahoma"/>
            <family val="2"/>
          </rPr>
          <t xml:space="preserve">
Input partial frequency for element to the left</t>
        </r>
      </text>
    </comment>
    <comment ref="AI66" authorId="0" shapeId="0" xr:uid="{00000000-0006-0000-0200-000087020000}">
      <text>
        <r>
          <rPr>
            <b/>
            <sz val="8"/>
            <color indexed="81"/>
            <rFont val="Tahoma"/>
            <family val="2"/>
          </rPr>
          <t>Alexander Liao:</t>
        </r>
        <r>
          <rPr>
            <sz val="8"/>
            <color indexed="81"/>
            <rFont val="Tahoma"/>
            <family val="2"/>
          </rPr>
          <t xml:space="preserve">
Input partial frequency for element to the left</t>
        </r>
      </text>
    </comment>
    <comment ref="AL66" authorId="0" shapeId="0" xr:uid="{00000000-0006-0000-0200-000088020000}">
      <text>
        <r>
          <rPr>
            <b/>
            <sz val="8"/>
            <color indexed="81"/>
            <rFont val="Tahoma"/>
            <family val="2"/>
          </rPr>
          <t>Alexander Liao:</t>
        </r>
        <r>
          <rPr>
            <sz val="8"/>
            <color indexed="81"/>
            <rFont val="Tahoma"/>
            <family val="2"/>
          </rPr>
          <t xml:space="preserve">
Input partial frequency for element to the left</t>
        </r>
      </text>
    </comment>
    <comment ref="AO66" authorId="0" shapeId="0" xr:uid="{00000000-0006-0000-0200-000089020000}">
      <text>
        <r>
          <rPr>
            <b/>
            <sz val="8"/>
            <color indexed="81"/>
            <rFont val="Tahoma"/>
            <family val="2"/>
          </rPr>
          <t>Alexander Liao:</t>
        </r>
        <r>
          <rPr>
            <sz val="8"/>
            <color indexed="81"/>
            <rFont val="Tahoma"/>
            <family val="2"/>
          </rPr>
          <t xml:space="preserve">
Input partial frequency for element to the left</t>
        </r>
      </text>
    </comment>
    <comment ref="K67" authorId="0" shapeId="0" xr:uid="{00000000-0006-0000-0200-00008A020000}">
      <text>
        <r>
          <rPr>
            <b/>
            <sz val="8"/>
            <color indexed="81"/>
            <rFont val="Tahoma"/>
            <family val="2"/>
          </rPr>
          <t>Alexander Liao:</t>
        </r>
        <r>
          <rPr>
            <sz val="8"/>
            <color indexed="81"/>
            <rFont val="Tahoma"/>
            <family val="2"/>
          </rPr>
          <t xml:space="preserve">
Input partial frequency for element to the left</t>
        </r>
      </text>
    </comment>
    <comment ref="N67" authorId="0" shapeId="0" xr:uid="{00000000-0006-0000-0200-00008B020000}">
      <text>
        <r>
          <rPr>
            <b/>
            <sz val="8"/>
            <color indexed="81"/>
            <rFont val="Tahoma"/>
            <family val="2"/>
          </rPr>
          <t>Alexander Liao:</t>
        </r>
        <r>
          <rPr>
            <sz val="8"/>
            <color indexed="81"/>
            <rFont val="Tahoma"/>
            <family val="2"/>
          </rPr>
          <t xml:space="preserve">
Input partial frequency for element to the left</t>
        </r>
      </text>
    </comment>
    <comment ref="Q67" authorId="0" shapeId="0" xr:uid="{00000000-0006-0000-0200-00008C020000}">
      <text>
        <r>
          <rPr>
            <b/>
            <sz val="8"/>
            <color indexed="81"/>
            <rFont val="Tahoma"/>
            <family val="2"/>
          </rPr>
          <t>Alexander Liao:</t>
        </r>
        <r>
          <rPr>
            <sz val="8"/>
            <color indexed="81"/>
            <rFont val="Tahoma"/>
            <family val="2"/>
          </rPr>
          <t xml:space="preserve">
Input partial frequency for element to the left</t>
        </r>
      </text>
    </comment>
    <comment ref="T67" authorId="0" shapeId="0" xr:uid="{00000000-0006-0000-0200-00008D020000}">
      <text>
        <r>
          <rPr>
            <b/>
            <sz val="8"/>
            <color indexed="81"/>
            <rFont val="Tahoma"/>
            <family val="2"/>
          </rPr>
          <t>Alexander Liao:</t>
        </r>
        <r>
          <rPr>
            <sz val="8"/>
            <color indexed="81"/>
            <rFont val="Tahoma"/>
            <family val="2"/>
          </rPr>
          <t xml:space="preserve">
Input partial frequency for element to the left</t>
        </r>
      </text>
    </comment>
    <comment ref="W67" authorId="0" shapeId="0" xr:uid="{00000000-0006-0000-0200-00008E020000}">
      <text>
        <r>
          <rPr>
            <b/>
            <sz val="8"/>
            <color indexed="81"/>
            <rFont val="Tahoma"/>
            <family val="2"/>
          </rPr>
          <t>Alexander Liao:</t>
        </r>
        <r>
          <rPr>
            <sz val="8"/>
            <color indexed="81"/>
            <rFont val="Tahoma"/>
            <family val="2"/>
          </rPr>
          <t xml:space="preserve">
Input partial frequency for element to the left</t>
        </r>
      </text>
    </comment>
    <comment ref="Z67" authorId="0" shapeId="0" xr:uid="{00000000-0006-0000-0200-00008F020000}">
      <text>
        <r>
          <rPr>
            <b/>
            <sz val="8"/>
            <color indexed="81"/>
            <rFont val="Tahoma"/>
            <family val="2"/>
          </rPr>
          <t>Alexander Liao:</t>
        </r>
        <r>
          <rPr>
            <sz val="8"/>
            <color indexed="81"/>
            <rFont val="Tahoma"/>
            <family val="2"/>
          </rPr>
          <t xml:space="preserve">
Input partial frequency for element to the left</t>
        </r>
      </text>
    </comment>
    <comment ref="AC67" authorId="0" shapeId="0" xr:uid="{00000000-0006-0000-0200-000090020000}">
      <text>
        <r>
          <rPr>
            <b/>
            <sz val="8"/>
            <color indexed="81"/>
            <rFont val="Tahoma"/>
            <family val="2"/>
          </rPr>
          <t>Alexander Liao:</t>
        </r>
        <r>
          <rPr>
            <sz val="8"/>
            <color indexed="81"/>
            <rFont val="Tahoma"/>
            <family val="2"/>
          </rPr>
          <t xml:space="preserve">
Input partial frequency for element to the left</t>
        </r>
      </text>
    </comment>
    <comment ref="AF67" authorId="0" shapeId="0" xr:uid="{00000000-0006-0000-0200-000091020000}">
      <text>
        <r>
          <rPr>
            <b/>
            <sz val="8"/>
            <color indexed="81"/>
            <rFont val="Tahoma"/>
            <family val="2"/>
          </rPr>
          <t>Alexander Liao:</t>
        </r>
        <r>
          <rPr>
            <sz val="8"/>
            <color indexed="81"/>
            <rFont val="Tahoma"/>
            <family val="2"/>
          </rPr>
          <t xml:space="preserve">
Input partial frequency for element to the left</t>
        </r>
      </text>
    </comment>
    <comment ref="AI67" authorId="0" shapeId="0" xr:uid="{00000000-0006-0000-0200-000092020000}">
      <text>
        <r>
          <rPr>
            <b/>
            <sz val="8"/>
            <color indexed="81"/>
            <rFont val="Tahoma"/>
            <family val="2"/>
          </rPr>
          <t>Alexander Liao:</t>
        </r>
        <r>
          <rPr>
            <sz val="8"/>
            <color indexed="81"/>
            <rFont val="Tahoma"/>
            <family val="2"/>
          </rPr>
          <t xml:space="preserve">
Input partial frequency for element to the left</t>
        </r>
      </text>
    </comment>
    <comment ref="AL67" authorId="0" shapeId="0" xr:uid="{00000000-0006-0000-0200-000093020000}">
      <text>
        <r>
          <rPr>
            <b/>
            <sz val="8"/>
            <color indexed="81"/>
            <rFont val="Tahoma"/>
            <family val="2"/>
          </rPr>
          <t>Alexander Liao:</t>
        </r>
        <r>
          <rPr>
            <sz val="8"/>
            <color indexed="81"/>
            <rFont val="Tahoma"/>
            <family val="2"/>
          </rPr>
          <t xml:space="preserve">
Input partial frequency for element to the left</t>
        </r>
      </text>
    </comment>
    <comment ref="AO67" authorId="0" shapeId="0" xr:uid="{00000000-0006-0000-0200-000094020000}">
      <text>
        <r>
          <rPr>
            <b/>
            <sz val="8"/>
            <color indexed="81"/>
            <rFont val="Tahoma"/>
            <family val="2"/>
          </rPr>
          <t>Alexander Liao:</t>
        </r>
        <r>
          <rPr>
            <sz val="8"/>
            <color indexed="81"/>
            <rFont val="Tahoma"/>
            <family val="2"/>
          </rPr>
          <t xml:space="preserve">
Input partial frequency for element to the left</t>
        </r>
      </text>
    </comment>
    <comment ref="K68" authorId="0" shapeId="0" xr:uid="{00000000-0006-0000-0200-000095020000}">
      <text>
        <r>
          <rPr>
            <b/>
            <sz val="8"/>
            <color indexed="81"/>
            <rFont val="Tahoma"/>
            <family val="2"/>
          </rPr>
          <t>Alexander Liao:</t>
        </r>
        <r>
          <rPr>
            <sz val="8"/>
            <color indexed="81"/>
            <rFont val="Tahoma"/>
            <family val="2"/>
          </rPr>
          <t xml:space="preserve">
Input partial frequency for element to the left</t>
        </r>
      </text>
    </comment>
    <comment ref="N68" authorId="0" shapeId="0" xr:uid="{00000000-0006-0000-0200-000096020000}">
      <text>
        <r>
          <rPr>
            <b/>
            <sz val="8"/>
            <color indexed="81"/>
            <rFont val="Tahoma"/>
            <family val="2"/>
          </rPr>
          <t>Alexander Liao:</t>
        </r>
        <r>
          <rPr>
            <sz val="8"/>
            <color indexed="81"/>
            <rFont val="Tahoma"/>
            <family val="2"/>
          </rPr>
          <t xml:space="preserve">
Input partial frequency for element to the left</t>
        </r>
      </text>
    </comment>
    <comment ref="Q68" authorId="0" shapeId="0" xr:uid="{00000000-0006-0000-0200-000097020000}">
      <text>
        <r>
          <rPr>
            <b/>
            <sz val="8"/>
            <color indexed="81"/>
            <rFont val="Tahoma"/>
            <family val="2"/>
          </rPr>
          <t>Alexander Liao:</t>
        </r>
        <r>
          <rPr>
            <sz val="8"/>
            <color indexed="81"/>
            <rFont val="Tahoma"/>
            <family val="2"/>
          </rPr>
          <t xml:space="preserve">
Input partial frequency for element to the left</t>
        </r>
      </text>
    </comment>
    <comment ref="T68" authorId="0" shapeId="0" xr:uid="{00000000-0006-0000-0200-000098020000}">
      <text>
        <r>
          <rPr>
            <b/>
            <sz val="8"/>
            <color indexed="81"/>
            <rFont val="Tahoma"/>
            <family val="2"/>
          </rPr>
          <t>Alexander Liao:</t>
        </r>
        <r>
          <rPr>
            <sz val="8"/>
            <color indexed="81"/>
            <rFont val="Tahoma"/>
            <family val="2"/>
          </rPr>
          <t xml:space="preserve">
Input partial frequency for element to the left</t>
        </r>
      </text>
    </comment>
    <comment ref="W68" authorId="0" shapeId="0" xr:uid="{00000000-0006-0000-0200-000099020000}">
      <text>
        <r>
          <rPr>
            <b/>
            <sz val="8"/>
            <color indexed="81"/>
            <rFont val="Tahoma"/>
            <family val="2"/>
          </rPr>
          <t>Alexander Liao:</t>
        </r>
        <r>
          <rPr>
            <sz val="8"/>
            <color indexed="81"/>
            <rFont val="Tahoma"/>
            <family val="2"/>
          </rPr>
          <t xml:space="preserve">
Input partial frequency for element to the left</t>
        </r>
      </text>
    </comment>
    <comment ref="Z68" authorId="0" shapeId="0" xr:uid="{00000000-0006-0000-0200-00009A020000}">
      <text>
        <r>
          <rPr>
            <b/>
            <sz val="8"/>
            <color indexed="81"/>
            <rFont val="Tahoma"/>
            <family val="2"/>
          </rPr>
          <t>Alexander Liao:</t>
        </r>
        <r>
          <rPr>
            <sz val="8"/>
            <color indexed="81"/>
            <rFont val="Tahoma"/>
            <family val="2"/>
          </rPr>
          <t xml:space="preserve">
Input partial frequency for element to the left</t>
        </r>
      </text>
    </comment>
    <comment ref="AC68" authorId="0" shapeId="0" xr:uid="{00000000-0006-0000-0200-00009B020000}">
      <text>
        <r>
          <rPr>
            <b/>
            <sz val="8"/>
            <color indexed="81"/>
            <rFont val="Tahoma"/>
            <family val="2"/>
          </rPr>
          <t>Alexander Liao:</t>
        </r>
        <r>
          <rPr>
            <sz val="8"/>
            <color indexed="81"/>
            <rFont val="Tahoma"/>
            <family val="2"/>
          </rPr>
          <t xml:space="preserve">
Input partial frequency for element to the left</t>
        </r>
      </text>
    </comment>
    <comment ref="AF68" authorId="0" shapeId="0" xr:uid="{00000000-0006-0000-0200-00009C020000}">
      <text>
        <r>
          <rPr>
            <b/>
            <sz val="8"/>
            <color indexed="81"/>
            <rFont val="Tahoma"/>
            <family val="2"/>
          </rPr>
          <t>Alexander Liao:</t>
        </r>
        <r>
          <rPr>
            <sz val="8"/>
            <color indexed="81"/>
            <rFont val="Tahoma"/>
            <family val="2"/>
          </rPr>
          <t xml:space="preserve">
Input partial frequency for element to the left</t>
        </r>
      </text>
    </comment>
    <comment ref="AI68" authorId="0" shapeId="0" xr:uid="{00000000-0006-0000-0200-00009D020000}">
      <text>
        <r>
          <rPr>
            <b/>
            <sz val="8"/>
            <color indexed="81"/>
            <rFont val="Tahoma"/>
            <family val="2"/>
          </rPr>
          <t>Alexander Liao:</t>
        </r>
        <r>
          <rPr>
            <sz val="8"/>
            <color indexed="81"/>
            <rFont val="Tahoma"/>
            <family val="2"/>
          </rPr>
          <t xml:space="preserve">
Input partial frequency for element to the left</t>
        </r>
      </text>
    </comment>
    <comment ref="AL68" authorId="0" shapeId="0" xr:uid="{00000000-0006-0000-0200-00009E020000}">
      <text>
        <r>
          <rPr>
            <b/>
            <sz val="8"/>
            <color indexed="81"/>
            <rFont val="Tahoma"/>
            <family val="2"/>
          </rPr>
          <t>Alexander Liao:</t>
        </r>
        <r>
          <rPr>
            <sz val="8"/>
            <color indexed="81"/>
            <rFont val="Tahoma"/>
            <family val="2"/>
          </rPr>
          <t xml:space="preserve">
Input partial frequency for element to the left</t>
        </r>
      </text>
    </comment>
    <comment ref="AO68" authorId="0" shapeId="0" xr:uid="{00000000-0006-0000-0200-00009F020000}">
      <text>
        <r>
          <rPr>
            <b/>
            <sz val="8"/>
            <color indexed="81"/>
            <rFont val="Tahoma"/>
            <family val="2"/>
          </rPr>
          <t>Alexander Liao:</t>
        </r>
        <r>
          <rPr>
            <sz val="8"/>
            <color indexed="81"/>
            <rFont val="Tahoma"/>
            <family val="2"/>
          </rPr>
          <t xml:space="preserve">
Input partial frequency for element to the left</t>
        </r>
      </text>
    </comment>
    <comment ref="K69" authorId="0" shapeId="0" xr:uid="{00000000-0006-0000-0200-0000A0020000}">
      <text>
        <r>
          <rPr>
            <b/>
            <sz val="8"/>
            <color indexed="81"/>
            <rFont val="Tahoma"/>
            <family val="2"/>
          </rPr>
          <t>Alexander Liao:</t>
        </r>
        <r>
          <rPr>
            <sz val="8"/>
            <color indexed="81"/>
            <rFont val="Tahoma"/>
            <family val="2"/>
          </rPr>
          <t xml:space="preserve">
Input partial frequency for element to the left</t>
        </r>
      </text>
    </comment>
    <comment ref="N69" authorId="0" shapeId="0" xr:uid="{00000000-0006-0000-0200-0000A1020000}">
      <text>
        <r>
          <rPr>
            <b/>
            <sz val="8"/>
            <color indexed="81"/>
            <rFont val="Tahoma"/>
            <family val="2"/>
          </rPr>
          <t>Alexander Liao:</t>
        </r>
        <r>
          <rPr>
            <sz val="8"/>
            <color indexed="81"/>
            <rFont val="Tahoma"/>
            <family val="2"/>
          </rPr>
          <t xml:space="preserve">
Input partial frequency for element to the left</t>
        </r>
      </text>
    </comment>
    <comment ref="Q69" authorId="0" shapeId="0" xr:uid="{00000000-0006-0000-0200-0000A2020000}">
      <text>
        <r>
          <rPr>
            <b/>
            <sz val="8"/>
            <color indexed="81"/>
            <rFont val="Tahoma"/>
            <family val="2"/>
          </rPr>
          <t>Alexander Liao:</t>
        </r>
        <r>
          <rPr>
            <sz val="8"/>
            <color indexed="81"/>
            <rFont val="Tahoma"/>
            <family val="2"/>
          </rPr>
          <t xml:space="preserve">
Input partial frequency for element to the left</t>
        </r>
      </text>
    </comment>
    <comment ref="T69" authorId="0" shapeId="0" xr:uid="{00000000-0006-0000-0200-0000A3020000}">
      <text>
        <r>
          <rPr>
            <b/>
            <sz val="8"/>
            <color indexed="81"/>
            <rFont val="Tahoma"/>
            <family val="2"/>
          </rPr>
          <t>Alexander Liao:</t>
        </r>
        <r>
          <rPr>
            <sz val="8"/>
            <color indexed="81"/>
            <rFont val="Tahoma"/>
            <family val="2"/>
          </rPr>
          <t xml:space="preserve">
Input partial frequency for element to the left</t>
        </r>
      </text>
    </comment>
    <comment ref="W69" authorId="0" shapeId="0" xr:uid="{00000000-0006-0000-0200-0000A4020000}">
      <text>
        <r>
          <rPr>
            <b/>
            <sz val="8"/>
            <color indexed="81"/>
            <rFont val="Tahoma"/>
            <family val="2"/>
          </rPr>
          <t>Alexander Liao:</t>
        </r>
        <r>
          <rPr>
            <sz val="8"/>
            <color indexed="81"/>
            <rFont val="Tahoma"/>
            <family val="2"/>
          </rPr>
          <t xml:space="preserve">
Input partial frequency for element to the left</t>
        </r>
      </text>
    </comment>
    <comment ref="Z69" authorId="0" shapeId="0" xr:uid="{00000000-0006-0000-0200-0000A5020000}">
      <text>
        <r>
          <rPr>
            <b/>
            <sz val="8"/>
            <color indexed="81"/>
            <rFont val="Tahoma"/>
            <family val="2"/>
          </rPr>
          <t>Alexander Liao:</t>
        </r>
        <r>
          <rPr>
            <sz val="8"/>
            <color indexed="81"/>
            <rFont val="Tahoma"/>
            <family val="2"/>
          </rPr>
          <t xml:space="preserve">
Input partial frequency for element to the left</t>
        </r>
      </text>
    </comment>
    <comment ref="AC69" authorId="0" shapeId="0" xr:uid="{00000000-0006-0000-0200-0000A6020000}">
      <text>
        <r>
          <rPr>
            <b/>
            <sz val="8"/>
            <color indexed="81"/>
            <rFont val="Tahoma"/>
            <family val="2"/>
          </rPr>
          <t>Alexander Liao:</t>
        </r>
        <r>
          <rPr>
            <sz val="8"/>
            <color indexed="81"/>
            <rFont val="Tahoma"/>
            <family val="2"/>
          </rPr>
          <t xml:space="preserve">
Input partial frequency for element to the left</t>
        </r>
      </text>
    </comment>
    <comment ref="AF69" authorId="0" shapeId="0" xr:uid="{00000000-0006-0000-0200-0000A7020000}">
      <text>
        <r>
          <rPr>
            <b/>
            <sz val="8"/>
            <color indexed="81"/>
            <rFont val="Tahoma"/>
            <family val="2"/>
          </rPr>
          <t>Alexander Liao:</t>
        </r>
        <r>
          <rPr>
            <sz val="8"/>
            <color indexed="81"/>
            <rFont val="Tahoma"/>
            <family val="2"/>
          </rPr>
          <t xml:space="preserve">
Input partial frequency for element to the left</t>
        </r>
      </text>
    </comment>
    <comment ref="AI69" authorId="0" shapeId="0" xr:uid="{00000000-0006-0000-0200-0000A8020000}">
      <text>
        <r>
          <rPr>
            <b/>
            <sz val="8"/>
            <color indexed="81"/>
            <rFont val="Tahoma"/>
            <family val="2"/>
          </rPr>
          <t>Alexander Liao:</t>
        </r>
        <r>
          <rPr>
            <sz val="8"/>
            <color indexed="81"/>
            <rFont val="Tahoma"/>
            <family val="2"/>
          </rPr>
          <t xml:space="preserve">
Input partial frequency for element to the left</t>
        </r>
      </text>
    </comment>
    <comment ref="AL69" authorId="0" shapeId="0" xr:uid="{00000000-0006-0000-0200-0000A9020000}">
      <text>
        <r>
          <rPr>
            <b/>
            <sz val="8"/>
            <color indexed="81"/>
            <rFont val="Tahoma"/>
            <family val="2"/>
          </rPr>
          <t>Alexander Liao:</t>
        </r>
        <r>
          <rPr>
            <sz val="8"/>
            <color indexed="81"/>
            <rFont val="Tahoma"/>
            <family val="2"/>
          </rPr>
          <t xml:space="preserve">
Input partial frequency for element to the left</t>
        </r>
      </text>
    </comment>
    <comment ref="AO69" authorId="0" shapeId="0" xr:uid="{00000000-0006-0000-0200-0000AA020000}">
      <text>
        <r>
          <rPr>
            <b/>
            <sz val="8"/>
            <color indexed="81"/>
            <rFont val="Tahoma"/>
            <family val="2"/>
          </rPr>
          <t>Alexander Liao:</t>
        </r>
        <r>
          <rPr>
            <sz val="8"/>
            <color indexed="81"/>
            <rFont val="Tahoma"/>
            <family val="2"/>
          </rPr>
          <t xml:space="preserve">
Input partial frequency for element to the left</t>
        </r>
      </text>
    </comment>
    <comment ref="K70" authorId="0" shapeId="0" xr:uid="{00000000-0006-0000-0200-0000AB020000}">
      <text>
        <r>
          <rPr>
            <b/>
            <sz val="8"/>
            <color indexed="81"/>
            <rFont val="Tahoma"/>
            <family val="2"/>
          </rPr>
          <t>Alexander Liao:</t>
        </r>
        <r>
          <rPr>
            <sz val="8"/>
            <color indexed="81"/>
            <rFont val="Tahoma"/>
            <family val="2"/>
          </rPr>
          <t xml:space="preserve">
Input partial frequency for element to the left</t>
        </r>
      </text>
    </comment>
    <comment ref="N70" authorId="0" shapeId="0" xr:uid="{00000000-0006-0000-0200-0000AC020000}">
      <text>
        <r>
          <rPr>
            <b/>
            <sz val="8"/>
            <color indexed="81"/>
            <rFont val="Tahoma"/>
            <family val="2"/>
          </rPr>
          <t>Alexander Liao:</t>
        </r>
        <r>
          <rPr>
            <sz val="8"/>
            <color indexed="81"/>
            <rFont val="Tahoma"/>
            <family val="2"/>
          </rPr>
          <t xml:space="preserve">
Input partial frequency for element to the left</t>
        </r>
      </text>
    </comment>
    <comment ref="Q70" authorId="0" shapeId="0" xr:uid="{00000000-0006-0000-0200-0000AD020000}">
      <text>
        <r>
          <rPr>
            <b/>
            <sz val="8"/>
            <color indexed="81"/>
            <rFont val="Tahoma"/>
            <family val="2"/>
          </rPr>
          <t>Alexander Liao:</t>
        </r>
        <r>
          <rPr>
            <sz val="8"/>
            <color indexed="81"/>
            <rFont val="Tahoma"/>
            <family val="2"/>
          </rPr>
          <t xml:space="preserve">
Input partial frequency for element to the left</t>
        </r>
      </text>
    </comment>
    <comment ref="T70" authorId="0" shapeId="0" xr:uid="{00000000-0006-0000-0200-0000AE020000}">
      <text>
        <r>
          <rPr>
            <b/>
            <sz val="8"/>
            <color indexed="81"/>
            <rFont val="Tahoma"/>
            <family val="2"/>
          </rPr>
          <t>Alexander Liao:</t>
        </r>
        <r>
          <rPr>
            <sz val="8"/>
            <color indexed="81"/>
            <rFont val="Tahoma"/>
            <family val="2"/>
          </rPr>
          <t xml:space="preserve">
Input partial frequency for element to the left</t>
        </r>
      </text>
    </comment>
    <comment ref="W70" authorId="0" shapeId="0" xr:uid="{00000000-0006-0000-0200-0000AF020000}">
      <text>
        <r>
          <rPr>
            <b/>
            <sz val="8"/>
            <color indexed="81"/>
            <rFont val="Tahoma"/>
            <family val="2"/>
          </rPr>
          <t>Alexander Liao:</t>
        </r>
        <r>
          <rPr>
            <sz val="8"/>
            <color indexed="81"/>
            <rFont val="Tahoma"/>
            <family val="2"/>
          </rPr>
          <t xml:space="preserve">
Input partial frequency for element to the left</t>
        </r>
      </text>
    </comment>
    <comment ref="Z70" authorId="0" shapeId="0" xr:uid="{00000000-0006-0000-0200-0000B0020000}">
      <text>
        <r>
          <rPr>
            <b/>
            <sz val="8"/>
            <color indexed="81"/>
            <rFont val="Tahoma"/>
            <family val="2"/>
          </rPr>
          <t>Alexander Liao:</t>
        </r>
        <r>
          <rPr>
            <sz val="8"/>
            <color indexed="81"/>
            <rFont val="Tahoma"/>
            <family val="2"/>
          </rPr>
          <t xml:space="preserve">
Input partial frequency for element to the left</t>
        </r>
      </text>
    </comment>
    <comment ref="AC70" authorId="0" shapeId="0" xr:uid="{00000000-0006-0000-0200-0000B1020000}">
      <text>
        <r>
          <rPr>
            <b/>
            <sz val="8"/>
            <color indexed="81"/>
            <rFont val="Tahoma"/>
            <family val="2"/>
          </rPr>
          <t>Alexander Liao:</t>
        </r>
        <r>
          <rPr>
            <sz val="8"/>
            <color indexed="81"/>
            <rFont val="Tahoma"/>
            <family val="2"/>
          </rPr>
          <t xml:space="preserve">
Input partial frequency for element to the left</t>
        </r>
      </text>
    </comment>
    <comment ref="AF70" authorId="0" shapeId="0" xr:uid="{00000000-0006-0000-0200-0000B2020000}">
      <text>
        <r>
          <rPr>
            <b/>
            <sz val="8"/>
            <color indexed="81"/>
            <rFont val="Tahoma"/>
            <family val="2"/>
          </rPr>
          <t>Alexander Liao:</t>
        </r>
        <r>
          <rPr>
            <sz val="8"/>
            <color indexed="81"/>
            <rFont val="Tahoma"/>
            <family val="2"/>
          </rPr>
          <t xml:space="preserve">
Input partial frequency for element to the left</t>
        </r>
      </text>
    </comment>
    <comment ref="AI70" authorId="0" shapeId="0" xr:uid="{00000000-0006-0000-0200-0000B3020000}">
      <text>
        <r>
          <rPr>
            <b/>
            <sz val="8"/>
            <color indexed="81"/>
            <rFont val="Tahoma"/>
            <family val="2"/>
          </rPr>
          <t>Alexander Liao:</t>
        </r>
        <r>
          <rPr>
            <sz val="8"/>
            <color indexed="81"/>
            <rFont val="Tahoma"/>
            <family val="2"/>
          </rPr>
          <t xml:space="preserve">
Input partial frequency for element to the left</t>
        </r>
      </text>
    </comment>
    <comment ref="AL70" authorId="0" shapeId="0" xr:uid="{00000000-0006-0000-0200-0000B4020000}">
      <text>
        <r>
          <rPr>
            <b/>
            <sz val="8"/>
            <color indexed="81"/>
            <rFont val="Tahoma"/>
            <family val="2"/>
          </rPr>
          <t>Alexander Liao:</t>
        </r>
        <r>
          <rPr>
            <sz val="8"/>
            <color indexed="81"/>
            <rFont val="Tahoma"/>
            <family val="2"/>
          </rPr>
          <t xml:space="preserve">
Input partial frequency for element to the left</t>
        </r>
      </text>
    </comment>
    <comment ref="AO70" authorId="0" shapeId="0" xr:uid="{00000000-0006-0000-0200-0000B5020000}">
      <text>
        <r>
          <rPr>
            <b/>
            <sz val="8"/>
            <color indexed="81"/>
            <rFont val="Tahoma"/>
            <family val="2"/>
          </rPr>
          <t>Alexander Liao:</t>
        </r>
        <r>
          <rPr>
            <sz val="8"/>
            <color indexed="81"/>
            <rFont val="Tahoma"/>
            <family val="2"/>
          </rPr>
          <t xml:space="preserve">
Input partial frequency for element to the left</t>
        </r>
      </text>
    </comment>
    <comment ref="K71" authorId="0" shapeId="0" xr:uid="{00000000-0006-0000-0200-0000B6020000}">
      <text>
        <r>
          <rPr>
            <b/>
            <sz val="8"/>
            <color indexed="81"/>
            <rFont val="Tahoma"/>
            <family val="2"/>
          </rPr>
          <t>Alexander Liao:</t>
        </r>
        <r>
          <rPr>
            <sz val="8"/>
            <color indexed="81"/>
            <rFont val="Tahoma"/>
            <family val="2"/>
          </rPr>
          <t xml:space="preserve">
Input partial frequency for element to the left</t>
        </r>
      </text>
    </comment>
    <comment ref="N71" authorId="0" shapeId="0" xr:uid="{00000000-0006-0000-0200-0000B7020000}">
      <text>
        <r>
          <rPr>
            <b/>
            <sz val="8"/>
            <color indexed="81"/>
            <rFont val="Tahoma"/>
            <family val="2"/>
          </rPr>
          <t>Alexander Liao:</t>
        </r>
        <r>
          <rPr>
            <sz val="8"/>
            <color indexed="81"/>
            <rFont val="Tahoma"/>
            <family val="2"/>
          </rPr>
          <t xml:space="preserve">
Input partial frequency for element to the left</t>
        </r>
      </text>
    </comment>
    <comment ref="Q71" authorId="0" shapeId="0" xr:uid="{00000000-0006-0000-0200-0000B8020000}">
      <text>
        <r>
          <rPr>
            <b/>
            <sz val="8"/>
            <color indexed="81"/>
            <rFont val="Tahoma"/>
            <family val="2"/>
          </rPr>
          <t>Alexander Liao:</t>
        </r>
        <r>
          <rPr>
            <sz val="8"/>
            <color indexed="81"/>
            <rFont val="Tahoma"/>
            <family val="2"/>
          </rPr>
          <t xml:space="preserve">
Input partial frequency for element to the left</t>
        </r>
      </text>
    </comment>
    <comment ref="T71" authorId="0" shapeId="0" xr:uid="{00000000-0006-0000-0200-0000B9020000}">
      <text>
        <r>
          <rPr>
            <b/>
            <sz val="8"/>
            <color indexed="81"/>
            <rFont val="Tahoma"/>
            <family val="2"/>
          </rPr>
          <t>Alexander Liao:</t>
        </r>
        <r>
          <rPr>
            <sz val="8"/>
            <color indexed="81"/>
            <rFont val="Tahoma"/>
            <family val="2"/>
          </rPr>
          <t xml:space="preserve">
Input partial frequency for element to the left</t>
        </r>
      </text>
    </comment>
    <comment ref="W71" authorId="0" shapeId="0" xr:uid="{00000000-0006-0000-0200-0000BA020000}">
      <text>
        <r>
          <rPr>
            <b/>
            <sz val="8"/>
            <color indexed="81"/>
            <rFont val="Tahoma"/>
            <family val="2"/>
          </rPr>
          <t>Alexander Liao:</t>
        </r>
        <r>
          <rPr>
            <sz val="8"/>
            <color indexed="81"/>
            <rFont val="Tahoma"/>
            <family val="2"/>
          </rPr>
          <t xml:space="preserve">
Input partial frequency for element to the left</t>
        </r>
      </text>
    </comment>
    <comment ref="Z71" authorId="0" shapeId="0" xr:uid="{00000000-0006-0000-0200-0000BB020000}">
      <text>
        <r>
          <rPr>
            <b/>
            <sz val="8"/>
            <color indexed="81"/>
            <rFont val="Tahoma"/>
            <family val="2"/>
          </rPr>
          <t>Alexander Liao:</t>
        </r>
        <r>
          <rPr>
            <sz val="8"/>
            <color indexed="81"/>
            <rFont val="Tahoma"/>
            <family val="2"/>
          </rPr>
          <t xml:space="preserve">
Input partial frequency for element to the left</t>
        </r>
      </text>
    </comment>
    <comment ref="AC71" authorId="0" shapeId="0" xr:uid="{00000000-0006-0000-0200-0000BC020000}">
      <text>
        <r>
          <rPr>
            <b/>
            <sz val="8"/>
            <color indexed="81"/>
            <rFont val="Tahoma"/>
            <family val="2"/>
          </rPr>
          <t>Alexander Liao:</t>
        </r>
        <r>
          <rPr>
            <sz val="8"/>
            <color indexed="81"/>
            <rFont val="Tahoma"/>
            <family val="2"/>
          </rPr>
          <t xml:space="preserve">
Input partial frequency for element to the left</t>
        </r>
      </text>
    </comment>
    <comment ref="AF71" authorId="0" shapeId="0" xr:uid="{00000000-0006-0000-0200-0000BD020000}">
      <text>
        <r>
          <rPr>
            <b/>
            <sz val="8"/>
            <color indexed="81"/>
            <rFont val="Tahoma"/>
            <family val="2"/>
          </rPr>
          <t>Alexander Liao:</t>
        </r>
        <r>
          <rPr>
            <sz val="8"/>
            <color indexed="81"/>
            <rFont val="Tahoma"/>
            <family val="2"/>
          </rPr>
          <t xml:space="preserve">
Input partial frequency for element to the left</t>
        </r>
      </text>
    </comment>
    <comment ref="AI71" authorId="0" shapeId="0" xr:uid="{00000000-0006-0000-0200-0000BE020000}">
      <text>
        <r>
          <rPr>
            <b/>
            <sz val="8"/>
            <color indexed="81"/>
            <rFont val="Tahoma"/>
            <family val="2"/>
          </rPr>
          <t>Alexander Liao:</t>
        </r>
        <r>
          <rPr>
            <sz val="8"/>
            <color indexed="81"/>
            <rFont val="Tahoma"/>
            <family val="2"/>
          </rPr>
          <t xml:space="preserve">
Input partial frequency for element to the left</t>
        </r>
      </text>
    </comment>
    <comment ref="AL71" authorId="0" shapeId="0" xr:uid="{00000000-0006-0000-0200-0000BF020000}">
      <text>
        <r>
          <rPr>
            <b/>
            <sz val="8"/>
            <color indexed="81"/>
            <rFont val="Tahoma"/>
            <family val="2"/>
          </rPr>
          <t>Alexander Liao:</t>
        </r>
        <r>
          <rPr>
            <sz val="8"/>
            <color indexed="81"/>
            <rFont val="Tahoma"/>
            <family val="2"/>
          </rPr>
          <t xml:space="preserve">
Input partial frequency for element to the left</t>
        </r>
      </text>
    </comment>
    <comment ref="AO71" authorId="0" shapeId="0" xr:uid="{00000000-0006-0000-0200-0000C0020000}">
      <text>
        <r>
          <rPr>
            <b/>
            <sz val="8"/>
            <color indexed="81"/>
            <rFont val="Tahoma"/>
            <family val="2"/>
          </rPr>
          <t>Alexander Liao:</t>
        </r>
        <r>
          <rPr>
            <sz val="8"/>
            <color indexed="81"/>
            <rFont val="Tahoma"/>
            <family val="2"/>
          </rPr>
          <t xml:space="preserve">
Input partial frequency for element to the left</t>
        </r>
      </text>
    </comment>
    <comment ref="K72" authorId="0" shapeId="0" xr:uid="{00000000-0006-0000-0200-0000C1020000}">
      <text>
        <r>
          <rPr>
            <b/>
            <sz val="8"/>
            <color indexed="81"/>
            <rFont val="Tahoma"/>
            <family val="2"/>
          </rPr>
          <t>Alexander Liao:</t>
        </r>
        <r>
          <rPr>
            <sz val="8"/>
            <color indexed="81"/>
            <rFont val="Tahoma"/>
            <family val="2"/>
          </rPr>
          <t xml:space="preserve">
Input partial frequency for element to the left</t>
        </r>
      </text>
    </comment>
    <comment ref="N72" authorId="0" shapeId="0" xr:uid="{00000000-0006-0000-0200-0000C2020000}">
      <text>
        <r>
          <rPr>
            <b/>
            <sz val="8"/>
            <color indexed="81"/>
            <rFont val="Tahoma"/>
            <family val="2"/>
          </rPr>
          <t>Alexander Liao:</t>
        </r>
        <r>
          <rPr>
            <sz val="8"/>
            <color indexed="81"/>
            <rFont val="Tahoma"/>
            <family val="2"/>
          </rPr>
          <t xml:space="preserve">
Input partial frequency for element to the left</t>
        </r>
      </text>
    </comment>
    <comment ref="Q72" authorId="0" shapeId="0" xr:uid="{00000000-0006-0000-0200-0000C3020000}">
      <text>
        <r>
          <rPr>
            <b/>
            <sz val="8"/>
            <color indexed="81"/>
            <rFont val="Tahoma"/>
            <family val="2"/>
          </rPr>
          <t>Alexander Liao:</t>
        </r>
        <r>
          <rPr>
            <sz val="8"/>
            <color indexed="81"/>
            <rFont val="Tahoma"/>
            <family val="2"/>
          </rPr>
          <t xml:space="preserve">
Input partial frequency for element to the left</t>
        </r>
      </text>
    </comment>
    <comment ref="T72" authorId="0" shapeId="0" xr:uid="{00000000-0006-0000-0200-0000C4020000}">
      <text>
        <r>
          <rPr>
            <b/>
            <sz val="8"/>
            <color indexed="81"/>
            <rFont val="Tahoma"/>
            <family val="2"/>
          </rPr>
          <t>Alexander Liao:</t>
        </r>
        <r>
          <rPr>
            <sz val="8"/>
            <color indexed="81"/>
            <rFont val="Tahoma"/>
            <family val="2"/>
          </rPr>
          <t xml:space="preserve">
Input partial frequency for element to the left</t>
        </r>
      </text>
    </comment>
    <comment ref="W72" authorId="0" shapeId="0" xr:uid="{00000000-0006-0000-0200-0000C5020000}">
      <text>
        <r>
          <rPr>
            <b/>
            <sz val="8"/>
            <color indexed="81"/>
            <rFont val="Tahoma"/>
            <family val="2"/>
          </rPr>
          <t>Alexander Liao:</t>
        </r>
        <r>
          <rPr>
            <sz val="8"/>
            <color indexed="81"/>
            <rFont val="Tahoma"/>
            <family val="2"/>
          </rPr>
          <t xml:space="preserve">
Input partial frequency for element to the left</t>
        </r>
      </text>
    </comment>
    <comment ref="Z72" authorId="0" shapeId="0" xr:uid="{00000000-0006-0000-0200-0000C6020000}">
      <text>
        <r>
          <rPr>
            <b/>
            <sz val="8"/>
            <color indexed="81"/>
            <rFont val="Tahoma"/>
            <family val="2"/>
          </rPr>
          <t>Alexander Liao:</t>
        </r>
        <r>
          <rPr>
            <sz val="8"/>
            <color indexed="81"/>
            <rFont val="Tahoma"/>
            <family val="2"/>
          </rPr>
          <t xml:space="preserve">
Input partial frequency for element to the left</t>
        </r>
      </text>
    </comment>
    <comment ref="AC72" authorId="0" shapeId="0" xr:uid="{00000000-0006-0000-0200-0000C7020000}">
      <text>
        <r>
          <rPr>
            <b/>
            <sz val="8"/>
            <color indexed="81"/>
            <rFont val="Tahoma"/>
            <family val="2"/>
          </rPr>
          <t>Alexander Liao:</t>
        </r>
        <r>
          <rPr>
            <sz val="8"/>
            <color indexed="81"/>
            <rFont val="Tahoma"/>
            <family val="2"/>
          </rPr>
          <t xml:space="preserve">
Input partial frequency for element to the left</t>
        </r>
      </text>
    </comment>
    <comment ref="AF72" authorId="0" shapeId="0" xr:uid="{00000000-0006-0000-0200-0000C8020000}">
      <text>
        <r>
          <rPr>
            <b/>
            <sz val="8"/>
            <color indexed="81"/>
            <rFont val="Tahoma"/>
            <family val="2"/>
          </rPr>
          <t>Alexander Liao:</t>
        </r>
        <r>
          <rPr>
            <sz val="8"/>
            <color indexed="81"/>
            <rFont val="Tahoma"/>
            <family val="2"/>
          </rPr>
          <t xml:space="preserve">
Input partial frequency for element to the left</t>
        </r>
      </text>
    </comment>
    <comment ref="AI72" authorId="0" shapeId="0" xr:uid="{00000000-0006-0000-0200-0000C9020000}">
      <text>
        <r>
          <rPr>
            <b/>
            <sz val="8"/>
            <color indexed="81"/>
            <rFont val="Tahoma"/>
            <family val="2"/>
          </rPr>
          <t>Alexander Liao:</t>
        </r>
        <r>
          <rPr>
            <sz val="8"/>
            <color indexed="81"/>
            <rFont val="Tahoma"/>
            <family val="2"/>
          </rPr>
          <t xml:space="preserve">
Input partial frequency for element to the left</t>
        </r>
      </text>
    </comment>
    <comment ref="AL72" authorId="0" shapeId="0" xr:uid="{00000000-0006-0000-0200-0000CA020000}">
      <text>
        <r>
          <rPr>
            <b/>
            <sz val="8"/>
            <color indexed="81"/>
            <rFont val="Tahoma"/>
            <family val="2"/>
          </rPr>
          <t>Alexander Liao:</t>
        </r>
        <r>
          <rPr>
            <sz val="8"/>
            <color indexed="81"/>
            <rFont val="Tahoma"/>
            <family val="2"/>
          </rPr>
          <t xml:space="preserve">
Input partial frequency for element to the left</t>
        </r>
      </text>
    </comment>
    <comment ref="AO72" authorId="0" shapeId="0" xr:uid="{00000000-0006-0000-0200-0000CB020000}">
      <text>
        <r>
          <rPr>
            <b/>
            <sz val="8"/>
            <color indexed="81"/>
            <rFont val="Tahoma"/>
            <family val="2"/>
          </rPr>
          <t>Alexander Liao:</t>
        </r>
        <r>
          <rPr>
            <sz val="8"/>
            <color indexed="81"/>
            <rFont val="Tahoma"/>
            <family val="2"/>
          </rPr>
          <t xml:space="preserve">
Input partial frequency for element to the left</t>
        </r>
      </text>
    </comment>
    <comment ref="K73" authorId="0" shapeId="0" xr:uid="{00000000-0006-0000-0200-0000CC020000}">
      <text>
        <r>
          <rPr>
            <b/>
            <sz val="8"/>
            <color indexed="81"/>
            <rFont val="Tahoma"/>
            <family val="2"/>
          </rPr>
          <t>Alexander Liao:</t>
        </r>
        <r>
          <rPr>
            <sz val="8"/>
            <color indexed="81"/>
            <rFont val="Tahoma"/>
            <family val="2"/>
          </rPr>
          <t xml:space="preserve">
Input partial frequency for element to the left</t>
        </r>
      </text>
    </comment>
    <comment ref="N73" authorId="0" shapeId="0" xr:uid="{00000000-0006-0000-0200-0000CD020000}">
      <text>
        <r>
          <rPr>
            <b/>
            <sz val="8"/>
            <color indexed="81"/>
            <rFont val="Tahoma"/>
            <family val="2"/>
          </rPr>
          <t>Alexander Liao:</t>
        </r>
        <r>
          <rPr>
            <sz val="8"/>
            <color indexed="81"/>
            <rFont val="Tahoma"/>
            <family val="2"/>
          </rPr>
          <t xml:space="preserve">
Input partial frequency for element to the left</t>
        </r>
      </text>
    </comment>
    <comment ref="Q73" authorId="0" shapeId="0" xr:uid="{00000000-0006-0000-0200-0000CE020000}">
      <text>
        <r>
          <rPr>
            <b/>
            <sz val="8"/>
            <color indexed="81"/>
            <rFont val="Tahoma"/>
            <family val="2"/>
          </rPr>
          <t>Alexander Liao:</t>
        </r>
        <r>
          <rPr>
            <sz val="8"/>
            <color indexed="81"/>
            <rFont val="Tahoma"/>
            <family val="2"/>
          </rPr>
          <t xml:space="preserve">
Input partial frequency for element to the left</t>
        </r>
      </text>
    </comment>
    <comment ref="T73" authorId="0" shapeId="0" xr:uid="{00000000-0006-0000-0200-0000CF020000}">
      <text>
        <r>
          <rPr>
            <b/>
            <sz val="8"/>
            <color indexed="81"/>
            <rFont val="Tahoma"/>
            <family val="2"/>
          </rPr>
          <t>Alexander Liao:</t>
        </r>
        <r>
          <rPr>
            <sz val="8"/>
            <color indexed="81"/>
            <rFont val="Tahoma"/>
            <family val="2"/>
          </rPr>
          <t xml:space="preserve">
Input partial frequency for element to the left</t>
        </r>
      </text>
    </comment>
    <comment ref="W73" authorId="0" shapeId="0" xr:uid="{00000000-0006-0000-0200-0000D0020000}">
      <text>
        <r>
          <rPr>
            <b/>
            <sz val="8"/>
            <color indexed="81"/>
            <rFont val="Tahoma"/>
            <family val="2"/>
          </rPr>
          <t>Alexander Liao:</t>
        </r>
        <r>
          <rPr>
            <sz val="8"/>
            <color indexed="81"/>
            <rFont val="Tahoma"/>
            <family val="2"/>
          </rPr>
          <t xml:space="preserve">
Input partial frequency for element to the left</t>
        </r>
      </text>
    </comment>
    <comment ref="Z73" authorId="0" shapeId="0" xr:uid="{00000000-0006-0000-0200-0000D1020000}">
      <text>
        <r>
          <rPr>
            <b/>
            <sz val="8"/>
            <color indexed="81"/>
            <rFont val="Tahoma"/>
            <family val="2"/>
          </rPr>
          <t>Alexander Liao:</t>
        </r>
        <r>
          <rPr>
            <sz val="8"/>
            <color indexed="81"/>
            <rFont val="Tahoma"/>
            <family val="2"/>
          </rPr>
          <t xml:space="preserve">
Input partial frequency for element to the left</t>
        </r>
      </text>
    </comment>
    <comment ref="AC73" authorId="0" shapeId="0" xr:uid="{00000000-0006-0000-0200-0000D2020000}">
      <text>
        <r>
          <rPr>
            <b/>
            <sz val="8"/>
            <color indexed="81"/>
            <rFont val="Tahoma"/>
            <family val="2"/>
          </rPr>
          <t>Alexander Liao:</t>
        </r>
        <r>
          <rPr>
            <sz val="8"/>
            <color indexed="81"/>
            <rFont val="Tahoma"/>
            <family val="2"/>
          </rPr>
          <t xml:space="preserve">
Input partial frequency for element to the left</t>
        </r>
      </text>
    </comment>
    <comment ref="AF73" authorId="0" shapeId="0" xr:uid="{00000000-0006-0000-0200-0000D3020000}">
      <text>
        <r>
          <rPr>
            <b/>
            <sz val="8"/>
            <color indexed="81"/>
            <rFont val="Tahoma"/>
            <family val="2"/>
          </rPr>
          <t>Alexander Liao:</t>
        </r>
        <r>
          <rPr>
            <sz val="8"/>
            <color indexed="81"/>
            <rFont val="Tahoma"/>
            <family val="2"/>
          </rPr>
          <t xml:space="preserve">
Input partial frequency for element to the left</t>
        </r>
      </text>
    </comment>
    <comment ref="AI73" authorId="0" shapeId="0" xr:uid="{00000000-0006-0000-0200-0000D4020000}">
      <text>
        <r>
          <rPr>
            <b/>
            <sz val="8"/>
            <color indexed="81"/>
            <rFont val="Tahoma"/>
            <family val="2"/>
          </rPr>
          <t>Alexander Liao:</t>
        </r>
        <r>
          <rPr>
            <sz val="8"/>
            <color indexed="81"/>
            <rFont val="Tahoma"/>
            <family val="2"/>
          </rPr>
          <t xml:space="preserve">
Input partial frequency for element to the left</t>
        </r>
      </text>
    </comment>
    <comment ref="AL73" authorId="0" shapeId="0" xr:uid="{00000000-0006-0000-0200-0000D5020000}">
      <text>
        <r>
          <rPr>
            <b/>
            <sz val="8"/>
            <color indexed="81"/>
            <rFont val="Tahoma"/>
            <family val="2"/>
          </rPr>
          <t>Alexander Liao:</t>
        </r>
        <r>
          <rPr>
            <sz val="8"/>
            <color indexed="81"/>
            <rFont val="Tahoma"/>
            <family val="2"/>
          </rPr>
          <t xml:space="preserve">
Input partial frequency for element to the left</t>
        </r>
      </text>
    </comment>
    <comment ref="AO73" authorId="0" shapeId="0" xr:uid="{00000000-0006-0000-0200-0000D6020000}">
      <text>
        <r>
          <rPr>
            <b/>
            <sz val="8"/>
            <color indexed="81"/>
            <rFont val="Tahoma"/>
            <family val="2"/>
          </rPr>
          <t>Alexander Liao:</t>
        </r>
        <r>
          <rPr>
            <sz val="8"/>
            <color indexed="81"/>
            <rFont val="Tahoma"/>
            <family val="2"/>
          </rPr>
          <t xml:space="preserve">
Input partial frequency for element to the left</t>
        </r>
      </text>
    </comment>
    <comment ref="K74" authorId="0" shapeId="0" xr:uid="{00000000-0006-0000-0200-0000D7020000}">
      <text>
        <r>
          <rPr>
            <b/>
            <sz val="8"/>
            <color indexed="81"/>
            <rFont val="Tahoma"/>
            <family val="2"/>
          </rPr>
          <t>Alexander Liao:</t>
        </r>
        <r>
          <rPr>
            <sz val="8"/>
            <color indexed="81"/>
            <rFont val="Tahoma"/>
            <family val="2"/>
          </rPr>
          <t xml:space="preserve">
Input partial frequency for element to the left</t>
        </r>
      </text>
    </comment>
    <comment ref="N74" authorId="0" shapeId="0" xr:uid="{00000000-0006-0000-0200-0000D8020000}">
      <text>
        <r>
          <rPr>
            <b/>
            <sz val="8"/>
            <color indexed="81"/>
            <rFont val="Tahoma"/>
            <family val="2"/>
          </rPr>
          <t>Alexander Liao:</t>
        </r>
        <r>
          <rPr>
            <sz val="8"/>
            <color indexed="81"/>
            <rFont val="Tahoma"/>
            <family val="2"/>
          </rPr>
          <t xml:space="preserve">
Input partial frequency for element to the left</t>
        </r>
      </text>
    </comment>
    <comment ref="Q74" authorId="0" shapeId="0" xr:uid="{00000000-0006-0000-0200-0000D9020000}">
      <text>
        <r>
          <rPr>
            <b/>
            <sz val="8"/>
            <color indexed="81"/>
            <rFont val="Tahoma"/>
            <family val="2"/>
          </rPr>
          <t>Alexander Liao:</t>
        </r>
        <r>
          <rPr>
            <sz val="8"/>
            <color indexed="81"/>
            <rFont val="Tahoma"/>
            <family val="2"/>
          </rPr>
          <t xml:space="preserve">
Input partial frequency for element to the left</t>
        </r>
      </text>
    </comment>
    <comment ref="T74" authorId="0" shapeId="0" xr:uid="{00000000-0006-0000-0200-0000DA020000}">
      <text>
        <r>
          <rPr>
            <b/>
            <sz val="8"/>
            <color indexed="81"/>
            <rFont val="Tahoma"/>
            <family val="2"/>
          </rPr>
          <t>Alexander Liao:</t>
        </r>
        <r>
          <rPr>
            <sz val="8"/>
            <color indexed="81"/>
            <rFont val="Tahoma"/>
            <family val="2"/>
          </rPr>
          <t xml:space="preserve">
Input partial frequency for element to the left</t>
        </r>
      </text>
    </comment>
    <comment ref="W74" authorId="0" shapeId="0" xr:uid="{00000000-0006-0000-0200-0000DB020000}">
      <text>
        <r>
          <rPr>
            <b/>
            <sz val="8"/>
            <color indexed="81"/>
            <rFont val="Tahoma"/>
            <family val="2"/>
          </rPr>
          <t>Alexander Liao:</t>
        </r>
        <r>
          <rPr>
            <sz val="8"/>
            <color indexed="81"/>
            <rFont val="Tahoma"/>
            <family val="2"/>
          </rPr>
          <t xml:space="preserve">
Input partial frequency for element to the left</t>
        </r>
      </text>
    </comment>
    <comment ref="Z74" authorId="0" shapeId="0" xr:uid="{00000000-0006-0000-0200-0000DC020000}">
      <text>
        <r>
          <rPr>
            <b/>
            <sz val="8"/>
            <color indexed="81"/>
            <rFont val="Tahoma"/>
            <family val="2"/>
          </rPr>
          <t>Alexander Liao:</t>
        </r>
        <r>
          <rPr>
            <sz val="8"/>
            <color indexed="81"/>
            <rFont val="Tahoma"/>
            <family val="2"/>
          </rPr>
          <t xml:space="preserve">
Input partial frequency for element to the left</t>
        </r>
      </text>
    </comment>
    <comment ref="AC74" authorId="0" shapeId="0" xr:uid="{00000000-0006-0000-0200-0000DD020000}">
      <text>
        <r>
          <rPr>
            <b/>
            <sz val="8"/>
            <color indexed="81"/>
            <rFont val="Tahoma"/>
            <family val="2"/>
          </rPr>
          <t>Alexander Liao:</t>
        </r>
        <r>
          <rPr>
            <sz val="8"/>
            <color indexed="81"/>
            <rFont val="Tahoma"/>
            <family val="2"/>
          </rPr>
          <t xml:space="preserve">
Input partial frequency for element to the left</t>
        </r>
      </text>
    </comment>
    <comment ref="AF74" authorId="0" shapeId="0" xr:uid="{00000000-0006-0000-0200-0000DE020000}">
      <text>
        <r>
          <rPr>
            <b/>
            <sz val="8"/>
            <color indexed="81"/>
            <rFont val="Tahoma"/>
            <family val="2"/>
          </rPr>
          <t>Alexander Liao:</t>
        </r>
        <r>
          <rPr>
            <sz val="8"/>
            <color indexed="81"/>
            <rFont val="Tahoma"/>
            <family val="2"/>
          </rPr>
          <t xml:space="preserve">
Input partial frequency for element to the left</t>
        </r>
      </text>
    </comment>
    <comment ref="AI74" authorId="0" shapeId="0" xr:uid="{00000000-0006-0000-0200-0000DF020000}">
      <text>
        <r>
          <rPr>
            <b/>
            <sz val="8"/>
            <color indexed="81"/>
            <rFont val="Tahoma"/>
            <family val="2"/>
          </rPr>
          <t>Alexander Liao:</t>
        </r>
        <r>
          <rPr>
            <sz val="8"/>
            <color indexed="81"/>
            <rFont val="Tahoma"/>
            <family val="2"/>
          </rPr>
          <t xml:space="preserve">
Input partial frequency for element to the left</t>
        </r>
      </text>
    </comment>
    <comment ref="AL74" authorId="0" shapeId="0" xr:uid="{00000000-0006-0000-0200-0000E0020000}">
      <text>
        <r>
          <rPr>
            <b/>
            <sz val="8"/>
            <color indexed="81"/>
            <rFont val="Tahoma"/>
            <family val="2"/>
          </rPr>
          <t>Alexander Liao:</t>
        </r>
        <r>
          <rPr>
            <sz val="8"/>
            <color indexed="81"/>
            <rFont val="Tahoma"/>
            <family val="2"/>
          </rPr>
          <t xml:space="preserve">
Input partial frequency for element to the left</t>
        </r>
      </text>
    </comment>
    <comment ref="AO74" authorId="0" shapeId="0" xr:uid="{00000000-0006-0000-0200-0000E1020000}">
      <text>
        <r>
          <rPr>
            <b/>
            <sz val="8"/>
            <color indexed="81"/>
            <rFont val="Tahoma"/>
            <family val="2"/>
          </rPr>
          <t>Alexander Liao:</t>
        </r>
        <r>
          <rPr>
            <sz val="8"/>
            <color indexed="81"/>
            <rFont val="Tahoma"/>
            <family val="2"/>
          </rPr>
          <t xml:space="preserve">
Input partial frequency for element to the left</t>
        </r>
      </text>
    </comment>
    <comment ref="K75" authorId="0" shapeId="0" xr:uid="{E2DFCB08-92F8-4CBB-932F-579D4AA340C5}">
      <text>
        <r>
          <rPr>
            <b/>
            <sz val="8"/>
            <color indexed="81"/>
            <rFont val="Tahoma"/>
            <family val="2"/>
          </rPr>
          <t>Alexander Liao:</t>
        </r>
        <r>
          <rPr>
            <sz val="8"/>
            <color indexed="81"/>
            <rFont val="Tahoma"/>
            <family val="2"/>
          </rPr>
          <t xml:space="preserve">
Input partial frequency for element to the left</t>
        </r>
      </text>
    </comment>
    <comment ref="N75" authorId="0" shapeId="0" xr:uid="{8BA5933D-C900-43D2-8F5E-5734FA1148C3}">
      <text>
        <r>
          <rPr>
            <b/>
            <sz val="8"/>
            <color indexed="81"/>
            <rFont val="Tahoma"/>
            <family val="2"/>
          </rPr>
          <t>Alexander Liao:</t>
        </r>
        <r>
          <rPr>
            <sz val="8"/>
            <color indexed="81"/>
            <rFont val="Tahoma"/>
            <family val="2"/>
          </rPr>
          <t xml:space="preserve">
Input partial frequency for element to the left</t>
        </r>
      </text>
    </comment>
    <comment ref="Q75" authorId="0" shapeId="0" xr:uid="{C9F8413B-046E-4B55-859A-251E53320DE7}">
      <text>
        <r>
          <rPr>
            <b/>
            <sz val="8"/>
            <color indexed="81"/>
            <rFont val="Tahoma"/>
            <family val="2"/>
          </rPr>
          <t>Alexander Liao:</t>
        </r>
        <r>
          <rPr>
            <sz val="8"/>
            <color indexed="81"/>
            <rFont val="Tahoma"/>
            <family val="2"/>
          </rPr>
          <t xml:space="preserve">
Input partial frequency for element to the left</t>
        </r>
      </text>
    </comment>
    <comment ref="T75" authorId="0" shapeId="0" xr:uid="{0FB92FFE-3EEE-4E50-80CC-49A4A953BC18}">
      <text>
        <r>
          <rPr>
            <b/>
            <sz val="8"/>
            <color indexed="81"/>
            <rFont val="Tahoma"/>
            <family val="2"/>
          </rPr>
          <t>Alexander Liao:</t>
        </r>
        <r>
          <rPr>
            <sz val="8"/>
            <color indexed="81"/>
            <rFont val="Tahoma"/>
            <family val="2"/>
          </rPr>
          <t xml:space="preserve">
Input partial frequency for element to the left</t>
        </r>
      </text>
    </comment>
    <comment ref="W75" authorId="0" shapeId="0" xr:uid="{BB2226E7-27C0-467C-94C2-4CE8D414B308}">
      <text>
        <r>
          <rPr>
            <b/>
            <sz val="8"/>
            <color indexed="81"/>
            <rFont val="Tahoma"/>
            <family val="2"/>
          </rPr>
          <t>Alexander Liao:</t>
        </r>
        <r>
          <rPr>
            <sz val="8"/>
            <color indexed="81"/>
            <rFont val="Tahoma"/>
            <family val="2"/>
          </rPr>
          <t xml:space="preserve">
Input partial frequency for element to the left</t>
        </r>
      </text>
    </comment>
    <comment ref="Z75" authorId="0" shapeId="0" xr:uid="{9B186CDB-B8B1-4C96-AAFA-D85A0E4BE872}">
      <text>
        <r>
          <rPr>
            <b/>
            <sz val="8"/>
            <color indexed="81"/>
            <rFont val="Tahoma"/>
            <family val="2"/>
          </rPr>
          <t>Alexander Liao:</t>
        </r>
        <r>
          <rPr>
            <sz val="8"/>
            <color indexed="81"/>
            <rFont val="Tahoma"/>
            <family val="2"/>
          </rPr>
          <t xml:space="preserve">
Input partial frequency for element to the left</t>
        </r>
      </text>
    </comment>
    <comment ref="AC75" authorId="0" shapeId="0" xr:uid="{7E1EEE23-F3F8-4420-B6F0-F8A146BD81EC}">
      <text>
        <r>
          <rPr>
            <b/>
            <sz val="8"/>
            <color indexed="81"/>
            <rFont val="Tahoma"/>
            <family val="2"/>
          </rPr>
          <t>Alexander Liao:</t>
        </r>
        <r>
          <rPr>
            <sz val="8"/>
            <color indexed="81"/>
            <rFont val="Tahoma"/>
            <family val="2"/>
          </rPr>
          <t xml:space="preserve">
Input partial frequency for element to the left</t>
        </r>
      </text>
    </comment>
    <comment ref="AF75" authorId="0" shapeId="0" xr:uid="{A25F2A30-93AA-46AD-9E9C-AFF23735D62D}">
      <text>
        <r>
          <rPr>
            <b/>
            <sz val="8"/>
            <color indexed="81"/>
            <rFont val="Tahoma"/>
            <family val="2"/>
          </rPr>
          <t>Alexander Liao:</t>
        </r>
        <r>
          <rPr>
            <sz val="8"/>
            <color indexed="81"/>
            <rFont val="Tahoma"/>
            <family val="2"/>
          </rPr>
          <t xml:space="preserve">
Input partial frequency for element to the left</t>
        </r>
      </text>
    </comment>
    <comment ref="AI75" authorId="0" shapeId="0" xr:uid="{97ED4861-9F79-4142-A6FD-A4D7A613BE52}">
      <text>
        <r>
          <rPr>
            <b/>
            <sz val="8"/>
            <color indexed="81"/>
            <rFont val="Tahoma"/>
            <family val="2"/>
          </rPr>
          <t>Alexander Liao:</t>
        </r>
        <r>
          <rPr>
            <sz val="8"/>
            <color indexed="81"/>
            <rFont val="Tahoma"/>
            <family val="2"/>
          </rPr>
          <t xml:space="preserve">
Input partial frequency for element to the left</t>
        </r>
      </text>
    </comment>
    <comment ref="AL75" authorId="0" shapeId="0" xr:uid="{0882F7A2-1066-4185-A0B9-5FC848BEDC49}">
      <text>
        <r>
          <rPr>
            <b/>
            <sz val="8"/>
            <color indexed="81"/>
            <rFont val="Tahoma"/>
            <family val="2"/>
          </rPr>
          <t>Alexander Liao:</t>
        </r>
        <r>
          <rPr>
            <sz val="8"/>
            <color indexed="81"/>
            <rFont val="Tahoma"/>
            <family val="2"/>
          </rPr>
          <t xml:space="preserve">
Input partial frequency for element to the left</t>
        </r>
      </text>
    </comment>
    <comment ref="AO75" authorId="0" shapeId="0" xr:uid="{0FCA8BD0-D812-4A99-BFFB-E41C57CBAFD2}">
      <text>
        <r>
          <rPr>
            <b/>
            <sz val="8"/>
            <color indexed="81"/>
            <rFont val="Tahoma"/>
            <family val="2"/>
          </rPr>
          <t>Alexander Liao:</t>
        </r>
        <r>
          <rPr>
            <sz val="8"/>
            <color indexed="81"/>
            <rFont val="Tahoma"/>
            <family val="2"/>
          </rPr>
          <t xml:space="preserve">
Input partial frequency for element to the left</t>
        </r>
      </text>
    </comment>
    <comment ref="K76" authorId="0" shapeId="0" xr:uid="{00000000-0006-0000-0200-0000E2020000}">
      <text>
        <r>
          <rPr>
            <b/>
            <sz val="8"/>
            <color indexed="81"/>
            <rFont val="Tahoma"/>
            <family val="2"/>
          </rPr>
          <t>Alexander Liao:</t>
        </r>
        <r>
          <rPr>
            <sz val="8"/>
            <color indexed="81"/>
            <rFont val="Tahoma"/>
            <family val="2"/>
          </rPr>
          <t xml:space="preserve">
Input partial frequency for element to the left</t>
        </r>
      </text>
    </comment>
    <comment ref="N76" authorId="0" shapeId="0" xr:uid="{00000000-0006-0000-0200-0000E3020000}">
      <text>
        <r>
          <rPr>
            <b/>
            <sz val="8"/>
            <color indexed="81"/>
            <rFont val="Tahoma"/>
            <family val="2"/>
          </rPr>
          <t>Alexander Liao:</t>
        </r>
        <r>
          <rPr>
            <sz val="8"/>
            <color indexed="81"/>
            <rFont val="Tahoma"/>
            <family val="2"/>
          </rPr>
          <t xml:space="preserve">
Input partial frequency for element to the left</t>
        </r>
      </text>
    </comment>
    <comment ref="Q76" authorId="0" shapeId="0" xr:uid="{00000000-0006-0000-0200-0000E4020000}">
      <text>
        <r>
          <rPr>
            <b/>
            <sz val="8"/>
            <color indexed="81"/>
            <rFont val="Tahoma"/>
            <family val="2"/>
          </rPr>
          <t>Alexander Liao:</t>
        </r>
        <r>
          <rPr>
            <sz val="8"/>
            <color indexed="81"/>
            <rFont val="Tahoma"/>
            <family val="2"/>
          </rPr>
          <t xml:space="preserve">
Input partial frequency for element to the left</t>
        </r>
      </text>
    </comment>
    <comment ref="T76" authorId="0" shapeId="0" xr:uid="{00000000-0006-0000-0200-0000E5020000}">
      <text>
        <r>
          <rPr>
            <b/>
            <sz val="8"/>
            <color indexed="81"/>
            <rFont val="Tahoma"/>
            <family val="2"/>
          </rPr>
          <t>Alexander Liao:</t>
        </r>
        <r>
          <rPr>
            <sz val="8"/>
            <color indexed="81"/>
            <rFont val="Tahoma"/>
            <family val="2"/>
          </rPr>
          <t xml:space="preserve">
Input partial frequency for element to the left</t>
        </r>
      </text>
    </comment>
    <comment ref="W76" authorId="0" shapeId="0" xr:uid="{00000000-0006-0000-0200-0000E6020000}">
      <text>
        <r>
          <rPr>
            <b/>
            <sz val="8"/>
            <color indexed="81"/>
            <rFont val="Tahoma"/>
            <family val="2"/>
          </rPr>
          <t>Alexander Liao:</t>
        </r>
        <r>
          <rPr>
            <sz val="8"/>
            <color indexed="81"/>
            <rFont val="Tahoma"/>
            <family val="2"/>
          </rPr>
          <t xml:space="preserve">
Input partial frequency for element to the left</t>
        </r>
      </text>
    </comment>
    <comment ref="Z76" authorId="0" shapeId="0" xr:uid="{00000000-0006-0000-0200-0000E7020000}">
      <text>
        <r>
          <rPr>
            <b/>
            <sz val="8"/>
            <color indexed="81"/>
            <rFont val="Tahoma"/>
            <family val="2"/>
          </rPr>
          <t>Alexander Liao:</t>
        </r>
        <r>
          <rPr>
            <sz val="8"/>
            <color indexed="81"/>
            <rFont val="Tahoma"/>
            <family val="2"/>
          </rPr>
          <t xml:space="preserve">
Input partial frequency for element to the left</t>
        </r>
      </text>
    </comment>
    <comment ref="AC76" authorId="0" shapeId="0" xr:uid="{00000000-0006-0000-0200-0000E8020000}">
      <text>
        <r>
          <rPr>
            <b/>
            <sz val="8"/>
            <color indexed="81"/>
            <rFont val="Tahoma"/>
            <family val="2"/>
          </rPr>
          <t>Alexander Liao:</t>
        </r>
        <r>
          <rPr>
            <sz val="8"/>
            <color indexed="81"/>
            <rFont val="Tahoma"/>
            <family val="2"/>
          </rPr>
          <t xml:space="preserve">
Input partial frequency for element to the left</t>
        </r>
      </text>
    </comment>
    <comment ref="AF76" authorId="0" shapeId="0" xr:uid="{00000000-0006-0000-0200-0000E9020000}">
      <text>
        <r>
          <rPr>
            <b/>
            <sz val="8"/>
            <color indexed="81"/>
            <rFont val="Tahoma"/>
            <family val="2"/>
          </rPr>
          <t>Alexander Liao:</t>
        </r>
        <r>
          <rPr>
            <sz val="8"/>
            <color indexed="81"/>
            <rFont val="Tahoma"/>
            <family val="2"/>
          </rPr>
          <t xml:space="preserve">
Input partial frequency for element to the left</t>
        </r>
      </text>
    </comment>
    <comment ref="AI76" authorId="0" shapeId="0" xr:uid="{00000000-0006-0000-0200-0000EA020000}">
      <text>
        <r>
          <rPr>
            <b/>
            <sz val="8"/>
            <color indexed="81"/>
            <rFont val="Tahoma"/>
            <family val="2"/>
          </rPr>
          <t>Alexander Liao:</t>
        </r>
        <r>
          <rPr>
            <sz val="8"/>
            <color indexed="81"/>
            <rFont val="Tahoma"/>
            <family val="2"/>
          </rPr>
          <t xml:space="preserve">
Input partial frequency for element to the left</t>
        </r>
      </text>
    </comment>
    <comment ref="AL76" authorId="0" shapeId="0" xr:uid="{00000000-0006-0000-0200-0000EB020000}">
      <text>
        <r>
          <rPr>
            <b/>
            <sz val="8"/>
            <color indexed="81"/>
            <rFont val="Tahoma"/>
            <family val="2"/>
          </rPr>
          <t>Alexander Liao:</t>
        </r>
        <r>
          <rPr>
            <sz val="8"/>
            <color indexed="81"/>
            <rFont val="Tahoma"/>
            <family val="2"/>
          </rPr>
          <t xml:space="preserve">
Input partial frequency for element to the left</t>
        </r>
      </text>
    </comment>
    <comment ref="AO76" authorId="0" shapeId="0" xr:uid="{00000000-0006-0000-0200-0000EC020000}">
      <text>
        <r>
          <rPr>
            <b/>
            <sz val="8"/>
            <color indexed="81"/>
            <rFont val="Tahoma"/>
            <family val="2"/>
          </rPr>
          <t>Alexander Liao:</t>
        </r>
        <r>
          <rPr>
            <sz val="8"/>
            <color indexed="81"/>
            <rFont val="Tahoma"/>
            <family val="2"/>
          </rPr>
          <t xml:space="preserve">
Input partial frequency for element to the left</t>
        </r>
      </text>
    </comment>
    <comment ref="K77" authorId="0" shapeId="0" xr:uid="{00000000-0006-0000-0200-0000ED020000}">
      <text>
        <r>
          <rPr>
            <b/>
            <sz val="8"/>
            <color indexed="81"/>
            <rFont val="Tahoma"/>
            <family val="2"/>
          </rPr>
          <t>Alexander Liao:</t>
        </r>
        <r>
          <rPr>
            <sz val="8"/>
            <color indexed="81"/>
            <rFont val="Tahoma"/>
            <family val="2"/>
          </rPr>
          <t xml:space="preserve">
Input partial frequency for element to the left</t>
        </r>
      </text>
    </comment>
    <comment ref="N77" authorId="0" shapeId="0" xr:uid="{00000000-0006-0000-0200-0000EE020000}">
      <text>
        <r>
          <rPr>
            <b/>
            <sz val="8"/>
            <color indexed="81"/>
            <rFont val="Tahoma"/>
            <family val="2"/>
          </rPr>
          <t>Alexander Liao:</t>
        </r>
        <r>
          <rPr>
            <sz val="8"/>
            <color indexed="81"/>
            <rFont val="Tahoma"/>
            <family val="2"/>
          </rPr>
          <t xml:space="preserve">
Input partial frequency for element to the left</t>
        </r>
      </text>
    </comment>
    <comment ref="Q77" authorId="0" shapeId="0" xr:uid="{00000000-0006-0000-0200-0000EF020000}">
      <text>
        <r>
          <rPr>
            <b/>
            <sz val="8"/>
            <color indexed="81"/>
            <rFont val="Tahoma"/>
            <family val="2"/>
          </rPr>
          <t>Alexander Liao:</t>
        </r>
        <r>
          <rPr>
            <sz val="8"/>
            <color indexed="81"/>
            <rFont val="Tahoma"/>
            <family val="2"/>
          </rPr>
          <t xml:space="preserve">
Input partial frequency for element to the left</t>
        </r>
      </text>
    </comment>
    <comment ref="T77" authorId="0" shapeId="0" xr:uid="{00000000-0006-0000-0200-0000F0020000}">
      <text>
        <r>
          <rPr>
            <b/>
            <sz val="8"/>
            <color indexed="81"/>
            <rFont val="Tahoma"/>
            <family val="2"/>
          </rPr>
          <t>Alexander Liao:</t>
        </r>
        <r>
          <rPr>
            <sz val="8"/>
            <color indexed="81"/>
            <rFont val="Tahoma"/>
            <family val="2"/>
          </rPr>
          <t xml:space="preserve">
Input partial frequency for element to the left</t>
        </r>
      </text>
    </comment>
    <comment ref="W77" authorId="0" shapeId="0" xr:uid="{00000000-0006-0000-0200-0000F1020000}">
      <text>
        <r>
          <rPr>
            <b/>
            <sz val="8"/>
            <color indexed="81"/>
            <rFont val="Tahoma"/>
            <family val="2"/>
          </rPr>
          <t>Alexander Liao:</t>
        </r>
        <r>
          <rPr>
            <sz val="8"/>
            <color indexed="81"/>
            <rFont val="Tahoma"/>
            <family val="2"/>
          </rPr>
          <t xml:space="preserve">
Input partial frequency for element to the left</t>
        </r>
      </text>
    </comment>
    <comment ref="Z77" authorId="0" shapeId="0" xr:uid="{00000000-0006-0000-0200-0000F2020000}">
      <text>
        <r>
          <rPr>
            <b/>
            <sz val="8"/>
            <color indexed="81"/>
            <rFont val="Tahoma"/>
            <family val="2"/>
          </rPr>
          <t>Alexander Liao:</t>
        </r>
        <r>
          <rPr>
            <sz val="8"/>
            <color indexed="81"/>
            <rFont val="Tahoma"/>
            <family val="2"/>
          </rPr>
          <t xml:space="preserve">
Input partial frequency for element to the left</t>
        </r>
      </text>
    </comment>
    <comment ref="AC77" authorId="0" shapeId="0" xr:uid="{00000000-0006-0000-0200-0000F3020000}">
      <text>
        <r>
          <rPr>
            <b/>
            <sz val="8"/>
            <color indexed="81"/>
            <rFont val="Tahoma"/>
            <family val="2"/>
          </rPr>
          <t>Alexander Liao:</t>
        </r>
        <r>
          <rPr>
            <sz val="8"/>
            <color indexed="81"/>
            <rFont val="Tahoma"/>
            <family val="2"/>
          </rPr>
          <t xml:space="preserve">
Input partial frequency for element to the left</t>
        </r>
      </text>
    </comment>
    <comment ref="AF77" authorId="0" shapeId="0" xr:uid="{00000000-0006-0000-0200-0000F4020000}">
      <text>
        <r>
          <rPr>
            <b/>
            <sz val="8"/>
            <color indexed="81"/>
            <rFont val="Tahoma"/>
            <family val="2"/>
          </rPr>
          <t>Alexander Liao:</t>
        </r>
        <r>
          <rPr>
            <sz val="8"/>
            <color indexed="81"/>
            <rFont val="Tahoma"/>
            <family val="2"/>
          </rPr>
          <t xml:space="preserve">
Input partial frequency for element to the left</t>
        </r>
      </text>
    </comment>
    <comment ref="AI77" authorId="0" shapeId="0" xr:uid="{00000000-0006-0000-0200-0000F5020000}">
      <text>
        <r>
          <rPr>
            <b/>
            <sz val="8"/>
            <color indexed="81"/>
            <rFont val="Tahoma"/>
            <family val="2"/>
          </rPr>
          <t>Alexander Liao:</t>
        </r>
        <r>
          <rPr>
            <sz val="8"/>
            <color indexed="81"/>
            <rFont val="Tahoma"/>
            <family val="2"/>
          </rPr>
          <t xml:space="preserve">
Input partial frequency for element to the left</t>
        </r>
      </text>
    </comment>
    <comment ref="AL77" authorId="0" shapeId="0" xr:uid="{00000000-0006-0000-0200-0000F6020000}">
      <text>
        <r>
          <rPr>
            <b/>
            <sz val="8"/>
            <color indexed="81"/>
            <rFont val="Tahoma"/>
            <family val="2"/>
          </rPr>
          <t>Alexander Liao:</t>
        </r>
        <r>
          <rPr>
            <sz val="8"/>
            <color indexed="81"/>
            <rFont val="Tahoma"/>
            <family val="2"/>
          </rPr>
          <t xml:space="preserve">
Input partial frequency for element to the left</t>
        </r>
      </text>
    </comment>
    <comment ref="AO77" authorId="0" shapeId="0" xr:uid="{00000000-0006-0000-0200-0000F7020000}">
      <text>
        <r>
          <rPr>
            <b/>
            <sz val="8"/>
            <color indexed="81"/>
            <rFont val="Tahoma"/>
            <family val="2"/>
          </rPr>
          <t>Alexander Liao:</t>
        </r>
        <r>
          <rPr>
            <sz val="8"/>
            <color indexed="81"/>
            <rFont val="Tahoma"/>
            <family val="2"/>
          </rPr>
          <t xml:space="preserve">
Input partial frequency for element to the left</t>
        </r>
      </text>
    </comment>
    <comment ref="K78" authorId="0" shapeId="0" xr:uid="{00000000-0006-0000-0200-0000F8020000}">
      <text>
        <r>
          <rPr>
            <b/>
            <sz val="8"/>
            <color indexed="81"/>
            <rFont val="Tahoma"/>
            <family val="2"/>
          </rPr>
          <t>Alexander Liao:</t>
        </r>
        <r>
          <rPr>
            <sz val="8"/>
            <color indexed="81"/>
            <rFont val="Tahoma"/>
            <family val="2"/>
          </rPr>
          <t xml:space="preserve">
Input partial frequency for element to the left</t>
        </r>
      </text>
    </comment>
    <comment ref="N78" authorId="0" shapeId="0" xr:uid="{00000000-0006-0000-0200-0000F9020000}">
      <text>
        <r>
          <rPr>
            <b/>
            <sz val="8"/>
            <color indexed="81"/>
            <rFont val="Tahoma"/>
            <family val="2"/>
          </rPr>
          <t>Alexander Liao:</t>
        </r>
        <r>
          <rPr>
            <sz val="8"/>
            <color indexed="81"/>
            <rFont val="Tahoma"/>
            <family val="2"/>
          </rPr>
          <t xml:space="preserve">
Input partial frequency for element to the left</t>
        </r>
      </text>
    </comment>
    <comment ref="Q78" authorId="0" shapeId="0" xr:uid="{00000000-0006-0000-0200-0000FA020000}">
      <text>
        <r>
          <rPr>
            <b/>
            <sz val="8"/>
            <color indexed="81"/>
            <rFont val="Tahoma"/>
            <family val="2"/>
          </rPr>
          <t>Alexander Liao:</t>
        </r>
        <r>
          <rPr>
            <sz val="8"/>
            <color indexed="81"/>
            <rFont val="Tahoma"/>
            <family val="2"/>
          </rPr>
          <t xml:space="preserve">
Input partial frequency for element to the left</t>
        </r>
      </text>
    </comment>
    <comment ref="T78" authorId="0" shapeId="0" xr:uid="{00000000-0006-0000-0200-0000FB020000}">
      <text>
        <r>
          <rPr>
            <b/>
            <sz val="8"/>
            <color indexed="81"/>
            <rFont val="Tahoma"/>
            <family val="2"/>
          </rPr>
          <t>Alexander Liao:</t>
        </r>
        <r>
          <rPr>
            <sz val="8"/>
            <color indexed="81"/>
            <rFont val="Tahoma"/>
            <family val="2"/>
          </rPr>
          <t xml:space="preserve">
Input partial frequency for element to the left</t>
        </r>
      </text>
    </comment>
    <comment ref="W78" authorId="0" shapeId="0" xr:uid="{00000000-0006-0000-0200-0000FC020000}">
      <text>
        <r>
          <rPr>
            <b/>
            <sz val="8"/>
            <color indexed="81"/>
            <rFont val="Tahoma"/>
            <family val="2"/>
          </rPr>
          <t>Alexander Liao:</t>
        </r>
        <r>
          <rPr>
            <sz val="8"/>
            <color indexed="81"/>
            <rFont val="Tahoma"/>
            <family val="2"/>
          </rPr>
          <t xml:space="preserve">
Input partial frequency for element to the left</t>
        </r>
      </text>
    </comment>
    <comment ref="Z78" authorId="0" shapeId="0" xr:uid="{00000000-0006-0000-0200-0000FD020000}">
      <text>
        <r>
          <rPr>
            <b/>
            <sz val="8"/>
            <color indexed="81"/>
            <rFont val="Tahoma"/>
            <family val="2"/>
          </rPr>
          <t>Alexander Liao:</t>
        </r>
        <r>
          <rPr>
            <sz val="8"/>
            <color indexed="81"/>
            <rFont val="Tahoma"/>
            <family val="2"/>
          </rPr>
          <t xml:space="preserve">
Input partial frequency for element to the left</t>
        </r>
      </text>
    </comment>
    <comment ref="AC78" authorId="0" shapeId="0" xr:uid="{00000000-0006-0000-0200-0000FE020000}">
      <text>
        <r>
          <rPr>
            <b/>
            <sz val="8"/>
            <color indexed="81"/>
            <rFont val="Tahoma"/>
            <family val="2"/>
          </rPr>
          <t>Alexander Liao:</t>
        </r>
        <r>
          <rPr>
            <sz val="8"/>
            <color indexed="81"/>
            <rFont val="Tahoma"/>
            <family val="2"/>
          </rPr>
          <t xml:space="preserve">
Input partial frequency for element to the left</t>
        </r>
      </text>
    </comment>
    <comment ref="AF78" authorId="0" shapeId="0" xr:uid="{00000000-0006-0000-0200-0000FF020000}">
      <text>
        <r>
          <rPr>
            <b/>
            <sz val="8"/>
            <color indexed="81"/>
            <rFont val="Tahoma"/>
            <family val="2"/>
          </rPr>
          <t>Alexander Liao:</t>
        </r>
        <r>
          <rPr>
            <sz val="8"/>
            <color indexed="81"/>
            <rFont val="Tahoma"/>
            <family val="2"/>
          </rPr>
          <t xml:space="preserve">
Input partial frequency for element to the left</t>
        </r>
      </text>
    </comment>
    <comment ref="AI78" authorId="0" shapeId="0" xr:uid="{00000000-0006-0000-0200-000000030000}">
      <text>
        <r>
          <rPr>
            <b/>
            <sz val="8"/>
            <color indexed="81"/>
            <rFont val="Tahoma"/>
            <family val="2"/>
          </rPr>
          <t>Alexander Liao:</t>
        </r>
        <r>
          <rPr>
            <sz val="8"/>
            <color indexed="81"/>
            <rFont val="Tahoma"/>
            <family val="2"/>
          </rPr>
          <t xml:space="preserve">
Input partial frequency for element to the left</t>
        </r>
      </text>
    </comment>
    <comment ref="AL78" authorId="0" shapeId="0" xr:uid="{00000000-0006-0000-0200-000001030000}">
      <text>
        <r>
          <rPr>
            <b/>
            <sz val="8"/>
            <color indexed="81"/>
            <rFont val="Tahoma"/>
            <family val="2"/>
          </rPr>
          <t>Alexander Liao:</t>
        </r>
        <r>
          <rPr>
            <sz val="8"/>
            <color indexed="81"/>
            <rFont val="Tahoma"/>
            <family val="2"/>
          </rPr>
          <t xml:space="preserve">
Input partial frequency for element to the left</t>
        </r>
      </text>
    </comment>
    <comment ref="AO78" authorId="0" shapeId="0" xr:uid="{00000000-0006-0000-0200-000002030000}">
      <text>
        <r>
          <rPr>
            <b/>
            <sz val="8"/>
            <color indexed="81"/>
            <rFont val="Tahoma"/>
            <family val="2"/>
          </rPr>
          <t>Alexander Liao:</t>
        </r>
        <r>
          <rPr>
            <sz val="8"/>
            <color indexed="81"/>
            <rFont val="Tahoma"/>
            <family val="2"/>
          </rPr>
          <t xml:space="preserve">
Input partial frequency for element to the left</t>
        </r>
      </text>
    </comment>
    <comment ref="K79" authorId="0" shapeId="0" xr:uid="{00000000-0006-0000-0200-000003030000}">
      <text>
        <r>
          <rPr>
            <b/>
            <sz val="8"/>
            <color indexed="81"/>
            <rFont val="Tahoma"/>
            <family val="2"/>
          </rPr>
          <t>Alexander Liao:</t>
        </r>
        <r>
          <rPr>
            <sz val="8"/>
            <color indexed="81"/>
            <rFont val="Tahoma"/>
            <family val="2"/>
          </rPr>
          <t xml:space="preserve">
Input partial frequency for element to the left</t>
        </r>
      </text>
    </comment>
    <comment ref="N79" authorId="0" shapeId="0" xr:uid="{00000000-0006-0000-0200-000004030000}">
      <text>
        <r>
          <rPr>
            <b/>
            <sz val="8"/>
            <color indexed="81"/>
            <rFont val="Tahoma"/>
            <family val="2"/>
          </rPr>
          <t>Alexander Liao:</t>
        </r>
        <r>
          <rPr>
            <sz val="8"/>
            <color indexed="81"/>
            <rFont val="Tahoma"/>
            <family val="2"/>
          </rPr>
          <t xml:space="preserve">
Input partial frequency for element to the left</t>
        </r>
      </text>
    </comment>
    <comment ref="Q79" authorId="0" shapeId="0" xr:uid="{00000000-0006-0000-0200-000005030000}">
      <text>
        <r>
          <rPr>
            <b/>
            <sz val="8"/>
            <color indexed="81"/>
            <rFont val="Tahoma"/>
            <family val="2"/>
          </rPr>
          <t>Alexander Liao:</t>
        </r>
        <r>
          <rPr>
            <sz val="8"/>
            <color indexed="81"/>
            <rFont val="Tahoma"/>
            <family val="2"/>
          </rPr>
          <t xml:space="preserve">
Input partial frequency for element to the left</t>
        </r>
      </text>
    </comment>
    <comment ref="T79" authorId="0" shapeId="0" xr:uid="{00000000-0006-0000-0200-000006030000}">
      <text>
        <r>
          <rPr>
            <b/>
            <sz val="8"/>
            <color indexed="81"/>
            <rFont val="Tahoma"/>
            <family val="2"/>
          </rPr>
          <t>Alexander Liao:</t>
        </r>
        <r>
          <rPr>
            <sz val="8"/>
            <color indexed="81"/>
            <rFont val="Tahoma"/>
            <family val="2"/>
          </rPr>
          <t xml:space="preserve">
Input partial frequency for element to the left</t>
        </r>
      </text>
    </comment>
    <comment ref="W79" authorId="0" shapeId="0" xr:uid="{00000000-0006-0000-0200-000007030000}">
      <text>
        <r>
          <rPr>
            <b/>
            <sz val="8"/>
            <color indexed="81"/>
            <rFont val="Tahoma"/>
            <family val="2"/>
          </rPr>
          <t>Alexander Liao:</t>
        </r>
        <r>
          <rPr>
            <sz val="8"/>
            <color indexed="81"/>
            <rFont val="Tahoma"/>
            <family val="2"/>
          </rPr>
          <t xml:space="preserve">
Input partial frequency for element to the left</t>
        </r>
      </text>
    </comment>
    <comment ref="Z79" authorId="0" shapeId="0" xr:uid="{00000000-0006-0000-0200-000008030000}">
      <text>
        <r>
          <rPr>
            <b/>
            <sz val="8"/>
            <color indexed="81"/>
            <rFont val="Tahoma"/>
            <family val="2"/>
          </rPr>
          <t>Alexander Liao:</t>
        </r>
        <r>
          <rPr>
            <sz val="8"/>
            <color indexed="81"/>
            <rFont val="Tahoma"/>
            <family val="2"/>
          </rPr>
          <t xml:space="preserve">
Input partial frequency for element to the left</t>
        </r>
      </text>
    </comment>
    <comment ref="AC79" authorId="0" shapeId="0" xr:uid="{00000000-0006-0000-0200-000009030000}">
      <text>
        <r>
          <rPr>
            <b/>
            <sz val="8"/>
            <color indexed="81"/>
            <rFont val="Tahoma"/>
            <family val="2"/>
          </rPr>
          <t>Alexander Liao:</t>
        </r>
        <r>
          <rPr>
            <sz val="8"/>
            <color indexed="81"/>
            <rFont val="Tahoma"/>
            <family val="2"/>
          </rPr>
          <t xml:space="preserve">
Input partial frequency for element to the left</t>
        </r>
      </text>
    </comment>
    <comment ref="AF79" authorId="0" shapeId="0" xr:uid="{00000000-0006-0000-0200-00000A030000}">
      <text>
        <r>
          <rPr>
            <b/>
            <sz val="8"/>
            <color indexed="81"/>
            <rFont val="Tahoma"/>
            <family val="2"/>
          </rPr>
          <t>Alexander Liao:</t>
        </r>
        <r>
          <rPr>
            <sz val="8"/>
            <color indexed="81"/>
            <rFont val="Tahoma"/>
            <family val="2"/>
          </rPr>
          <t xml:space="preserve">
Input partial frequency for element to the left</t>
        </r>
      </text>
    </comment>
    <comment ref="AI79" authorId="0" shapeId="0" xr:uid="{00000000-0006-0000-0200-00000B030000}">
      <text>
        <r>
          <rPr>
            <b/>
            <sz val="8"/>
            <color indexed="81"/>
            <rFont val="Tahoma"/>
            <family val="2"/>
          </rPr>
          <t>Alexander Liao:</t>
        </r>
        <r>
          <rPr>
            <sz val="8"/>
            <color indexed="81"/>
            <rFont val="Tahoma"/>
            <family val="2"/>
          </rPr>
          <t xml:space="preserve">
Input partial frequency for element to the left</t>
        </r>
      </text>
    </comment>
    <comment ref="AL79" authorId="0" shapeId="0" xr:uid="{00000000-0006-0000-0200-00000C030000}">
      <text>
        <r>
          <rPr>
            <b/>
            <sz val="8"/>
            <color indexed="81"/>
            <rFont val="Tahoma"/>
            <family val="2"/>
          </rPr>
          <t>Alexander Liao:</t>
        </r>
        <r>
          <rPr>
            <sz val="8"/>
            <color indexed="81"/>
            <rFont val="Tahoma"/>
            <family val="2"/>
          </rPr>
          <t xml:space="preserve">
Input partial frequency for element to the left</t>
        </r>
      </text>
    </comment>
    <comment ref="AO79" authorId="0" shapeId="0" xr:uid="{00000000-0006-0000-0200-00000D030000}">
      <text>
        <r>
          <rPr>
            <b/>
            <sz val="8"/>
            <color indexed="81"/>
            <rFont val="Tahoma"/>
            <family val="2"/>
          </rPr>
          <t>Alexander Liao:</t>
        </r>
        <r>
          <rPr>
            <sz val="8"/>
            <color indexed="81"/>
            <rFont val="Tahoma"/>
            <family val="2"/>
          </rPr>
          <t xml:space="preserve">
Input partial frequency for element to the left</t>
        </r>
      </text>
    </comment>
    <comment ref="K80" authorId="0" shapeId="0" xr:uid="{00000000-0006-0000-0200-00000E030000}">
      <text>
        <r>
          <rPr>
            <b/>
            <sz val="8"/>
            <color indexed="81"/>
            <rFont val="Tahoma"/>
            <family val="2"/>
          </rPr>
          <t>Alexander Liao:</t>
        </r>
        <r>
          <rPr>
            <sz val="8"/>
            <color indexed="81"/>
            <rFont val="Tahoma"/>
            <family val="2"/>
          </rPr>
          <t xml:space="preserve">
Input partial frequency for element to the left</t>
        </r>
      </text>
    </comment>
    <comment ref="N80" authorId="0" shapeId="0" xr:uid="{00000000-0006-0000-0200-00000F030000}">
      <text>
        <r>
          <rPr>
            <b/>
            <sz val="8"/>
            <color indexed="81"/>
            <rFont val="Tahoma"/>
            <family val="2"/>
          </rPr>
          <t>Alexander Liao:</t>
        </r>
        <r>
          <rPr>
            <sz val="8"/>
            <color indexed="81"/>
            <rFont val="Tahoma"/>
            <family val="2"/>
          </rPr>
          <t xml:space="preserve">
Input partial frequency for element to the left</t>
        </r>
      </text>
    </comment>
    <comment ref="Q80" authorId="0" shapeId="0" xr:uid="{00000000-0006-0000-0200-000010030000}">
      <text>
        <r>
          <rPr>
            <b/>
            <sz val="8"/>
            <color indexed="81"/>
            <rFont val="Tahoma"/>
            <family val="2"/>
          </rPr>
          <t>Alexander Liao:</t>
        </r>
        <r>
          <rPr>
            <sz val="8"/>
            <color indexed="81"/>
            <rFont val="Tahoma"/>
            <family val="2"/>
          </rPr>
          <t xml:space="preserve">
Input partial frequency for element to the left</t>
        </r>
      </text>
    </comment>
    <comment ref="T80" authorId="0" shapeId="0" xr:uid="{00000000-0006-0000-0200-000011030000}">
      <text>
        <r>
          <rPr>
            <b/>
            <sz val="8"/>
            <color indexed="81"/>
            <rFont val="Tahoma"/>
            <family val="2"/>
          </rPr>
          <t>Alexander Liao:</t>
        </r>
        <r>
          <rPr>
            <sz val="8"/>
            <color indexed="81"/>
            <rFont val="Tahoma"/>
            <family val="2"/>
          </rPr>
          <t xml:space="preserve">
Input partial frequency for element to the left</t>
        </r>
      </text>
    </comment>
    <comment ref="W80" authorId="0" shapeId="0" xr:uid="{00000000-0006-0000-0200-000012030000}">
      <text>
        <r>
          <rPr>
            <b/>
            <sz val="8"/>
            <color indexed="81"/>
            <rFont val="Tahoma"/>
            <family val="2"/>
          </rPr>
          <t>Alexander Liao:</t>
        </r>
        <r>
          <rPr>
            <sz val="8"/>
            <color indexed="81"/>
            <rFont val="Tahoma"/>
            <family val="2"/>
          </rPr>
          <t xml:space="preserve">
Input partial frequency for element to the left</t>
        </r>
      </text>
    </comment>
    <comment ref="Z80" authorId="0" shapeId="0" xr:uid="{00000000-0006-0000-0200-000013030000}">
      <text>
        <r>
          <rPr>
            <b/>
            <sz val="8"/>
            <color indexed="81"/>
            <rFont val="Tahoma"/>
            <family val="2"/>
          </rPr>
          <t>Alexander Liao:</t>
        </r>
        <r>
          <rPr>
            <sz val="8"/>
            <color indexed="81"/>
            <rFont val="Tahoma"/>
            <family val="2"/>
          </rPr>
          <t xml:space="preserve">
Input partial frequency for element to the left</t>
        </r>
      </text>
    </comment>
    <comment ref="AC80" authorId="0" shapeId="0" xr:uid="{00000000-0006-0000-0200-000014030000}">
      <text>
        <r>
          <rPr>
            <b/>
            <sz val="8"/>
            <color indexed="81"/>
            <rFont val="Tahoma"/>
            <family val="2"/>
          </rPr>
          <t>Alexander Liao:</t>
        </r>
        <r>
          <rPr>
            <sz val="8"/>
            <color indexed="81"/>
            <rFont val="Tahoma"/>
            <family val="2"/>
          </rPr>
          <t xml:space="preserve">
Input partial frequency for element to the left</t>
        </r>
      </text>
    </comment>
    <comment ref="AF80" authorId="0" shapeId="0" xr:uid="{00000000-0006-0000-0200-000015030000}">
      <text>
        <r>
          <rPr>
            <b/>
            <sz val="8"/>
            <color indexed="81"/>
            <rFont val="Tahoma"/>
            <family val="2"/>
          </rPr>
          <t>Alexander Liao:</t>
        </r>
        <r>
          <rPr>
            <sz val="8"/>
            <color indexed="81"/>
            <rFont val="Tahoma"/>
            <family val="2"/>
          </rPr>
          <t xml:space="preserve">
Input partial frequency for element to the left</t>
        </r>
      </text>
    </comment>
    <comment ref="AI80" authorId="0" shapeId="0" xr:uid="{00000000-0006-0000-0200-000016030000}">
      <text>
        <r>
          <rPr>
            <b/>
            <sz val="8"/>
            <color indexed="81"/>
            <rFont val="Tahoma"/>
            <family val="2"/>
          </rPr>
          <t>Alexander Liao:</t>
        </r>
        <r>
          <rPr>
            <sz val="8"/>
            <color indexed="81"/>
            <rFont val="Tahoma"/>
            <family val="2"/>
          </rPr>
          <t xml:space="preserve">
Input partial frequency for element to the left</t>
        </r>
      </text>
    </comment>
    <comment ref="AL80" authorId="0" shapeId="0" xr:uid="{00000000-0006-0000-0200-000017030000}">
      <text>
        <r>
          <rPr>
            <b/>
            <sz val="8"/>
            <color indexed="81"/>
            <rFont val="Tahoma"/>
            <family val="2"/>
          </rPr>
          <t>Alexander Liao:</t>
        </r>
        <r>
          <rPr>
            <sz val="8"/>
            <color indexed="81"/>
            <rFont val="Tahoma"/>
            <family val="2"/>
          </rPr>
          <t xml:space="preserve">
Input partial frequency for element to the left</t>
        </r>
      </text>
    </comment>
    <comment ref="AO80" authorId="0" shapeId="0" xr:uid="{00000000-0006-0000-0200-000018030000}">
      <text>
        <r>
          <rPr>
            <b/>
            <sz val="8"/>
            <color indexed="81"/>
            <rFont val="Tahoma"/>
            <family val="2"/>
          </rPr>
          <t>Alexander Liao:</t>
        </r>
        <r>
          <rPr>
            <sz val="8"/>
            <color indexed="81"/>
            <rFont val="Tahoma"/>
            <family val="2"/>
          </rPr>
          <t xml:space="preserve">
Input partial frequency for element to the left</t>
        </r>
      </text>
    </comment>
    <comment ref="K81" authorId="0" shapeId="0" xr:uid="{00000000-0006-0000-0200-000019030000}">
      <text>
        <r>
          <rPr>
            <b/>
            <sz val="8"/>
            <color indexed="81"/>
            <rFont val="Tahoma"/>
            <family val="2"/>
          </rPr>
          <t>Alexander Liao:</t>
        </r>
        <r>
          <rPr>
            <sz val="8"/>
            <color indexed="81"/>
            <rFont val="Tahoma"/>
            <family val="2"/>
          </rPr>
          <t xml:space="preserve">
Input partial frequency for element to the left</t>
        </r>
      </text>
    </comment>
    <comment ref="N81" authorId="0" shapeId="0" xr:uid="{00000000-0006-0000-0200-00001A030000}">
      <text>
        <r>
          <rPr>
            <b/>
            <sz val="8"/>
            <color indexed="81"/>
            <rFont val="Tahoma"/>
            <family val="2"/>
          </rPr>
          <t>Alexander Liao:</t>
        </r>
        <r>
          <rPr>
            <sz val="8"/>
            <color indexed="81"/>
            <rFont val="Tahoma"/>
            <family val="2"/>
          </rPr>
          <t xml:space="preserve">
Input partial frequency for element to the left</t>
        </r>
      </text>
    </comment>
    <comment ref="Q81" authorId="0" shapeId="0" xr:uid="{00000000-0006-0000-0200-00001B030000}">
      <text>
        <r>
          <rPr>
            <b/>
            <sz val="8"/>
            <color indexed="81"/>
            <rFont val="Tahoma"/>
            <family val="2"/>
          </rPr>
          <t>Alexander Liao:</t>
        </r>
        <r>
          <rPr>
            <sz val="8"/>
            <color indexed="81"/>
            <rFont val="Tahoma"/>
            <family val="2"/>
          </rPr>
          <t xml:space="preserve">
Input partial frequency for element to the left</t>
        </r>
      </text>
    </comment>
    <comment ref="T81" authorId="0" shapeId="0" xr:uid="{00000000-0006-0000-0200-00001C030000}">
      <text>
        <r>
          <rPr>
            <b/>
            <sz val="8"/>
            <color indexed="81"/>
            <rFont val="Tahoma"/>
            <family val="2"/>
          </rPr>
          <t>Alexander Liao:</t>
        </r>
        <r>
          <rPr>
            <sz val="8"/>
            <color indexed="81"/>
            <rFont val="Tahoma"/>
            <family val="2"/>
          </rPr>
          <t xml:space="preserve">
Input partial frequency for element to the left</t>
        </r>
      </text>
    </comment>
    <comment ref="W81" authorId="0" shapeId="0" xr:uid="{00000000-0006-0000-0200-00001D030000}">
      <text>
        <r>
          <rPr>
            <b/>
            <sz val="8"/>
            <color indexed="81"/>
            <rFont val="Tahoma"/>
            <family val="2"/>
          </rPr>
          <t>Alexander Liao:</t>
        </r>
        <r>
          <rPr>
            <sz val="8"/>
            <color indexed="81"/>
            <rFont val="Tahoma"/>
            <family val="2"/>
          </rPr>
          <t xml:space="preserve">
Input partial frequency for element to the left</t>
        </r>
      </text>
    </comment>
    <comment ref="Z81" authorId="0" shapeId="0" xr:uid="{00000000-0006-0000-0200-00001E030000}">
      <text>
        <r>
          <rPr>
            <b/>
            <sz val="8"/>
            <color indexed="81"/>
            <rFont val="Tahoma"/>
            <family val="2"/>
          </rPr>
          <t>Alexander Liao:</t>
        </r>
        <r>
          <rPr>
            <sz val="8"/>
            <color indexed="81"/>
            <rFont val="Tahoma"/>
            <family val="2"/>
          </rPr>
          <t xml:space="preserve">
Input partial frequency for element to the left</t>
        </r>
      </text>
    </comment>
    <comment ref="AC81" authorId="0" shapeId="0" xr:uid="{00000000-0006-0000-0200-00001F030000}">
      <text>
        <r>
          <rPr>
            <b/>
            <sz val="8"/>
            <color indexed="81"/>
            <rFont val="Tahoma"/>
            <family val="2"/>
          </rPr>
          <t>Alexander Liao:</t>
        </r>
        <r>
          <rPr>
            <sz val="8"/>
            <color indexed="81"/>
            <rFont val="Tahoma"/>
            <family val="2"/>
          </rPr>
          <t xml:space="preserve">
Input partial frequency for element to the left</t>
        </r>
      </text>
    </comment>
    <comment ref="AF81" authorId="0" shapeId="0" xr:uid="{00000000-0006-0000-0200-000020030000}">
      <text>
        <r>
          <rPr>
            <b/>
            <sz val="8"/>
            <color indexed="81"/>
            <rFont val="Tahoma"/>
            <family val="2"/>
          </rPr>
          <t>Alexander Liao:</t>
        </r>
        <r>
          <rPr>
            <sz val="8"/>
            <color indexed="81"/>
            <rFont val="Tahoma"/>
            <family val="2"/>
          </rPr>
          <t xml:space="preserve">
Input partial frequency for element to the left</t>
        </r>
      </text>
    </comment>
    <comment ref="AI81" authorId="0" shapeId="0" xr:uid="{00000000-0006-0000-0200-000021030000}">
      <text>
        <r>
          <rPr>
            <b/>
            <sz val="8"/>
            <color indexed="81"/>
            <rFont val="Tahoma"/>
            <family val="2"/>
          </rPr>
          <t>Alexander Liao:</t>
        </r>
        <r>
          <rPr>
            <sz val="8"/>
            <color indexed="81"/>
            <rFont val="Tahoma"/>
            <family val="2"/>
          </rPr>
          <t xml:space="preserve">
Input partial frequency for element to the left</t>
        </r>
      </text>
    </comment>
    <comment ref="AL81" authorId="0" shapeId="0" xr:uid="{00000000-0006-0000-0200-000022030000}">
      <text>
        <r>
          <rPr>
            <b/>
            <sz val="8"/>
            <color indexed="81"/>
            <rFont val="Tahoma"/>
            <family val="2"/>
          </rPr>
          <t>Alexander Liao:</t>
        </r>
        <r>
          <rPr>
            <sz val="8"/>
            <color indexed="81"/>
            <rFont val="Tahoma"/>
            <family val="2"/>
          </rPr>
          <t xml:space="preserve">
Input partial frequency for element to the left</t>
        </r>
      </text>
    </comment>
    <comment ref="AO81" authorId="0" shapeId="0" xr:uid="{00000000-0006-0000-0200-000023030000}">
      <text>
        <r>
          <rPr>
            <b/>
            <sz val="8"/>
            <color indexed="81"/>
            <rFont val="Tahoma"/>
            <family val="2"/>
          </rPr>
          <t>Alexander Liao:</t>
        </r>
        <r>
          <rPr>
            <sz val="8"/>
            <color indexed="81"/>
            <rFont val="Tahoma"/>
            <family val="2"/>
          </rPr>
          <t xml:space="preserve">
Input partial frequency for element to the left</t>
        </r>
      </text>
    </comment>
    <comment ref="K82" authorId="0" shapeId="0" xr:uid="{00000000-0006-0000-0200-000024030000}">
      <text>
        <r>
          <rPr>
            <b/>
            <sz val="8"/>
            <color indexed="81"/>
            <rFont val="Tahoma"/>
            <family val="2"/>
          </rPr>
          <t>Alexander Liao:</t>
        </r>
        <r>
          <rPr>
            <sz val="8"/>
            <color indexed="81"/>
            <rFont val="Tahoma"/>
            <family val="2"/>
          </rPr>
          <t xml:space="preserve">
Input partial frequency for element to the left</t>
        </r>
      </text>
    </comment>
    <comment ref="N82" authorId="0" shapeId="0" xr:uid="{00000000-0006-0000-0200-000025030000}">
      <text>
        <r>
          <rPr>
            <b/>
            <sz val="8"/>
            <color indexed="81"/>
            <rFont val="Tahoma"/>
            <family val="2"/>
          </rPr>
          <t>Alexander Liao:</t>
        </r>
        <r>
          <rPr>
            <sz val="8"/>
            <color indexed="81"/>
            <rFont val="Tahoma"/>
            <family val="2"/>
          </rPr>
          <t xml:space="preserve">
Input partial frequency for element to the left</t>
        </r>
      </text>
    </comment>
    <comment ref="Q82" authorId="0" shapeId="0" xr:uid="{00000000-0006-0000-0200-000026030000}">
      <text>
        <r>
          <rPr>
            <b/>
            <sz val="8"/>
            <color indexed="81"/>
            <rFont val="Tahoma"/>
            <family val="2"/>
          </rPr>
          <t>Alexander Liao:</t>
        </r>
        <r>
          <rPr>
            <sz val="8"/>
            <color indexed="81"/>
            <rFont val="Tahoma"/>
            <family val="2"/>
          </rPr>
          <t xml:space="preserve">
Input partial frequency for element to the left</t>
        </r>
      </text>
    </comment>
    <comment ref="T82" authorId="0" shapeId="0" xr:uid="{00000000-0006-0000-0200-000027030000}">
      <text>
        <r>
          <rPr>
            <b/>
            <sz val="8"/>
            <color indexed="81"/>
            <rFont val="Tahoma"/>
            <family val="2"/>
          </rPr>
          <t>Alexander Liao:</t>
        </r>
        <r>
          <rPr>
            <sz val="8"/>
            <color indexed="81"/>
            <rFont val="Tahoma"/>
            <family val="2"/>
          </rPr>
          <t xml:space="preserve">
Input partial frequency for element to the left</t>
        </r>
      </text>
    </comment>
    <comment ref="W82" authorId="0" shapeId="0" xr:uid="{00000000-0006-0000-0200-000028030000}">
      <text>
        <r>
          <rPr>
            <b/>
            <sz val="8"/>
            <color indexed="81"/>
            <rFont val="Tahoma"/>
            <family val="2"/>
          </rPr>
          <t>Alexander Liao:</t>
        </r>
        <r>
          <rPr>
            <sz val="8"/>
            <color indexed="81"/>
            <rFont val="Tahoma"/>
            <family val="2"/>
          </rPr>
          <t xml:space="preserve">
Input partial frequency for element to the left</t>
        </r>
      </text>
    </comment>
    <comment ref="Z82" authorId="0" shapeId="0" xr:uid="{00000000-0006-0000-0200-000029030000}">
      <text>
        <r>
          <rPr>
            <b/>
            <sz val="8"/>
            <color indexed="81"/>
            <rFont val="Tahoma"/>
            <family val="2"/>
          </rPr>
          <t>Alexander Liao:</t>
        </r>
        <r>
          <rPr>
            <sz val="8"/>
            <color indexed="81"/>
            <rFont val="Tahoma"/>
            <family val="2"/>
          </rPr>
          <t xml:space="preserve">
Input partial frequency for element to the left</t>
        </r>
      </text>
    </comment>
    <comment ref="AC82" authorId="0" shapeId="0" xr:uid="{00000000-0006-0000-0200-00002A030000}">
      <text>
        <r>
          <rPr>
            <b/>
            <sz val="8"/>
            <color indexed="81"/>
            <rFont val="Tahoma"/>
            <family val="2"/>
          </rPr>
          <t>Alexander Liao:</t>
        </r>
        <r>
          <rPr>
            <sz val="8"/>
            <color indexed="81"/>
            <rFont val="Tahoma"/>
            <family val="2"/>
          </rPr>
          <t xml:space="preserve">
Input partial frequency for element to the left</t>
        </r>
      </text>
    </comment>
    <comment ref="AF82" authorId="0" shapeId="0" xr:uid="{00000000-0006-0000-0200-00002B030000}">
      <text>
        <r>
          <rPr>
            <b/>
            <sz val="8"/>
            <color indexed="81"/>
            <rFont val="Tahoma"/>
            <family val="2"/>
          </rPr>
          <t>Alexander Liao:</t>
        </r>
        <r>
          <rPr>
            <sz val="8"/>
            <color indexed="81"/>
            <rFont val="Tahoma"/>
            <family val="2"/>
          </rPr>
          <t xml:space="preserve">
Input partial frequency for element to the left</t>
        </r>
      </text>
    </comment>
    <comment ref="AI82" authorId="0" shapeId="0" xr:uid="{00000000-0006-0000-0200-00002C030000}">
      <text>
        <r>
          <rPr>
            <b/>
            <sz val="8"/>
            <color indexed="81"/>
            <rFont val="Tahoma"/>
            <family val="2"/>
          </rPr>
          <t>Alexander Liao:</t>
        </r>
        <r>
          <rPr>
            <sz val="8"/>
            <color indexed="81"/>
            <rFont val="Tahoma"/>
            <family val="2"/>
          </rPr>
          <t xml:space="preserve">
Input partial frequency for element to the left</t>
        </r>
      </text>
    </comment>
    <comment ref="AL82" authorId="0" shapeId="0" xr:uid="{00000000-0006-0000-0200-00002D030000}">
      <text>
        <r>
          <rPr>
            <b/>
            <sz val="8"/>
            <color indexed="81"/>
            <rFont val="Tahoma"/>
            <family val="2"/>
          </rPr>
          <t>Alexander Liao:</t>
        </r>
        <r>
          <rPr>
            <sz val="8"/>
            <color indexed="81"/>
            <rFont val="Tahoma"/>
            <family val="2"/>
          </rPr>
          <t xml:space="preserve">
Input partial frequency for element to the left</t>
        </r>
      </text>
    </comment>
    <comment ref="AO82" authorId="0" shapeId="0" xr:uid="{00000000-0006-0000-0200-00002E030000}">
      <text>
        <r>
          <rPr>
            <b/>
            <sz val="8"/>
            <color indexed="81"/>
            <rFont val="Tahoma"/>
            <family val="2"/>
          </rPr>
          <t>Alexander Liao:</t>
        </r>
        <r>
          <rPr>
            <sz val="8"/>
            <color indexed="81"/>
            <rFont val="Tahoma"/>
            <family val="2"/>
          </rPr>
          <t xml:space="preserve">
Input partial frequency for element to the left</t>
        </r>
      </text>
    </comment>
    <comment ref="K84" authorId="0" shapeId="0" xr:uid="{00000000-0006-0000-0200-00002F030000}">
      <text>
        <r>
          <rPr>
            <b/>
            <sz val="8"/>
            <color indexed="81"/>
            <rFont val="Tahoma"/>
            <family val="2"/>
          </rPr>
          <t>Alexander Liao:</t>
        </r>
        <r>
          <rPr>
            <sz val="8"/>
            <color indexed="81"/>
            <rFont val="Tahoma"/>
            <family val="2"/>
          </rPr>
          <t xml:space="preserve">
Input partial frequency for element to the left</t>
        </r>
      </text>
    </comment>
    <comment ref="N84" authorId="0" shapeId="0" xr:uid="{00000000-0006-0000-0200-000030030000}">
      <text>
        <r>
          <rPr>
            <b/>
            <sz val="8"/>
            <color indexed="81"/>
            <rFont val="Tahoma"/>
            <family val="2"/>
          </rPr>
          <t>Alexander Liao:</t>
        </r>
        <r>
          <rPr>
            <sz val="8"/>
            <color indexed="81"/>
            <rFont val="Tahoma"/>
            <family val="2"/>
          </rPr>
          <t xml:space="preserve">
Input partial frequency for element to the left</t>
        </r>
      </text>
    </comment>
    <comment ref="Q84" authorId="0" shapeId="0" xr:uid="{00000000-0006-0000-0200-000031030000}">
      <text>
        <r>
          <rPr>
            <b/>
            <sz val="8"/>
            <color indexed="81"/>
            <rFont val="Tahoma"/>
            <family val="2"/>
          </rPr>
          <t>Alexander Liao:</t>
        </r>
        <r>
          <rPr>
            <sz val="8"/>
            <color indexed="81"/>
            <rFont val="Tahoma"/>
            <family val="2"/>
          </rPr>
          <t xml:space="preserve">
Input partial frequency for element to the left</t>
        </r>
      </text>
    </comment>
    <comment ref="T84" authorId="0" shapeId="0" xr:uid="{00000000-0006-0000-0200-000032030000}">
      <text>
        <r>
          <rPr>
            <b/>
            <sz val="8"/>
            <color indexed="81"/>
            <rFont val="Tahoma"/>
            <family val="2"/>
          </rPr>
          <t>Alexander Liao:</t>
        </r>
        <r>
          <rPr>
            <sz val="8"/>
            <color indexed="81"/>
            <rFont val="Tahoma"/>
            <family val="2"/>
          </rPr>
          <t xml:space="preserve">
Input partial frequency for element to the left</t>
        </r>
      </text>
    </comment>
    <comment ref="W84" authorId="0" shapeId="0" xr:uid="{00000000-0006-0000-0200-000033030000}">
      <text>
        <r>
          <rPr>
            <b/>
            <sz val="8"/>
            <color indexed="81"/>
            <rFont val="Tahoma"/>
            <family val="2"/>
          </rPr>
          <t>Alexander Liao:</t>
        </r>
        <r>
          <rPr>
            <sz val="8"/>
            <color indexed="81"/>
            <rFont val="Tahoma"/>
            <family val="2"/>
          </rPr>
          <t xml:space="preserve">
Input partial frequency for element to the left</t>
        </r>
      </text>
    </comment>
    <comment ref="Z84" authorId="0" shapeId="0" xr:uid="{00000000-0006-0000-0200-000034030000}">
      <text>
        <r>
          <rPr>
            <b/>
            <sz val="8"/>
            <color indexed="81"/>
            <rFont val="Tahoma"/>
            <family val="2"/>
          </rPr>
          <t>Alexander Liao:</t>
        </r>
        <r>
          <rPr>
            <sz val="8"/>
            <color indexed="81"/>
            <rFont val="Tahoma"/>
            <family val="2"/>
          </rPr>
          <t xml:space="preserve">
Input partial frequency for element to the left</t>
        </r>
      </text>
    </comment>
    <comment ref="AC84" authorId="0" shapeId="0" xr:uid="{00000000-0006-0000-0200-000035030000}">
      <text>
        <r>
          <rPr>
            <b/>
            <sz val="8"/>
            <color indexed="81"/>
            <rFont val="Tahoma"/>
            <family val="2"/>
          </rPr>
          <t>Alexander Liao:</t>
        </r>
        <r>
          <rPr>
            <sz val="8"/>
            <color indexed="81"/>
            <rFont val="Tahoma"/>
            <family val="2"/>
          </rPr>
          <t xml:space="preserve">
Input partial frequency for element to the left</t>
        </r>
      </text>
    </comment>
    <comment ref="AF84" authorId="0" shapeId="0" xr:uid="{00000000-0006-0000-0200-000036030000}">
      <text>
        <r>
          <rPr>
            <b/>
            <sz val="8"/>
            <color indexed="81"/>
            <rFont val="Tahoma"/>
            <family val="2"/>
          </rPr>
          <t>Alexander Liao:</t>
        </r>
        <r>
          <rPr>
            <sz val="8"/>
            <color indexed="81"/>
            <rFont val="Tahoma"/>
            <family val="2"/>
          </rPr>
          <t xml:space="preserve">
Input partial frequency for element to the left</t>
        </r>
      </text>
    </comment>
    <comment ref="AI84" authorId="0" shapeId="0" xr:uid="{00000000-0006-0000-0200-000037030000}">
      <text>
        <r>
          <rPr>
            <b/>
            <sz val="8"/>
            <color indexed="81"/>
            <rFont val="Tahoma"/>
            <family val="2"/>
          </rPr>
          <t>Alexander Liao:</t>
        </r>
        <r>
          <rPr>
            <sz val="8"/>
            <color indexed="81"/>
            <rFont val="Tahoma"/>
            <family val="2"/>
          </rPr>
          <t xml:space="preserve">
Input partial frequency for element to the left</t>
        </r>
      </text>
    </comment>
    <comment ref="AL84" authorId="0" shapeId="0" xr:uid="{00000000-0006-0000-0200-000038030000}">
      <text>
        <r>
          <rPr>
            <b/>
            <sz val="8"/>
            <color indexed="81"/>
            <rFont val="Tahoma"/>
            <family val="2"/>
          </rPr>
          <t>Alexander Liao:</t>
        </r>
        <r>
          <rPr>
            <sz val="8"/>
            <color indexed="81"/>
            <rFont val="Tahoma"/>
            <family val="2"/>
          </rPr>
          <t xml:space="preserve">
Input partial frequency for element to the left</t>
        </r>
      </text>
    </comment>
    <comment ref="AO84" authorId="0" shapeId="0" xr:uid="{00000000-0006-0000-0200-000039030000}">
      <text>
        <r>
          <rPr>
            <b/>
            <sz val="8"/>
            <color indexed="81"/>
            <rFont val="Tahoma"/>
            <family val="2"/>
          </rPr>
          <t>Alexander Liao:</t>
        </r>
        <r>
          <rPr>
            <sz val="8"/>
            <color indexed="81"/>
            <rFont val="Tahoma"/>
            <family val="2"/>
          </rPr>
          <t xml:space="preserve">
Input partial frequency for element to the left</t>
        </r>
      </text>
    </comment>
    <comment ref="K85" authorId="0" shapeId="0" xr:uid="{00000000-0006-0000-0200-00003A030000}">
      <text>
        <r>
          <rPr>
            <b/>
            <sz val="8"/>
            <color indexed="81"/>
            <rFont val="Tahoma"/>
            <family val="2"/>
          </rPr>
          <t>Alexander Liao:</t>
        </r>
        <r>
          <rPr>
            <sz val="8"/>
            <color indexed="81"/>
            <rFont val="Tahoma"/>
            <family val="2"/>
          </rPr>
          <t xml:space="preserve">
Input partial frequency for element to the left</t>
        </r>
      </text>
    </comment>
    <comment ref="N85" authorId="0" shapeId="0" xr:uid="{00000000-0006-0000-0200-00003B030000}">
      <text>
        <r>
          <rPr>
            <b/>
            <sz val="8"/>
            <color indexed="81"/>
            <rFont val="Tahoma"/>
            <family val="2"/>
          </rPr>
          <t>Alexander Liao:</t>
        </r>
        <r>
          <rPr>
            <sz val="8"/>
            <color indexed="81"/>
            <rFont val="Tahoma"/>
            <family val="2"/>
          </rPr>
          <t xml:space="preserve">
Input partial frequency for element to the left</t>
        </r>
      </text>
    </comment>
    <comment ref="Q85" authorId="0" shapeId="0" xr:uid="{00000000-0006-0000-0200-00003C030000}">
      <text>
        <r>
          <rPr>
            <b/>
            <sz val="8"/>
            <color indexed="81"/>
            <rFont val="Tahoma"/>
            <family val="2"/>
          </rPr>
          <t>Alexander Liao:</t>
        </r>
        <r>
          <rPr>
            <sz val="8"/>
            <color indexed="81"/>
            <rFont val="Tahoma"/>
            <family val="2"/>
          </rPr>
          <t xml:space="preserve">
Input partial frequency for element to the left</t>
        </r>
      </text>
    </comment>
    <comment ref="T85" authorId="0" shapeId="0" xr:uid="{00000000-0006-0000-0200-00003D030000}">
      <text>
        <r>
          <rPr>
            <b/>
            <sz val="8"/>
            <color indexed="81"/>
            <rFont val="Tahoma"/>
            <family val="2"/>
          </rPr>
          <t>Alexander Liao:</t>
        </r>
        <r>
          <rPr>
            <sz val="8"/>
            <color indexed="81"/>
            <rFont val="Tahoma"/>
            <family val="2"/>
          </rPr>
          <t xml:space="preserve">
Input partial frequency for element to the left</t>
        </r>
      </text>
    </comment>
    <comment ref="W85" authorId="0" shapeId="0" xr:uid="{00000000-0006-0000-0200-00003E030000}">
      <text>
        <r>
          <rPr>
            <b/>
            <sz val="8"/>
            <color indexed="81"/>
            <rFont val="Tahoma"/>
            <family val="2"/>
          </rPr>
          <t>Alexander Liao:</t>
        </r>
        <r>
          <rPr>
            <sz val="8"/>
            <color indexed="81"/>
            <rFont val="Tahoma"/>
            <family val="2"/>
          </rPr>
          <t xml:space="preserve">
Input partial frequency for element to the left</t>
        </r>
      </text>
    </comment>
    <comment ref="Z85" authorId="0" shapeId="0" xr:uid="{00000000-0006-0000-0200-00003F030000}">
      <text>
        <r>
          <rPr>
            <b/>
            <sz val="8"/>
            <color indexed="81"/>
            <rFont val="Tahoma"/>
            <family val="2"/>
          </rPr>
          <t>Alexander Liao:</t>
        </r>
        <r>
          <rPr>
            <sz val="8"/>
            <color indexed="81"/>
            <rFont val="Tahoma"/>
            <family val="2"/>
          </rPr>
          <t xml:space="preserve">
Input partial frequency for element to the left</t>
        </r>
      </text>
    </comment>
    <comment ref="AC85" authorId="0" shapeId="0" xr:uid="{00000000-0006-0000-0200-000040030000}">
      <text>
        <r>
          <rPr>
            <b/>
            <sz val="8"/>
            <color indexed="81"/>
            <rFont val="Tahoma"/>
            <family val="2"/>
          </rPr>
          <t>Alexander Liao:</t>
        </r>
        <r>
          <rPr>
            <sz val="8"/>
            <color indexed="81"/>
            <rFont val="Tahoma"/>
            <family val="2"/>
          </rPr>
          <t xml:space="preserve">
Input partial frequency for element to the left</t>
        </r>
      </text>
    </comment>
    <comment ref="AF85" authorId="0" shapeId="0" xr:uid="{00000000-0006-0000-0200-000041030000}">
      <text>
        <r>
          <rPr>
            <b/>
            <sz val="8"/>
            <color indexed="81"/>
            <rFont val="Tahoma"/>
            <family val="2"/>
          </rPr>
          <t>Alexander Liao:</t>
        </r>
        <r>
          <rPr>
            <sz val="8"/>
            <color indexed="81"/>
            <rFont val="Tahoma"/>
            <family val="2"/>
          </rPr>
          <t xml:space="preserve">
Input partial frequency for element to the left</t>
        </r>
      </text>
    </comment>
    <comment ref="AI85" authorId="0" shapeId="0" xr:uid="{00000000-0006-0000-0200-000042030000}">
      <text>
        <r>
          <rPr>
            <b/>
            <sz val="8"/>
            <color indexed="81"/>
            <rFont val="Tahoma"/>
            <family val="2"/>
          </rPr>
          <t>Alexander Liao:</t>
        </r>
        <r>
          <rPr>
            <sz val="8"/>
            <color indexed="81"/>
            <rFont val="Tahoma"/>
            <family val="2"/>
          </rPr>
          <t xml:space="preserve">
Input partial frequency for element to the left</t>
        </r>
      </text>
    </comment>
    <comment ref="AL85" authorId="0" shapeId="0" xr:uid="{00000000-0006-0000-0200-000043030000}">
      <text>
        <r>
          <rPr>
            <b/>
            <sz val="8"/>
            <color indexed="81"/>
            <rFont val="Tahoma"/>
            <family val="2"/>
          </rPr>
          <t>Alexander Liao:</t>
        </r>
        <r>
          <rPr>
            <sz val="8"/>
            <color indexed="81"/>
            <rFont val="Tahoma"/>
            <family val="2"/>
          </rPr>
          <t xml:space="preserve">
Input partial frequency for element to the left</t>
        </r>
      </text>
    </comment>
    <comment ref="AO85" authorId="0" shapeId="0" xr:uid="{00000000-0006-0000-0200-000044030000}">
      <text>
        <r>
          <rPr>
            <b/>
            <sz val="8"/>
            <color indexed="81"/>
            <rFont val="Tahoma"/>
            <family val="2"/>
          </rPr>
          <t>Alexander Liao:</t>
        </r>
        <r>
          <rPr>
            <sz val="8"/>
            <color indexed="81"/>
            <rFont val="Tahoma"/>
            <family val="2"/>
          </rPr>
          <t xml:space="preserve">
Input partial frequency for element to the left</t>
        </r>
      </text>
    </comment>
    <comment ref="K86" authorId="0" shapeId="0" xr:uid="{00000000-0006-0000-0200-000045030000}">
      <text>
        <r>
          <rPr>
            <b/>
            <sz val="8"/>
            <color indexed="81"/>
            <rFont val="Tahoma"/>
            <family val="2"/>
          </rPr>
          <t>Alexander Liao:</t>
        </r>
        <r>
          <rPr>
            <sz val="8"/>
            <color indexed="81"/>
            <rFont val="Tahoma"/>
            <family val="2"/>
          </rPr>
          <t xml:space="preserve">
Input partial frequency for element to the left</t>
        </r>
      </text>
    </comment>
    <comment ref="N86" authorId="0" shapeId="0" xr:uid="{00000000-0006-0000-0200-000046030000}">
      <text>
        <r>
          <rPr>
            <b/>
            <sz val="8"/>
            <color indexed="81"/>
            <rFont val="Tahoma"/>
            <family val="2"/>
          </rPr>
          <t>Alexander Liao:</t>
        </r>
        <r>
          <rPr>
            <sz val="8"/>
            <color indexed="81"/>
            <rFont val="Tahoma"/>
            <family val="2"/>
          </rPr>
          <t xml:space="preserve">
Input partial frequency for element to the left</t>
        </r>
      </text>
    </comment>
    <comment ref="Q86" authorId="0" shapeId="0" xr:uid="{00000000-0006-0000-0200-000047030000}">
      <text>
        <r>
          <rPr>
            <b/>
            <sz val="8"/>
            <color indexed="81"/>
            <rFont val="Tahoma"/>
            <family val="2"/>
          </rPr>
          <t>Alexander Liao:</t>
        </r>
        <r>
          <rPr>
            <sz val="8"/>
            <color indexed="81"/>
            <rFont val="Tahoma"/>
            <family val="2"/>
          </rPr>
          <t xml:space="preserve">
Input partial frequency for element to the left</t>
        </r>
      </text>
    </comment>
    <comment ref="T86" authorId="0" shapeId="0" xr:uid="{00000000-0006-0000-0200-000048030000}">
      <text>
        <r>
          <rPr>
            <b/>
            <sz val="8"/>
            <color indexed="81"/>
            <rFont val="Tahoma"/>
            <family val="2"/>
          </rPr>
          <t>Alexander Liao:</t>
        </r>
        <r>
          <rPr>
            <sz val="8"/>
            <color indexed="81"/>
            <rFont val="Tahoma"/>
            <family val="2"/>
          </rPr>
          <t xml:space="preserve">
Input partial frequency for element to the left</t>
        </r>
      </text>
    </comment>
    <comment ref="W86" authorId="0" shapeId="0" xr:uid="{00000000-0006-0000-0200-000049030000}">
      <text>
        <r>
          <rPr>
            <b/>
            <sz val="8"/>
            <color indexed="81"/>
            <rFont val="Tahoma"/>
            <family val="2"/>
          </rPr>
          <t>Alexander Liao:</t>
        </r>
        <r>
          <rPr>
            <sz val="8"/>
            <color indexed="81"/>
            <rFont val="Tahoma"/>
            <family val="2"/>
          </rPr>
          <t xml:space="preserve">
Input partial frequency for element to the left</t>
        </r>
      </text>
    </comment>
    <comment ref="Z86" authorId="0" shapeId="0" xr:uid="{00000000-0006-0000-0200-00004A030000}">
      <text>
        <r>
          <rPr>
            <b/>
            <sz val="8"/>
            <color indexed="81"/>
            <rFont val="Tahoma"/>
            <family val="2"/>
          </rPr>
          <t>Alexander Liao:</t>
        </r>
        <r>
          <rPr>
            <sz val="8"/>
            <color indexed="81"/>
            <rFont val="Tahoma"/>
            <family val="2"/>
          </rPr>
          <t xml:space="preserve">
Input partial frequency for element to the left</t>
        </r>
      </text>
    </comment>
    <comment ref="AC86" authorId="0" shapeId="0" xr:uid="{00000000-0006-0000-0200-00004B030000}">
      <text>
        <r>
          <rPr>
            <b/>
            <sz val="8"/>
            <color indexed="81"/>
            <rFont val="Tahoma"/>
            <family val="2"/>
          </rPr>
          <t>Alexander Liao:</t>
        </r>
        <r>
          <rPr>
            <sz val="8"/>
            <color indexed="81"/>
            <rFont val="Tahoma"/>
            <family val="2"/>
          </rPr>
          <t xml:space="preserve">
Input partial frequency for element to the left</t>
        </r>
      </text>
    </comment>
    <comment ref="AF86" authorId="0" shapeId="0" xr:uid="{00000000-0006-0000-0200-00004C030000}">
      <text>
        <r>
          <rPr>
            <b/>
            <sz val="8"/>
            <color indexed="81"/>
            <rFont val="Tahoma"/>
            <family val="2"/>
          </rPr>
          <t>Alexander Liao:</t>
        </r>
        <r>
          <rPr>
            <sz val="8"/>
            <color indexed="81"/>
            <rFont val="Tahoma"/>
            <family val="2"/>
          </rPr>
          <t xml:space="preserve">
Input partial frequency for element to the left</t>
        </r>
      </text>
    </comment>
    <comment ref="AI86" authorId="0" shapeId="0" xr:uid="{00000000-0006-0000-0200-00004D030000}">
      <text>
        <r>
          <rPr>
            <b/>
            <sz val="8"/>
            <color indexed="81"/>
            <rFont val="Tahoma"/>
            <family val="2"/>
          </rPr>
          <t>Alexander Liao:</t>
        </r>
        <r>
          <rPr>
            <sz val="8"/>
            <color indexed="81"/>
            <rFont val="Tahoma"/>
            <family val="2"/>
          </rPr>
          <t xml:space="preserve">
Input partial frequency for element to the left</t>
        </r>
      </text>
    </comment>
    <comment ref="AL86" authorId="0" shapeId="0" xr:uid="{00000000-0006-0000-0200-00004E030000}">
      <text>
        <r>
          <rPr>
            <b/>
            <sz val="8"/>
            <color indexed="81"/>
            <rFont val="Tahoma"/>
            <family val="2"/>
          </rPr>
          <t>Alexander Liao:</t>
        </r>
        <r>
          <rPr>
            <sz val="8"/>
            <color indexed="81"/>
            <rFont val="Tahoma"/>
            <family val="2"/>
          </rPr>
          <t xml:space="preserve">
Input partial frequency for element to the left</t>
        </r>
      </text>
    </comment>
    <comment ref="AO86" authorId="0" shapeId="0" xr:uid="{00000000-0006-0000-0200-00004F030000}">
      <text>
        <r>
          <rPr>
            <b/>
            <sz val="8"/>
            <color indexed="81"/>
            <rFont val="Tahoma"/>
            <family val="2"/>
          </rPr>
          <t>Alexander Liao:</t>
        </r>
        <r>
          <rPr>
            <sz val="8"/>
            <color indexed="81"/>
            <rFont val="Tahoma"/>
            <family val="2"/>
          </rPr>
          <t xml:space="preserve">
Input partial frequency for element to the left</t>
        </r>
      </text>
    </comment>
    <comment ref="K87" authorId="0" shapeId="0" xr:uid="{00000000-0006-0000-0200-000050030000}">
      <text>
        <r>
          <rPr>
            <b/>
            <sz val="8"/>
            <color indexed="81"/>
            <rFont val="Tahoma"/>
            <family val="2"/>
          </rPr>
          <t>Alexander Liao:</t>
        </r>
        <r>
          <rPr>
            <sz val="8"/>
            <color indexed="81"/>
            <rFont val="Tahoma"/>
            <family val="2"/>
          </rPr>
          <t xml:space="preserve">
Input partial frequency for element to the left</t>
        </r>
      </text>
    </comment>
    <comment ref="N87" authorId="0" shapeId="0" xr:uid="{00000000-0006-0000-0200-000051030000}">
      <text>
        <r>
          <rPr>
            <b/>
            <sz val="8"/>
            <color indexed="81"/>
            <rFont val="Tahoma"/>
            <family val="2"/>
          </rPr>
          <t>Alexander Liao:</t>
        </r>
        <r>
          <rPr>
            <sz val="8"/>
            <color indexed="81"/>
            <rFont val="Tahoma"/>
            <family val="2"/>
          </rPr>
          <t xml:space="preserve">
Input partial frequency for element to the left</t>
        </r>
      </text>
    </comment>
    <comment ref="Q87" authorId="0" shapeId="0" xr:uid="{00000000-0006-0000-0200-000052030000}">
      <text>
        <r>
          <rPr>
            <b/>
            <sz val="8"/>
            <color indexed="81"/>
            <rFont val="Tahoma"/>
            <family val="2"/>
          </rPr>
          <t>Alexander Liao:</t>
        </r>
        <r>
          <rPr>
            <sz val="8"/>
            <color indexed="81"/>
            <rFont val="Tahoma"/>
            <family val="2"/>
          </rPr>
          <t xml:space="preserve">
Input partial frequency for element to the left</t>
        </r>
      </text>
    </comment>
    <comment ref="T87" authorId="0" shapeId="0" xr:uid="{00000000-0006-0000-0200-000053030000}">
      <text>
        <r>
          <rPr>
            <b/>
            <sz val="8"/>
            <color indexed="81"/>
            <rFont val="Tahoma"/>
            <family val="2"/>
          </rPr>
          <t>Alexander Liao:</t>
        </r>
        <r>
          <rPr>
            <sz val="8"/>
            <color indexed="81"/>
            <rFont val="Tahoma"/>
            <family val="2"/>
          </rPr>
          <t xml:space="preserve">
Input partial frequency for element to the left</t>
        </r>
      </text>
    </comment>
    <comment ref="W87" authorId="0" shapeId="0" xr:uid="{00000000-0006-0000-0200-000054030000}">
      <text>
        <r>
          <rPr>
            <b/>
            <sz val="8"/>
            <color indexed="81"/>
            <rFont val="Tahoma"/>
            <family val="2"/>
          </rPr>
          <t>Alexander Liao:</t>
        </r>
        <r>
          <rPr>
            <sz val="8"/>
            <color indexed="81"/>
            <rFont val="Tahoma"/>
            <family val="2"/>
          </rPr>
          <t xml:space="preserve">
Input partial frequency for element to the left</t>
        </r>
      </text>
    </comment>
    <comment ref="Z87" authorId="0" shapeId="0" xr:uid="{00000000-0006-0000-0200-000055030000}">
      <text>
        <r>
          <rPr>
            <b/>
            <sz val="8"/>
            <color indexed="81"/>
            <rFont val="Tahoma"/>
            <family val="2"/>
          </rPr>
          <t>Alexander Liao:</t>
        </r>
        <r>
          <rPr>
            <sz val="8"/>
            <color indexed="81"/>
            <rFont val="Tahoma"/>
            <family val="2"/>
          </rPr>
          <t xml:space="preserve">
Input partial frequency for element to the left</t>
        </r>
      </text>
    </comment>
    <comment ref="AC87" authorId="0" shapeId="0" xr:uid="{00000000-0006-0000-0200-000056030000}">
      <text>
        <r>
          <rPr>
            <b/>
            <sz val="8"/>
            <color indexed="81"/>
            <rFont val="Tahoma"/>
            <family val="2"/>
          </rPr>
          <t>Alexander Liao:</t>
        </r>
        <r>
          <rPr>
            <sz val="8"/>
            <color indexed="81"/>
            <rFont val="Tahoma"/>
            <family val="2"/>
          </rPr>
          <t xml:space="preserve">
Input partial frequency for element to the left</t>
        </r>
      </text>
    </comment>
    <comment ref="AF87" authorId="0" shapeId="0" xr:uid="{00000000-0006-0000-0200-000057030000}">
      <text>
        <r>
          <rPr>
            <b/>
            <sz val="8"/>
            <color indexed="81"/>
            <rFont val="Tahoma"/>
            <family val="2"/>
          </rPr>
          <t>Alexander Liao:</t>
        </r>
        <r>
          <rPr>
            <sz val="8"/>
            <color indexed="81"/>
            <rFont val="Tahoma"/>
            <family val="2"/>
          </rPr>
          <t xml:space="preserve">
Input partial frequency for element to the left</t>
        </r>
      </text>
    </comment>
    <comment ref="AI87" authorId="0" shapeId="0" xr:uid="{00000000-0006-0000-0200-000058030000}">
      <text>
        <r>
          <rPr>
            <b/>
            <sz val="8"/>
            <color indexed="81"/>
            <rFont val="Tahoma"/>
            <family val="2"/>
          </rPr>
          <t>Alexander Liao:</t>
        </r>
        <r>
          <rPr>
            <sz val="8"/>
            <color indexed="81"/>
            <rFont val="Tahoma"/>
            <family val="2"/>
          </rPr>
          <t xml:space="preserve">
Input partial frequency for element to the left</t>
        </r>
      </text>
    </comment>
    <comment ref="AL87" authorId="0" shapeId="0" xr:uid="{00000000-0006-0000-0200-000059030000}">
      <text>
        <r>
          <rPr>
            <b/>
            <sz val="8"/>
            <color indexed="81"/>
            <rFont val="Tahoma"/>
            <family val="2"/>
          </rPr>
          <t>Alexander Liao:</t>
        </r>
        <r>
          <rPr>
            <sz val="8"/>
            <color indexed="81"/>
            <rFont val="Tahoma"/>
            <family val="2"/>
          </rPr>
          <t xml:space="preserve">
Input partial frequency for element to the left</t>
        </r>
      </text>
    </comment>
    <comment ref="AO87" authorId="0" shapeId="0" xr:uid="{00000000-0006-0000-0200-00005A030000}">
      <text>
        <r>
          <rPr>
            <b/>
            <sz val="8"/>
            <color indexed="81"/>
            <rFont val="Tahoma"/>
            <family val="2"/>
          </rPr>
          <t>Alexander Liao:</t>
        </r>
        <r>
          <rPr>
            <sz val="8"/>
            <color indexed="81"/>
            <rFont val="Tahoma"/>
            <family val="2"/>
          </rPr>
          <t xml:space="preserve">
Input partial frequency for element to the left</t>
        </r>
      </text>
    </comment>
    <comment ref="K88" authorId="0" shapeId="0" xr:uid="{00000000-0006-0000-0200-00005B030000}">
      <text>
        <r>
          <rPr>
            <b/>
            <sz val="8"/>
            <color indexed="81"/>
            <rFont val="Tahoma"/>
            <family val="2"/>
          </rPr>
          <t>Alexander Liao:</t>
        </r>
        <r>
          <rPr>
            <sz val="8"/>
            <color indexed="81"/>
            <rFont val="Tahoma"/>
            <family val="2"/>
          </rPr>
          <t xml:space="preserve">
Input partial frequency for element to the left</t>
        </r>
      </text>
    </comment>
    <comment ref="N88" authorId="0" shapeId="0" xr:uid="{00000000-0006-0000-0200-00005C030000}">
      <text>
        <r>
          <rPr>
            <b/>
            <sz val="8"/>
            <color indexed="81"/>
            <rFont val="Tahoma"/>
            <family val="2"/>
          </rPr>
          <t>Alexander Liao:</t>
        </r>
        <r>
          <rPr>
            <sz val="8"/>
            <color indexed="81"/>
            <rFont val="Tahoma"/>
            <family val="2"/>
          </rPr>
          <t xml:space="preserve">
Input partial frequency for element to the left</t>
        </r>
      </text>
    </comment>
    <comment ref="Q88" authorId="0" shapeId="0" xr:uid="{00000000-0006-0000-0200-00005D030000}">
      <text>
        <r>
          <rPr>
            <b/>
            <sz val="8"/>
            <color indexed="81"/>
            <rFont val="Tahoma"/>
            <family val="2"/>
          </rPr>
          <t>Alexander Liao:</t>
        </r>
        <r>
          <rPr>
            <sz val="8"/>
            <color indexed="81"/>
            <rFont val="Tahoma"/>
            <family val="2"/>
          </rPr>
          <t xml:space="preserve">
Input partial frequency for element to the left</t>
        </r>
      </text>
    </comment>
    <comment ref="T88" authorId="0" shapeId="0" xr:uid="{00000000-0006-0000-0200-00005E030000}">
      <text>
        <r>
          <rPr>
            <b/>
            <sz val="8"/>
            <color indexed="81"/>
            <rFont val="Tahoma"/>
            <family val="2"/>
          </rPr>
          <t>Alexander Liao:</t>
        </r>
        <r>
          <rPr>
            <sz val="8"/>
            <color indexed="81"/>
            <rFont val="Tahoma"/>
            <family val="2"/>
          </rPr>
          <t xml:space="preserve">
Input partial frequency for element to the left</t>
        </r>
      </text>
    </comment>
    <comment ref="W88" authorId="0" shapeId="0" xr:uid="{00000000-0006-0000-0200-00005F030000}">
      <text>
        <r>
          <rPr>
            <b/>
            <sz val="8"/>
            <color indexed="81"/>
            <rFont val="Tahoma"/>
            <family val="2"/>
          </rPr>
          <t>Alexander Liao:</t>
        </r>
        <r>
          <rPr>
            <sz val="8"/>
            <color indexed="81"/>
            <rFont val="Tahoma"/>
            <family val="2"/>
          </rPr>
          <t xml:space="preserve">
Input partial frequency for element to the left</t>
        </r>
      </text>
    </comment>
    <comment ref="Z88" authorId="0" shapeId="0" xr:uid="{00000000-0006-0000-0200-000060030000}">
      <text>
        <r>
          <rPr>
            <b/>
            <sz val="8"/>
            <color indexed="81"/>
            <rFont val="Tahoma"/>
            <family val="2"/>
          </rPr>
          <t>Alexander Liao:</t>
        </r>
        <r>
          <rPr>
            <sz val="8"/>
            <color indexed="81"/>
            <rFont val="Tahoma"/>
            <family val="2"/>
          </rPr>
          <t xml:space="preserve">
Input partial frequency for element to the left</t>
        </r>
      </text>
    </comment>
    <comment ref="AC88" authorId="0" shapeId="0" xr:uid="{00000000-0006-0000-0200-000061030000}">
      <text>
        <r>
          <rPr>
            <b/>
            <sz val="8"/>
            <color indexed="81"/>
            <rFont val="Tahoma"/>
            <family val="2"/>
          </rPr>
          <t>Alexander Liao:</t>
        </r>
        <r>
          <rPr>
            <sz val="8"/>
            <color indexed="81"/>
            <rFont val="Tahoma"/>
            <family val="2"/>
          </rPr>
          <t xml:space="preserve">
Input partial frequency for element to the left</t>
        </r>
      </text>
    </comment>
    <comment ref="AF88" authorId="0" shapeId="0" xr:uid="{00000000-0006-0000-0200-000062030000}">
      <text>
        <r>
          <rPr>
            <b/>
            <sz val="8"/>
            <color indexed="81"/>
            <rFont val="Tahoma"/>
            <family val="2"/>
          </rPr>
          <t>Alexander Liao:</t>
        </r>
        <r>
          <rPr>
            <sz val="8"/>
            <color indexed="81"/>
            <rFont val="Tahoma"/>
            <family val="2"/>
          </rPr>
          <t xml:space="preserve">
Input partial frequency for element to the left</t>
        </r>
      </text>
    </comment>
    <comment ref="AI88" authorId="0" shapeId="0" xr:uid="{00000000-0006-0000-0200-000063030000}">
      <text>
        <r>
          <rPr>
            <b/>
            <sz val="8"/>
            <color indexed="81"/>
            <rFont val="Tahoma"/>
            <family val="2"/>
          </rPr>
          <t>Alexander Liao:</t>
        </r>
        <r>
          <rPr>
            <sz val="8"/>
            <color indexed="81"/>
            <rFont val="Tahoma"/>
            <family val="2"/>
          </rPr>
          <t xml:space="preserve">
Input partial frequency for element to the left</t>
        </r>
      </text>
    </comment>
    <comment ref="AL88" authorId="0" shapeId="0" xr:uid="{00000000-0006-0000-0200-000064030000}">
      <text>
        <r>
          <rPr>
            <b/>
            <sz val="8"/>
            <color indexed="81"/>
            <rFont val="Tahoma"/>
            <family val="2"/>
          </rPr>
          <t>Alexander Liao:</t>
        </r>
        <r>
          <rPr>
            <sz val="8"/>
            <color indexed="81"/>
            <rFont val="Tahoma"/>
            <family val="2"/>
          </rPr>
          <t xml:space="preserve">
Input partial frequency for element to the left</t>
        </r>
      </text>
    </comment>
    <comment ref="AO88" authorId="0" shapeId="0" xr:uid="{00000000-0006-0000-0200-000065030000}">
      <text>
        <r>
          <rPr>
            <b/>
            <sz val="8"/>
            <color indexed="81"/>
            <rFont val="Tahoma"/>
            <family val="2"/>
          </rPr>
          <t>Alexander Liao:</t>
        </r>
        <r>
          <rPr>
            <sz val="8"/>
            <color indexed="81"/>
            <rFont val="Tahoma"/>
            <family val="2"/>
          </rPr>
          <t xml:space="preserve">
Input partial frequency for element to the left</t>
        </r>
      </text>
    </comment>
    <comment ref="K89" authorId="0" shapeId="0" xr:uid="{00000000-0006-0000-0200-000066030000}">
      <text>
        <r>
          <rPr>
            <b/>
            <sz val="8"/>
            <color indexed="81"/>
            <rFont val="Tahoma"/>
            <family val="2"/>
          </rPr>
          <t>Alexander Liao:</t>
        </r>
        <r>
          <rPr>
            <sz val="8"/>
            <color indexed="81"/>
            <rFont val="Tahoma"/>
            <family val="2"/>
          </rPr>
          <t xml:space="preserve">
Input partial frequency for element to the left</t>
        </r>
      </text>
    </comment>
    <comment ref="N89" authorId="0" shapeId="0" xr:uid="{00000000-0006-0000-0200-000067030000}">
      <text>
        <r>
          <rPr>
            <b/>
            <sz val="8"/>
            <color indexed="81"/>
            <rFont val="Tahoma"/>
            <family val="2"/>
          </rPr>
          <t>Alexander Liao:</t>
        </r>
        <r>
          <rPr>
            <sz val="8"/>
            <color indexed="81"/>
            <rFont val="Tahoma"/>
            <family val="2"/>
          </rPr>
          <t xml:space="preserve">
Input partial frequency for element to the left</t>
        </r>
      </text>
    </comment>
    <comment ref="Q89" authorId="0" shapeId="0" xr:uid="{00000000-0006-0000-0200-000068030000}">
      <text>
        <r>
          <rPr>
            <b/>
            <sz val="8"/>
            <color indexed="81"/>
            <rFont val="Tahoma"/>
            <family val="2"/>
          </rPr>
          <t>Alexander Liao:</t>
        </r>
        <r>
          <rPr>
            <sz val="8"/>
            <color indexed="81"/>
            <rFont val="Tahoma"/>
            <family val="2"/>
          </rPr>
          <t xml:space="preserve">
Input partial frequency for element to the left</t>
        </r>
      </text>
    </comment>
    <comment ref="T89" authorId="0" shapeId="0" xr:uid="{00000000-0006-0000-0200-000069030000}">
      <text>
        <r>
          <rPr>
            <b/>
            <sz val="8"/>
            <color indexed="81"/>
            <rFont val="Tahoma"/>
            <family val="2"/>
          </rPr>
          <t>Alexander Liao:</t>
        </r>
        <r>
          <rPr>
            <sz val="8"/>
            <color indexed="81"/>
            <rFont val="Tahoma"/>
            <family val="2"/>
          </rPr>
          <t xml:space="preserve">
Input partial frequency for element to the left</t>
        </r>
      </text>
    </comment>
    <comment ref="W89" authorId="0" shapeId="0" xr:uid="{00000000-0006-0000-0200-00006A030000}">
      <text>
        <r>
          <rPr>
            <b/>
            <sz val="8"/>
            <color indexed="81"/>
            <rFont val="Tahoma"/>
            <family val="2"/>
          </rPr>
          <t>Alexander Liao:</t>
        </r>
        <r>
          <rPr>
            <sz val="8"/>
            <color indexed="81"/>
            <rFont val="Tahoma"/>
            <family val="2"/>
          </rPr>
          <t xml:space="preserve">
Input partial frequency for element to the left</t>
        </r>
      </text>
    </comment>
    <comment ref="Z89" authorId="0" shapeId="0" xr:uid="{00000000-0006-0000-0200-00006B030000}">
      <text>
        <r>
          <rPr>
            <b/>
            <sz val="8"/>
            <color indexed="81"/>
            <rFont val="Tahoma"/>
            <family val="2"/>
          </rPr>
          <t>Alexander Liao:</t>
        </r>
        <r>
          <rPr>
            <sz val="8"/>
            <color indexed="81"/>
            <rFont val="Tahoma"/>
            <family val="2"/>
          </rPr>
          <t xml:space="preserve">
Input partial frequency for element to the left</t>
        </r>
      </text>
    </comment>
    <comment ref="AC89" authorId="0" shapeId="0" xr:uid="{00000000-0006-0000-0200-00006C030000}">
      <text>
        <r>
          <rPr>
            <b/>
            <sz val="8"/>
            <color indexed="81"/>
            <rFont val="Tahoma"/>
            <family val="2"/>
          </rPr>
          <t>Alexander Liao:</t>
        </r>
        <r>
          <rPr>
            <sz val="8"/>
            <color indexed="81"/>
            <rFont val="Tahoma"/>
            <family val="2"/>
          </rPr>
          <t xml:space="preserve">
Input partial frequency for element to the left</t>
        </r>
      </text>
    </comment>
    <comment ref="AF89" authorId="0" shapeId="0" xr:uid="{00000000-0006-0000-0200-00006D030000}">
      <text>
        <r>
          <rPr>
            <b/>
            <sz val="8"/>
            <color indexed="81"/>
            <rFont val="Tahoma"/>
            <family val="2"/>
          </rPr>
          <t>Alexander Liao:</t>
        </r>
        <r>
          <rPr>
            <sz val="8"/>
            <color indexed="81"/>
            <rFont val="Tahoma"/>
            <family val="2"/>
          </rPr>
          <t xml:space="preserve">
Input partial frequency for element to the left</t>
        </r>
      </text>
    </comment>
    <comment ref="AI89" authorId="0" shapeId="0" xr:uid="{00000000-0006-0000-0200-00006E030000}">
      <text>
        <r>
          <rPr>
            <b/>
            <sz val="8"/>
            <color indexed="81"/>
            <rFont val="Tahoma"/>
            <family val="2"/>
          </rPr>
          <t>Alexander Liao:</t>
        </r>
        <r>
          <rPr>
            <sz val="8"/>
            <color indexed="81"/>
            <rFont val="Tahoma"/>
            <family val="2"/>
          </rPr>
          <t xml:space="preserve">
Input partial frequency for element to the left</t>
        </r>
      </text>
    </comment>
    <comment ref="AL89" authorId="0" shapeId="0" xr:uid="{00000000-0006-0000-0200-00006F030000}">
      <text>
        <r>
          <rPr>
            <b/>
            <sz val="8"/>
            <color indexed="81"/>
            <rFont val="Tahoma"/>
            <family val="2"/>
          </rPr>
          <t>Alexander Liao:</t>
        </r>
        <r>
          <rPr>
            <sz val="8"/>
            <color indexed="81"/>
            <rFont val="Tahoma"/>
            <family val="2"/>
          </rPr>
          <t xml:space="preserve">
Input partial frequency for element to the left</t>
        </r>
      </text>
    </comment>
    <comment ref="AO89" authorId="0" shapeId="0" xr:uid="{00000000-0006-0000-0200-000070030000}">
      <text>
        <r>
          <rPr>
            <b/>
            <sz val="8"/>
            <color indexed="81"/>
            <rFont val="Tahoma"/>
            <family val="2"/>
          </rPr>
          <t>Alexander Liao:</t>
        </r>
        <r>
          <rPr>
            <sz val="8"/>
            <color indexed="81"/>
            <rFont val="Tahoma"/>
            <family val="2"/>
          </rPr>
          <t xml:space="preserve">
Input partial frequency for element to the left</t>
        </r>
      </text>
    </comment>
    <comment ref="K90" authorId="0" shapeId="0" xr:uid="{00000000-0006-0000-0200-000071030000}">
      <text>
        <r>
          <rPr>
            <b/>
            <sz val="8"/>
            <color indexed="81"/>
            <rFont val="Tahoma"/>
            <family val="2"/>
          </rPr>
          <t>Alexander Liao:</t>
        </r>
        <r>
          <rPr>
            <sz val="8"/>
            <color indexed="81"/>
            <rFont val="Tahoma"/>
            <family val="2"/>
          </rPr>
          <t xml:space="preserve">
Input partial frequency for element to the left</t>
        </r>
      </text>
    </comment>
    <comment ref="N90" authorId="0" shapeId="0" xr:uid="{00000000-0006-0000-0200-000072030000}">
      <text>
        <r>
          <rPr>
            <b/>
            <sz val="8"/>
            <color indexed="81"/>
            <rFont val="Tahoma"/>
            <family val="2"/>
          </rPr>
          <t>Alexander Liao:</t>
        </r>
        <r>
          <rPr>
            <sz val="8"/>
            <color indexed="81"/>
            <rFont val="Tahoma"/>
            <family val="2"/>
          </rPr>
          <t xml:space="preserve">
Input partial frequency for element to the left</t>
        </r>
      </text>
    </comment>
    <comment ref="Q90" authorId="0" shapeId="0" xr:uid="{00000000-0006-0000-0200-000073030000}">
      <text>
        <r>
          <rPr>
            <b/>
            <sz val="8"/>
            <color indexed="81"/>
            <rFont val="Tahoma"/>
            <family val="2"/>
          </rPr>
          <t>Alexander Liao:</t>
        </r>
        <r>
          <rPr>
            <sz val="8"/>
            <color indexed="81"/>
            <rFont val="Tahoma"/>
            <family val="2"/>
          </rPr>
          <t xml:space="preserve">
Input partial frequency for element to the left</t>
        </r>
      </text>
    </comment>
    <comment ref="T90" authorId="0" shapeId="0" xr:uid="{00000000-0006-0000-0200-000074030000}">
      <text>
        <r>
          <rPr>
            <b/>
            <sz val="8"/>
            <color indexed="81"/>
            <rFont val="Tahoma"/>
            <family val="2"/>
          </rPr>
          <t>Alexander Liao:</t>
        </r>
        <r>
          <rPr>
            <sz val="8"/>
            <color indexed="81"/>
            <rFont val="Tahoma"/>
            <family val="2"/>
          </rPr>
          <t xml:space="preserve">
Input partial frequency for element to the left</t>
        </r>
      </text>
    </comment>
    <comment ref="W90" authorId="0" shapeId="0" xr:uid="{00000000-0006-0000-0200-000075030000}">
      <text>
        <r>
          <rPr>
            <b/>
            <sz val="8"/>
            <color indexed="81"/>
            <rFont val="Tahoma"/>
            <family val="2"/>
          </rPr>
          <t>Alexander Liao:</t>
        </r>
        <r>
          <rPr>
            <sz val="8"/>
            <color indexed="81"/>
            <rFont val="Tahoma"/>
            <family val="2"/>
          </rPr>
          <t xml:space="preserve">
Input partial frequency for element to the left</t>
        </r>
      </text>
    </comment>
    <comment ref="Z90" authorId="0" shapeId="0" xr:uid="{00000000-0006-0000-0200-000076030000}">
      <text>
        <r>
          <rPr>
            <b/>
            <sz val="8"/>
            <color indexed="81"/>
            <rFont val="Tahoma"/>
            <family val="2"/>
          </rPr>
          <t>Alexander Liao:</t>
        </r>
        <r>
          <rPr>
            <sz val="8"/>
            <color indexed="81"/>
            <rFont val="Tahoma"/>
            <family val="2"/>
          </rPr>
          <t xml:space="preserve">
Input partial frequency for element to the left</t>
        </r>
      </text>
    </comment>
    <comment ref="AC90" authorId="0" shapeId="0" xr:uid="{00000000-0006-0000-0200-000077030000}">
      <text>
        <r>
          <rPr>
            <b/>
            <sz val="8"/>
            <color indexed="81"/>
            <rFont val="Tahoma"/>
            <family val="2"/>
          </rPr>
          <t>Alexander Liao:</t>
        </r>
        <r>
          <rPr>
            <sz val="8"/>
            <color indexed="81"/>
            <rFont val="Tahoma"/>
            <family val="2"/>
          </rPr>
          <t xml:space="preserve">
Input partial frequency for element to the left</t>
        </r>
      </text>
    </comment>
    <comment ref="AF90" authorId="0" shapeId="0" xr:uid="{00000000-0006-0000-0200-000078030000}">
      <text>
        <r>
          <rPr>
            <b/>
            <sz val="8"/>
            <color indexed="81"/>
            <rFont val="Tahoma"/>
            <family val="2"/>
          </rPr>
          <t>Alexander Liao:</t>
        </r>
        <r>
          <rPr>
            <sz val="8"/>
            <color indexed="81"/>
            <rFont val="Tahoma"/>
            <family val="2"/>
          </rPr>
          <t xml:space="preserve">
Input partial frequency for element to the left</t>
        </r>
      </text>
    </comment>
    <comment ref="AI90" authorId="0" shapeId="0" xr:uid="{00000000-0006-0000-0200-000079030000}">
      <text>
        <r>
          <rPr>
            <b/>
            <sz val="8"/>
            <color indexed="81"/>
            <rFont val="Tahoma"/>
            <family val="2"/>
          </rPr>
          <t>Alexander Liao:</t>
        </r>
        <r>
          <rPr>
            <sz val="8"/>
            <color indexed="81"/>
            <rFont val="Tahoma"/>
            <family val="2"/>
          </rPr>
          <t xml:space="preserve">
Input partial frequency for element to the left</t>
        </r>
      </text>
    </comment>
    <comment ref="AL90" authorId="0" shapeId="0" xr:uid="{00000000-0006-0000-0200-00007A030000}">
      <text>
        <r>
          <rPr>
            <b/>
            <sz val="8"/>
            <color indexed="81"/>
            <rFont val="Tahoma"/>
            <family val="2"/>
          </rPr>
          <t>Alexander Liao:</t>
        </r>
        <r>
          <rPr>
            <sz val="8"/>
            <color indexed="81"/>
            <rFont val="Tahoma"/>
            <family val="2"/>
          </rPr>
          <t xml:space="preserve">
Input partial frequency for element to the left</t>
        </r>
      </text>
    </comment>
    <comment ref="AO90" authorId="0" shapeId="0" xr:uid="{00000000-0006-0000-0200-00007B030000}">
      <text>
        <r>
          <rPr>
            <b/>
            <sz val="8"/>
            <color indexed="81"/>
            <rFont val="Tahoma"/>
            <family val="2"/>
          </rPr>
          <t>Alexander Liao:</t>
        </r>
        <r>
          <rPr>
            <sz val="8"/>
            <color indexed="81"/>
            <rFont val="Tahoma"/>
            <family val="2"/>
          </rPr>
          <t xml:space="preserve">
Input partial frequency for element to the left</t>
        </r>
      </text>
    </comment>
    <comment ref="K91" authorId="0" shapeId="0" xr:uid="{00000000-0006-0000-0200-00007C030000}">
      <text>
        <r>
          <rPr>
            <b/>
            <sz val="8"/>
            <color indexed="81"/>
            <rFont val="Tahoma"/>
            <family val="2"/>
          </rPr>
          <t>Alexander Liao:</t>
        </r>
        <r>
          <rPr>
            <sz val="8"/>
            <color indexed="81"/>
            <rFont val="Tahoma"/>
            <family val="2"/>
          </rPr>
          <t xml:space="preserve">
Input partial frequency for element to the left</t>
        </r>
      </text>
    </comment>
    <comment ref="N91" authorId="0" shapeId="0" xr:uid="{00000000-0006-0000-0200-00007D030000}">
      <text>
        <r>
          <rPr>
            <b/>
            <sz val="8"/>
            <color indexed="81"/>
            <rFont val="Tahoma"/>
            <family val="2"/>
          </rPr>
          <t>Alexander Liao:</t>
        </r>
        <r>
          <rPr>
            <sz val="8"/>
            <color indexed="81"/>
            <rFont val="Tahoma"/>
            <family val="2"/>
          </rPr>
          <t xml:space="preserve">
Input partial frequency for element to the left</t>
        </r>
      </text>
    </comment>
    <comment ref="Q91" authorId="0" shapeId="0" xr:uid="{00000000-0006-0000-0200-00007E030000}">
      <text>
        <r>
          <rPr>
            <b/>
            <sz val="8"/>
            <color indexed="81"/>
            <rFont val="Tahoma"/>
            <family val="2"/>
          </rPr>
          <t>Alexander Liao:</t>
        </r>
        <r>
          <rPr>
            <sz val="8"/>
            <color indexed="81"/>
            <rFont val="Tahoma"/>
            <family val="2"/>
          </rPr>
          <t xml:space="preserve">
Input partial frequency for element to the left</t>
        </r>
      </text>
    </comment>
    <comment ref="T91" authorId="0" shapeId="0" xr:uid="{00000000-0006-0000-0200-00007F030000}">
      <text>
        <r>
          <rPr>
            <b/>
            <sz val="8"/>
            <color indexed="81"/>
            <rFont val="Tahoma"/>
            <family val="2"/>
          </rPr>
          <t>Alexander Liao:</t>
        </r>
        <r>
          <rPr>
            <sz val="8"/>
            <color indexed="81"/>
            <rFont val="Tahoma"/>
            <family val="2"/>
          </rPr>
          <t xml:space="preserve">
Input partial frequency for element to the left</t>
        </r>
      </text>
    </comment>
    <comment ref="W91" authorId="0" shapeId="0" xr:uid="{00000000-0006-0000-0200-000080030000}">
      <text>
        <r>
          <rPr>
            <b/>
            <sz val="8"/>
            <color indexed="81"/>
            <rFont val="Tahoma"/>
            <family val="2"/>
          </rPr>
          <t>Alexander Liao:</t>
        </r>
        <r>
          <rPr>
            <sz val="8"/>
            <color indexed="81"/>
            <rFont val="Tahoma"/>
            <family val="2"/>
          </rPr>
          <t xml:space="preserve">
Input partial frequency for element to the left</t>
        </r>
      </text>
    </comment>
    <comment ref="Z91" authorId="0" shapeId="0" xr:uid="{00000000-0006-0000-0200-000081030000}">
      <text>
        <r>
          <rPr>
            <b/>
            <sz val="8"/>
            <color indexed="81"/>
            <rFont val="Tahoma"/>
            <family val="2"/>
          </rPr>
          <t>Alexander Liao:</t>
        </r>
        <r>
          <rPr>
            <sz val="8"/>
            <color indexed="81"/>
            <rFont val="Tahoma"/>
            <family val="2"/>
          </rPr>
          <t xml:space="preserve">
Input partial frequency for element to the left</t>
        </r>
      </text>
    </comment>
    <comment ref="AC91" authorId="0" shapeId="0" xr:uid="{00000000-0006-0000-0200-000082030000}">
      <text>
        <r>
          <rPr>
            <b/>
            <sz val="8"/>
            <color indexed="81"/>
            <rFont val="Tahoma"/>
            <family val="2"/>
          </rPr>
          <t>Alexander Liao:</t>
        </r>
        <r>
          <rPr>
            <sz val="8"/>
            <color indexed="81"/>
            <rFont val="Tahoma"/>
            <family val="2"/>
          </rPr>
          <t xml:space="preserve">
Input partial frequency for element to the left</t>
        </r>
      </text>
    </comment>
    <comment ref="AF91" authorId="0" shapeId="0" xr:uid="{00000000-0006-0000-0200-000083030000}">
      <text>
        <r>
          <rPr>
            <b/>
            <sz val="8"/>
            <color indexed="81"/>
            <rFont val="Tahoma"/>
            <family val="2"/>
          </rPr>
          <t>Alexander Liao:</t>
        </r>
        <r>
          <rPr>
            <sz val="8"/>
            <color indexed="81"/>
            <rFont val="Tahoma"/>
            <family val="2"/>
          </rPr>
          <t xml:space="preserve">
Input partial frequency for element to the left</t>
        </r>
      </text>
    </comment>
    <comment ref="AI91" authorId="0" shapeId="0" xr:uid="{00000000-0006-0000-0200-000084030000}">
      <text>
        <r>
          <rPr>
            <b/>
            <sz val="8"/>
            <color indexed="81"/>
            <rFont val="Tahoma"/>
            <family val="2"/>
          </rPr>
          <t>Alexander Liao:</t>
        </r>
        <r>
          <rPr>
            <sz val="8"/>
            <color indexed="81"/>
            <rFont val="Tahoma"/>
            <family val="2"/>
          </rPr>
          <t xml:space="preserve">
Input partial frequency for element to the left</t>
        </r>
      </text>
    </comment>
    <comment ref="AL91" authorId="0" shapeId="0" xr:uid="{00000000-0006-0000-0200-000085030000}">
      <text>
        <r>
          <rPr>
            <b/>
            <sz val="8"/>
            <color indexed="81"/>
            <rFont val="Tahoma"/>
            <family val="2"/>
          </rPr>
          <t>Alexander Liao:</t>
        </r>
        <r>
          <rPr>
            <sz val="8"/>
            <color indexed="81"/>
            <rFont val="Tahoma"/>
            <family val="2"/>
          </rPr>
          <t xml:space="preserve">
Input partial frequency for element to the left</t>
        </r>
      </text>
    </comment>
    <comment ref="AO91" authorId="0" shapeId="0" xr:uid="{00000000-0006-0000-0200-000086030000}">
      <text>
        <r>
          <rPr>
            <b/>
            <sz val="8"/>
            <color indexed="81"/>
            <rFont val="Tahoma"/>
            <family val="2"/>
          </rPr>
          <t>Alexander Liao:</t>
        </r>
        <r>
          <rPr>
            <sz val="8"/>
            <color indexed="81"/>
            <rFont val="Tahoma"/>
            <family val="2"/>
          </rPr>
          <t xml:space="preserve">
Input partial frequency for element to the left</t>
        </r>
      </text>
    </comment>
    <comment ref="K92" authorId="0" shapeId="0" xr:uid="{00000000-0006-0000-0200-000087030000}">
      <text>
        <r>
          <rPr>
            <b/>
            <sz val="8"/>
            <color indexed="81"/>
            <rFont val="Tahoma"/>
            <family val="2"/>
          </rPr>
          <t>Alexander Liao:</t>
        </r>
        <r>
          <rPr>
            <sz val="8"/>
            <color indexed="81"/>
            <rFont val="Tahoma"/>
            <family val="2"/>
          </rPr>
          <t xml:space="preserve">
Input partial frequency for element to the left</t>
        </r>
      </text>
    </comment>
    <comment ref="N92" authorId="0" shapeId="0" xr:uid="{00000000-0006-0000-0200-000088030000}">
      <text>
        <r>
          <rPr>
            <b/>
            <sz val="8"/>
            <color indexed="81"/>
            <rFont val="Tahoma"/>
            <family val="2"/>
          </rPr>
          <t>Alexander Liao:</t>
        </r>
        <r>
          <rPr>
            <sz val="8"/>
            <color indexed="81"/>
            <rFont val="Tahoma"/>
            <family val="2"/>
          </rPr>
          <t xml:space="preserve">
Input partial frequency for element to the left</t>
        </r>
      </text>
    </comment>
    <comment ref="Q92" authorId="0" shapeId="0" xr:uid="{00000000-0006-0000-0200-000089030000}">
      <text>
        <r>
          <rPr>
            <b/>
            <sz val="8"/>
            <color indexed="81"/>
            <rFont val="Tahoma"/>
            <family val="2"/>
          </rPr>
          <t>Alexander Liao:</t>
        </r>
        <r>
          <rPr>
            <sz val="8"/>
            <color indexed="81"/>
            <rFont val="Tahoma"/>
            <family val="2"/>
          </rPr>
          <t xml:space="preserve">
Input partial frequency for element to the left</t>
        </r>
      </text>
    </comment>
    <comment ref="T92" authorId="0" shapeId="0" xr:uid="{00000000-0006-0000-0200-00008A030000}">
      <text>
        <r>
          <rPr>
            <b/>
            <sz val="8"/>
            <color indexed="81"/>
            <rFont val="Tahoma"/>
            <family val="2"/>
          </rPr>
          <t>Alexander Liao:</t>
        </r>
        <r>
          <rPr>
            <sz val="8"/>
            <color indexed="81"/>
            <rFont val="Tahoma"/>
            <family val="2"/>
          </rPr>
          <t xml:space="preserve">
Input partial frequency for element to the left</t>
        </r>
      </text>
    </comment>
    <comment ref="W92" authorId="0" shapeId="0" xr:uid="{00000000-0006-0000-0200-00008B030000}">
      <text>
        <r>
          <rPr>
            <b/>
            <sz val="8"/>
            <color indexed="81"/>
            <rFont val="Tahoma"/>
            <family val="2"/>
          </rPr>
          <t>Alexander Liao:</t>
        </r>
        <r>
          <rPr>
            <sz val="8"/>
            <color indexed="81"/>
            <rFont val="Tahoma"/>
            <family val="2"/>
          </rPr>
          <t xml:space="preserve">
Input partial frequency for element to the left</t>
        </r>
      </text>
    </comment>
    <comment ref="Z92" authorId="0" shapeId="0" xr:uid="{00000000-0006-0000-0200-00008C030000}">
      <text>
        <r>
          <rPr>
            <b/>
            <sz val="8"/>
            <color indexed="81"/>
            <rFont val="Tahoma"/>
            <family val="2"/>
          </rPr>
          <t>Alexander Liao:</t>
        </r>
        <r>
          <rPr>
            <sz val="8"/>
            <color indexed="81"/>
            <rFont val="Tahoma"/>
            <family val="2"/>
          </rPr>
          <t xml:space="preserve">
Input partial frequency for element to the left</t>
        </r>
      </text>
    </comment>
    <comment ref="AC92" authorId="0" shapeId="0" xr:uid="{00000000-0006-0000-0200-00008D030000}">
      <text>
        <r>
          <rPr>
            <b/>
            <sz val="8"/>
            <color indexed="81"/>
            <rFont val="Tahoma"/>
            <family val="2"/>
          </rPr>
          <t>Alexander Liao:</t>
        </r>
        <r>
          <rPr>
            <sz val="8"/>
            <color indexed="81"/>
            <rFont val="Tahoma"/>
            <family val="2"/>
          </rPr>
          <t xml:space="preserve">
Input partial frequency for element to the left</t>
        </r>
      </text>
    </comment>
    <comment ref="AF92" authorId="0" shapeId="0" xr:uid="{00000000-0006-0000-0200-00008E030000}">
      <text>
        <r>
          <rPr>
            <b/>
            <sz val="8"/>
            <color indexed="81"/>
            <rFont val="Tahoma"/>
            <family val="2"/>
          </rPr>
          <t>Alexander Liao:</t>
        </r>
        <r>
          <rPr>
            <sz val="8"/>
            <color indexed="81"/>
            <rFont val="Tahoma"/>
            <family val="2"/>
          </rPr>
          <t xml:space="preserve">
Input partial frequency for element to the left</t>
        </r>
      </text>
    </comment>
    <comment ref="AI92" authorId="0" shapeId="0" xr:uid="{00000000-0006-0000-0200-00008F030000}">
      <text>
        <r>
          <rPr>
            <b/>
            <sz val="8"/>
            <color indexed="81"/>
            <rFont val="Tahoma"/>
            <family val="2"/>
          </rPr>
          <t>Alexander Liao:</t>
        </r>
        <r>
          <rPr>
            <sz val="8"/>
            <color indexed="81"/>
            <rFont val="Tahoma"/>
            <family val="2"/>
          </rPr>
          <t xml:space="preserve">
Input partial frequency for element to the left</t>
        </r>
      </text>
    </comment>
    <comment ref="AL92" authorId="0" shapeId="0" xr:uid="{00000000-0006-0000-0200-000090030000}">
      <text>
        <r>
          <rPr>
            <b/>
            <sz val="8"/>
            <color indexed="81"/>
            <rFont val="Tahoma"/>
            <family val="2"/>
          </rPr>
          <t>Alexander Liao:</t>
        </r>
        <r>
          <rPr>
            <sz val="8"/>
            <color indexed="81"/>
            <rFont val="Tahoma"/>
            <family val="2"/>
          </rPr>
          <t xml:space="preserve">
Input partial frequency for element to the left</t>
        </r>
      </text>
    </comment>
    <comment ref="AO92" authorId="0" shapeId="0" xr:uid="{00000000-0006-0000-0200-000091030000}">
      <text>
        <r>
          <rPr>
            <b/>
            <sz val="8"/>
            <color indexed="81"/>
            <rFont val="Tahoma"/>
            <family val="2"/>
          </rPr>
          <t>Alexander Liao:</t>
        </r>
        <r>
          <rPr>
            <sz val="8"/>
            <color indexed="81"/>
            <rFont val="Tahoma"/>
            <family val="2"/>
          </rPr>
          <t xml:space="preserve">
Input partial frequency for element to the left</t>
        </r>
      </text>
    </comment>
    <comment ref="K93" authorId="0" shapeId="0" xr:uid="{00000000-0006-0000-0200-000092030000}">
      <text>
        <r>
          <rPr>
            <b/>
            <sz val="8"/>
            <color indexed="81"/>
            <rFont val="Tahoma"/>
            <family val="2"/>
          </rPr>
          <t>Alexander Liao:</t>
        </r>
        <r>
          <rPr>
            <sz val="8"/>
            <color indexed="81"/>
            <rFont val="Tahoma"/>
            <family val="2"/>
          </rPr>
          <t xml:space="preserve">
Input partial frequency for element to the left</t>
        </r>
      </text>
    </comment>
    <comment ref="N93" authorId="0" shapeId="0" xr:uid="{00000000-0006-0000-0200-000093030000}">
      <text>
        <r>
          <rPr>
            <b/>
            <sz val="8"/>
            <color indexed="81"/>
            <rFont val="Tahoma"/>
            <family val="2"/>
          </rPr>
          <t>Alexander Liao:</t>
        </r>
        <r>
          <rPr>
            <sz val="8"/>
            <color indexed="81"/>
            <rFont val="Tahoma"/>
            <family val="2"/>
          </rPr>
          <t xml:space="preserve">
Input partial frequency for element to the left</t>
        </r>
      </text>
    </comment>
    <comment ref="Q93" authorId="0" shapeId="0" xr:uid="{00000000-0006-0000-0200-000094030000}">
      <text>
        <r>
          <rPr>
            <b/>
            <sz val="8"/>
            <color indexed="81"/>
            <rFont val="Tahoma"/>
            <family val="2"/>
          </rPr>
          <t>Alexander Liao:</t>
        </r>
        <r>
          <rPr>
            <sz val="8"/>
            <color indexed="81"/>
            <rFont val="Tahoma"/>
            <family val="2"/>
          </rPr>
          <t xml:space="preserve">
Input partial frequency for element to the left</t>
        </r>
      </text>
    </comment>
    <comment ref="T93" authorId="0" shapeId="0" xr:uid="{00000000-0006-0000-0200-000095030000}">
      <text>
        <r>
          <rPr>
            <b/>
            <sz val="8"/>
            <color indexed="81"/>
            <rFont val="Tahoma"/>
            <family val="2"/>
          </rPr>
          <t>Alexander Liao:</t>
        </r>
        <r>
          <rPr>
            <sz val="8"/>
            <color indexed="81"/>
            <rFont val="Tahoma"/>
            <family val="2"/>
          </rPr>
          <t xml:space="preserve">
Input partial frequency for element to the left</t>
        </r>
      </text>
    </comment>
    <comment ref="W93" authorId="0" shapeId="0" xr:uid="{00000000-0006-0000-0200-000096030000}">
      <text>
        <r>
          <rPr>
            <b/>
            <sz val="8"/>
            <color indexed="81"/>
            <rFont val="Tahoma"/>
            <family val="2"/>
          </rPr>
          <t>Alexander Liao:</t>
        </r>
        <r>
          <rPr>
            <sz val="8"/>
            <color indexed="81"/>
            <rFont val="Tahoma"/>
            <family val="2"/>
          </rPr>
          <t xml:space="preserve">
Input partial frequency for element to the left</t>
        </r>
      </text>
    </comment>
    <comment ref="Z93" authorId="0" shapeId="0" xr:uid="{00000000-0006-0000-0200-000097030000}">
      <text>
        <r>
          <rPr>
            <b/>
            <sz val="8"/>
            <color indexed="81"/>
            <rFont val="Tahoma"/>
            <family val="2"/>
          </rPr>
          <t>Alexander Liao:</t>
        </r>
        <r>
          <rPr>
            <sz val="8"/>
            <color indexed="81"/>
            <rFont val="Tahoma"/>
            <family val="2"/>
          </rPr>
          <t xml:space="preserve">
Input partial frequency for element to the left</t>
        </r>
      </text>
    </comment>
    <comment ref="AC93" authorId="0" shapeId="0" xr:uid="{00000000-0006-0000-0200-000098030000}">
      <text>
        <r>
          <rPr>
            <b/>
            <sz val="8"/>
            <color indexed="81"/>
            <rFont val="Tahoma"/>
            <family val="2"/>
          </rPr>
          <t>Alexander Liao:</t>
        </r>
        <r>
          <rPr>
            <sz val="8"/>
            <color indexed="81"/>
            <rFont val="Tahoma"/>
            <family val="2"/>
          </rPr>
          <t xml:space="preserve">
Input partial frequency for element to the left</t>
        </r>
      </text>
    </comment>
    <comment ref="AF93" authorId="0" shapeId="0" xr:uid="{00000000-0006-0000-0200-000099030000}">
      <text>
        <r>
          <rPr>
            <b/>
            <sz val="8"/>
            <color indexed="81"/>
            <rFont val="Tahoma"/>
            <family val="2"/>
          </rPr>
          <t>Alexander Liao:</t>
        </r>
        <r>
          <rPr>
            <sz val="8"/>
            <color indexed="81"/>
            <rFont val="Tahoma"/>
            <family val="2"/>
          </rPr>
          <t xml:space="preserve">
Input partial frequency for element to the left</t>
        </r>
      </text>
    </comment>
    <comment ref="AI93" authorId="0" shapeId="0" xr:uid="{00000000-0006-0000-0200-00009A030000}">
      <text>
        <r>
          <rPr>
            <b/>
            <sz val="8"/>
            <color indexed="81"/>
            <rFont val="Tahoma"/>
            <family val="2"/>
          </rPr>
          <t>Alexander Liao:</t>
        </r>
        <r>
          <rPr>
            <sz val="8"/>
            <color indexed="81"/>
            <rFont val="Tahoma"/>
            <family val="2"/>
          </rPr>
          <t xml:space="preserve">
Input partial frequency for element to the left</t>
        </r>
      </text>
    </comment>
    <comment ref="AL93" authorId="0" shapeId="0" xr:uid="{00000000-0006-0000-0200-00009B030000}">
      <text>
        <r>
          <rPr>
            <b/>
            <sz val="8"/>
            <color indexed="81"/>
            <rFont val="Tahoma"/>
            <family val="2"/>
          </rPr>
          <t>Alexander Liao:</t>
        </r>
        <r>
          <rPr>
            <sz val="8"/>
            <color indexed="81"/>
            <rFont val="Tahoma"/>
            <family val="2"/>
          </rPr>
          <t xml:space="preserve">
Input partial frequency for element to the left</t>
        </r>
      </text>
    </comment>
    <comment ref="AO93" authorId="0" shapeId="0" xr:uid="{00000000-0006-0000-0200-00009C030000}">
      <text>
        <r>
          <rPr>
            <b/>
            <sz val="8"/>
            <color indexed="81"/>
            <rFont val="Tahoma"/>
            <family val="2"/>
          </rPr>
          <t>Alexander Liao:</t>
        </r>
        <r>
          <rPr>
            <sz val="8"/>
            <color indexed="81"/>
            <rFont val="Tahoma"/>
            <family val="2"/>
          </rPr>
          <t xml:space="preserve">
Input partial frequency for element to the left</t>
        </r>
      </text>
    </comment>
    <comment ref="K94" authorId="0" shapeId="0" xr:uid="{00000000-0006-0000-0200-00009D030000}">
      <text>
        <r>
          <rPr>
            <b/>
            <sz val="8"/>
            <color indexed="81"/>
            <rFont val="Tahoma"/>
            <family val="2"/>
          </rPr>
          <t>Alexander Liao:</t>
        </r>
        <r>
          <rPr>
            <sz val="8"/>
            <color indexed="81"/>
            <rFont val="Tahoma"/>
            <family val="2"/>
          </rPr>
          <t xml:space="preserve">
Input partial frequency for element to the left</t>
        </r>
      </text>
    </comment>
    <comment ref="N94" authorId="0" shapeId="0" xr:uid="{00000000-0006-0000-0200-00009E030000}">
      <text>
        <r>
          <rPr>
            <b/>
            <sz val="8"/>
            <color indexed="81"/>
            <rFont val="Tahoma"/>
            <family val="2"/>
          </rPr>
          <t>Alexander Liao:</t>
        </r>
        <r>
          <rPr>
            <sz val="8"/>
            <color indexed="81"/>
            <rFont val="Tahoma"/>
            <family val="2"/>
          </rPr>
          <t xml:space="preserve">
Input partial frequency for element to the left</t>
        </r>
      </text>
    </comment>
    <comment ref="Q94" authorId="0" shapeId="0" xr:uid="{00000000-0006-0000-0200-00009F030000}">
      <text>
        <r>
          <rPr>
            <b/>
            <sz val="8"/>
            <color indexed="81"/>
            <rFont val="Tahoma"/>
            <family val="2"/>
          </rPr>
          <t>Alexander Liao:</t>
        </r>
        <r>
          <rPr>
            <sz val="8"/>
            <color indexed="81"/>
            <rFont val="Tahoma"/>
            <family val="2"/>
          </rPr>
          <t xml:space="preserve">
Input partial frequency for element to the left</t>
        </r>
      </text>
    </comment>
    <comment ref="T94" authorId="0" shapeId="0" xr:uid="{00000000-0006-0000-0200-0000A0030000}">
      <text>
        <r>
          <rPr>
            <b/>
            <sz val="8"/>
            <color indexed="81"/>
            <rFont val="Tahoma"/>
            <family val="2"/>
          </rPr>
          <t>Alexander Liao:</t>
        </r>
        <r>
          <rPr>
            <sz val="8"/>
            <color indexed="81"/>
            <rFont val="Tahoma"/>
            <family val="2"/>
          </rPr>
          <t xml:space="preserve">
Input partial frequency for element to the left</t>
        </r>
      </text>
    </comment>
    <comment ref="W94" authorId="0" shapeId="0" xr:uid="{00000000-0006-0000-0200-0000A1030000}">
      <text>
        <r>
          <rPr>
            <b/>
            <sz val="8"/>
            <color indexed="81"/>
            <rFont val="Tahoma"/>
            <family val="2"/>
          </rPr>
          <t>Alexander Liao:</t>
        </r>
        <r>
          <rPr>
            <sz val="8"/>
            <color indexed="81"/>
            <rFont val="Tahoma"/>
            <family val="2"/>
          </rPr>
          <t xml:space="preserve">
Input partial frequency for element to the left</t>
        </r>
      </text>
    </comment>
    <comment ref="Z94" authorId="0" shapeId="0" xr:uid="{00000000-0006-0000-0200-0000A2030000}">
      <text>
        <r>
          <rPr>
            <b/>
            <sz val="8"/>
            <color indexed="81"/>
            <rFont val="Tahoma"/>
            <family val="2"/>
          </rPr>
          <t>Alexander Liao:</t>
        </r>
        <r>
          <rPr>
            <sz val="8"/>
            <color indexed="81"/>
            <rFont val="Tahoma"/>
            <family val="2"/>
          </rPr>
          <t xml:space="preserve">
Input partial frequency for element to the left</t>
        </r>
      </text>
    </comment>
    <comment ref="AC94" authorId="0" shapeId="0" xr:uid="{00000000-0006-0000-0200-0000A3030000}">
      <text>
        <r>
          <rPr>
            <b/>
            <sz val="8"/>
            <color indexed="81"/>
            <rFont val="Tahoma"/>
            <family val="2"/>
          </rPr>
          <t>Alexander Liao:</t>
        </r>
        <r>
          <rPr>
            <sz val="8"/>
            <color indexed="81"/>
            <rFont val="Tahoma"/>
            <family val="2"/>
          </rPr>
          <t xml:space="preserve">
Input partial frequency for element to the left</t>
        </r>
      </text>
    </comment>
    <comment ref="AF94" authorId="0" shapeId="0" xr:uid="{00000000-0006-0000-0200-0000A4030000}">
      <text>
        <r>
          <rPr>
            <b/>
            <sz val="8"/>
            <color indexed="81"/>
            <rFont val="Tahoma"/>
            <family val="2"/>
          </rPr>
          <t>Alexander Liao:</t>
        </r>
        <r>
          <rPr>
            <sz val="8"/>
            <color indexed="81"/>
            <rFont val="Tahoma"/>
            <family val="2"/>
          </rPr>
          <t xml:space="preserve">
Input partial frequency for element to the left</t>
        </r>
      </text>
    </comment>
    <comment ref="AI94" authorId="0" shapeId="0" xr:uid="{00000000-0006-0000-0200-0000A5030000}">
      <text>
        <r>
          <rPr>
            <b/>
            <sz val="8"/>
            <color indexed="81"/>
            <rFont val="Tahoma"/>
            <family val="2"/>
          </rPr>
          <t>Alexander Liao:</t>
        </r>
        <r>
          <rPr>
            <sz val="8"/>
            <color indexed="81"/>
            <rFont val="Tahoma"/>
            <family val="2"/>
          </rPr>
          <t xml:space="preserve">
Input partial frequency for element to the left</t>
        </r>
      </text>
    </comment>
    <comment ref="AL94" authorId="0" shapeId="0" xr:uid="{00000000-0006-0000-0200-0000A6030000}">
      <text>
        <r>
          <rPr>
            <b/>
            <sz val="8"/>
            <color indexed="81"/>
            <rFont val="Tahoma"/>
            <family val="2"/>
          </rPr>
          <t>Alexander Liao:</t>
        </r>
        <r>
          <rPr>
            <sz val="8"/>
            <color indexed="81"/>
            <rFont val="Tahoma"/>
            <family val="2"/>
          </rPr>
          <t xml:space="preserve">
Input partial frequency for element to the left</t>
        </r>
      </text>
    </comment>
    <comment ref="AO94" authorId="0" shapeId="0" xr:uid="{00000000-0006-0000-0200-0000A7030000}">
      <text>
        <r>
          <rPr>
            <b/>
            <sz val="8"/>
            <color indexed="81"/>
            <rFont val="Tahoma"/>
            <family val="2"/>
          </rPr>
          <t>Alexander Liao:</t>
        </r>
        <r>
          <rPr>
            <sz val="8"/>
            <color indexed="81"/>
            <rFont val="Tahoma"/>
            <family val="2"/>
          </rPr>
          <t xml:space="preserve">
Input partial frequency for element to the left</t>
        </r>
      </text>
    </comment>
    <comment ref="K95" authorId="0" shapeId="0" xr:uid="{00000000-0006-0000-0200-0000A8030000}">
      <text>
        <r>
          <rPr>
            <b/>
            <sz val="8"/>
            <color indexed="81"/>
            <rFont val="Tahoma"/>
            <family val="2"/>
          </rPr>
          <t>Alexander Liao:</t>
        </r>
        <r>
          <rPr>
            <sz val="8"/>
            <color indexed="81"/>
            <rFont val="Tahoma"/>
            <family val="2"/>
          </rPr>
          <t xml:space="preserve">
Input partial frequency for element to the left</t>
        </r>
      </text>
    </comment>
    <comment ref="N95" authorId="0" shapeId="0" xr:uid="{00000000-0006-0000-0200-0000A9030000}">
      <text>
        <r>
          <rPr>
            <b/>
            <sz val="8"/>
            <color indexed="81"/>
            <rFont val="Tahoma"/>
            <family val="2"/>
          </rPr>
          <t>Alexander Liao:</t>
        </r>
        <r>
          <rPr>
            <sz val="8"/>
            <color indexed="81"/>
            <rFont val="Tahoma"/>
            <family val="2"/>
          </rPr>
          <t xml:space="preserve">
Input partial frequency for element to the left</t>
        </r>
      </text>
    </comment>
    <comment ref="Q95" authorId="0" shapeId="0" xr:uid="{00000000-0006-0000-0200-0000AA030000}">
      <text>
        <r>
          <rPr>
            <b/>
            <sz val="8"/>
            <color indexed="81"/>
            <rFont val="Tahoma"/>
            <family val="2"/>
          </rPr>
          <t>Alexander Liao:</t>
        </r>
        <r>
          <rPr>
            <sz val="8"/>
            <color indexed="81"/>
            <rFont val="Tahoma"/>
            <family val="2"/>
          </rPr>
          <t xml:space="preserve">
Input partial frequency for element to the left</t>
        </r>
      </text>
    </comment>
    <comment ref="T95" authorId="0" shapeId="0" xr:uid="{00000000-0006-0000-0200-0000AB030000}">
      <text>
        <r>
          <rPr>
            <b/>
            <sz val="8"/>
            <color indexed="81"/>
            <rFont val="Tahoma"/>
            <family val="2"/>
          </rPr>
          <t>Alexander Liao:</t>
        </r>
        <r>
          <rPr>
            <sz val="8"/>
            <color indexed="81"/>
            <rFont val="Tahoma"/>
            <family val="2"/>
          </rPr>
          <t xml:space="preserve">
Input partial frequency for element to the left</t>
        </r>
      </text>
    </comment>
    <comment ref="W95" authorId="0" shapeId="0" xr:uid="{00000000-0006-0000-0200-0000AC030000}">
      <text>
        <r>
          <rPr>
            <b/>
            <sz val="8"/>
            <color indexed="81"/>
            <rFont val="Tahoma"/>
            <family val="2"/>
          </rPr>
          <t>Alexander Liao:</t>
        </r>
        <r>
          <rPr>
            <sz val="8"/>
            <color indexed="81"/>
            <rFont val="Tahoma"/>
            <family val="2"/>
          </rPr>
          <t xml:space="preserve">
Input partial frequency for element to the left</t>
        </r>
      </text>
    </comment>
    <comment ref="Z95" authorId="0" shapeId="0" xr:uid="{00000000-0006-0000-0200-0000AD030000}">
      <text>
        <r>
          <rPr>
            <b/>
            <sz val="8"/>
            <color indexed="81"/>
            <rFont val="Tahoma"/>
            <family val="2"/>
          </rPr>
          <t>Alexander Liao:</t>
        </r>
        <r>
          <rPr>
            <sz val="8"/>
            <color indexed="81"/>
            <rFont val="Tahoma"/>
            <family val="2"/>
          </rPr>
          <t xml:space="preserve">
Input partial frequency for element to the left</t>
        </r>
      </text>
    </comment>
    <comment ref="AC95" authorId="0" shapeId="0" xr:uid="{00000000-0006-0000-0200-0000AE030000}">
      <text>
        <r>
          <rPr>
            <b/>
            <sz val="8"/>
            <color indexed="81"/>
            <rFont val="Tahoma"/>
            <family val="2"/>
          </rPr>
          <t>Alexander Liao:</t>
        </r>
        <r>
          <rPr>
            <sz val="8"/>
            <color indexed="81"/>
            <rFont val="Tahoma"/>
            <family val="2"/>
          </rPr>
          <t xml:space="preserve">
Input partial frequency for element to the left</t>
        </r>
      </text>
    </comment>
    <comment ref="AF95" authorId="0" shapeId="0" xr:uid="{00000000-0006-0000-0200-0000AF030000}">
      <text>
        <r>
          <rPr>
            <b/>
            <sz val="8"/>
            <color indexed="81"/>
            <rFont val="Tahoma"/>
            <family val="2"/>
          </rPr>
          <t>Alexander Liao:</t>
        </r>
        <r>
          <rPr>
            <sz val="8"/>
            <color indexed="81"/>
            <rFont val="Tahoma"/>
            <family val="2"/>
          </rPr>
          <t xml:space="preserve">
Input partial frequency for element to the left</t>
        </r>
      </text>
    </comment>
    <comment ref="AI95" authorId="0" shapeId="0" xr:uid="{00000000-0006-0000-0200-0000B0030000}">
      <text>
        <r>
          <rPr>
            <b/>
            <sz val="8"/>
            <color indexed="81"/>
            <rFont val="Tahoma"/>
            <family val="2"/>
          </rPr>
          <t>Alexander Liao:</t>
        </r>
        <r>
          <rPr>
            <sz val="8"/>
            <color indexed="81"/>
            <rFont val="Tahoma"/>
            <family val="2"/>
          </rPr>
          <t xml:space="preserve">
Input partial frequency for element to the left</t>
        </r>
      </text>
    </comment>
    <comment ref="AL95" authorId="0" shapeId="0" xr:uid="{00000000-0006-0000-0200-0000B1030000}">
      <text>
        <r>
          <rPr>
            <b/>
            <sz val="8"/>
            <color indexed="81"/>
            <rFont val="Tahoma"/>
            <family val="2"/>
          </rPr>
          <t>Alexander Liao:</t>
        </r>
        <r>
          <rPr>
            <sz val="8"/>
            <color indexed="81"/>
            <rFont val="Tahoma"/>
            <family val="2"/>
          </rPr>
          <t xml:space="preserve">
Input partial frequency for element to the left</t>
        </r>
      </text>
    </comment>
    <comment ref="AO95" authorId="0" shapeId="0" xr:uid="{00000000-0006-0000-0200-0000B2030000}">
      <text>
        <r>
          <rPr>
            <b/>
            <sz val="8"/>
            <color indexed="81"/>
            <rFont val="Tahoma"/>
            <family val="2"/>
          </rPr>
          <t>Alexander Liao:</t>
        </r>
        <r>
          <rPr>
            <sz val="8"/>
            <color indexed="81"/>
            <rFont val="Tahoma"/>
            <family val="2"/>
          </rPr>
          <t xml:space="preserve">
Input partial frequency for element to the left</t>
        </r>
      </text>
    </comment>
    <comment ref="K96" authorId="0" shapeId="0" xr:uid="{00000000-0006-0000-0200-0000B3030000}">
      <text>
        <r>
          <rPr>
            <b/>
            <sz val="8"/>
            <color indexed="81"/>
            <rFont val="Tahoma"/>
            <family val="2"/>
          </rPr>
          <t>Alexander Liao:</t>
        </r>
        <r>
          <rPr>
            <sz val="8"/>
            <color indexed="81"/>
            <rFont val="Tahoma"/>
            <family val="2"/>
          </rPr>
          <t xml:space="preserve">
Input partial frequency for element to the left</t>
        </r>
      </text>
    </comment>
    <comment ref="N96" authorId="0" shapeId="0" xr:uid="{00000000-0006-0000-0200-0000B4030000}">
      <text>
        <r>
          <rPr>
            <b/>
            <sz val="8"/>
            <color indexed="81"/>
            <rFont val="Tahoma"/>
            <family val="2"/>
          </rPr>
          <t>Alexander Liao:</t>
        </r>
        <r>
          <rPr>
            <sz val="8"/>
            <color indexed="81"/>
            <rFont val="Tahoma"/>
            <family val="2"/>
          </rPr>
          <t xml:space="preserve">
Input partial frequency for element to the left</t>
        </r>
      </text>
    </comment>
    <comment ref="Q96" authorId="0" shapeId="0" xr:uid="{00000000-0006-0000-0200-0000B5030000}">
      <text>
        <r>
          <rPr>
            <b/>
            <sz val="8"/>
            <color indexed="81"/>
            <rFont val="Tahoma"/>
            <family val="2"/>
          </rPr>
          <t>Alexander Liao:</t>
        </r>
        <r>
          <rPr>
            <sz val="8"/>
            <color indexed="81"/>
            <rFont val="Tahoma"/>
            <family val="2"/>
          </rPr>
          <t xml:space="preserve">
Input partial frequency for element to the left</t>
        </r>
      </text>
    </comment>
    <comment ref="T96" authorId="0" shapeId="0" xr:uid="{00000000-0006-0000-0200-0000B6030000}">
      <text>
        <r>
          <rPr>
            <b/>
            <sz val="8"/>
            <color indexed="81"/>
            <rFont val="Tahoma"/>
            <family val="2"/>
          </rPr>
          <t>Alexander Liao:</t>
        </r>
        <r>
          <rPr>
            <sz val="8"/>
            <color indexed="81"/>
            <rFont val="Tahoma"/>
            <family val="2"/>
          </rPr>
          <t xml:space="preserve">
Input partial frequency for element to the left</t>
        </r>
      </text>
    </comment>
    <comment ref="W96" authorId="0" shapeId="0" xr:uid="{00000000-0006-0000-0200-0000B7030000}">
      <text>
        <r>
          <rPr>
            <b/>
            <sz val="8"/>
            <color indexed="81"/>
            <rFont val="Tahoma"/>
            <family val="2"/>
          </rPr>
          <t>Alexander Liao:</t>
        </r>
        <r>
          <rPr>
            <sz val="8"/>
            <color indexed="81"/>
            <rFont val="Tahoma"/>
            <family val="2"/>
          </rPr>
          <t xml:space="preserve">
Input partial frequency for element to the left</t>
        </r>
      </text>
    </comment>
    <comment ref="Z96" authorId="0" shapeId="0" xr:uid="{00000000-0006-0000-0200-0000B8030000}">
      <text>
        <r>
          <rPr>
            <b/>
            <sz val="8"/>
            <color indexed="81"/>
            <rFont val="Tahoma"/>
            <family val="2"/>
          </rPr>
          <t>Alexander Liao:</t>
        </r>
        <r>
          <rPr>
            <sz val="8"/>
            <color indexed="81"/>
            <rFont val="Tahoma"/>
            <family val="2"/>
          </rPr>
          <t xml:space="preserve">
Input partial frequency for element to the left</t>
        </r>
      </text>
    </comment>
    <comment ref="AC96" authorId="0" shapeId="0" xr:uid="{00000000-0006-0000-0200-0000B9030000}">
      <text>
        <r>
          <rPr>
            <b/>
            <sz val="8"/>
            <color indexed="81"/>
            <rFont val="Tahoma"/>
            <family val="2"/>
          </rPr>
          <t>Alexander Liao:</t>
        </r>
        <r>
          <rPr>
            <sz val="8"/>
            <color indexed="81"/>
            <rFont val="Tahoma"/>
            <family val="2"/>
          </rPr>
          <t xml:space="preserve">
Input partial frequency for element to the left</t>
        </r>
      </text>
    </comment>
    <comment ref="AF96" authorId="0" shapeId="0" xr:uid="{00000000-0006-0000-0200-0000BA030000}">
      <text>
        <r>
          <rPr>
            <b/>
            <sz val="8"/>
            <color indexed="81"/>
            <rFont val="Tahoma"/>
            <family val="2"/>
          </rPr>
          <t>Alexander Liao:</t>
        </r>
        <r>
          <rPr>
            <sz val="8"/>
            <color indexed="81"/>
            <rFont val="Tahoma"/>
            <family val="2"/>
          </rPr>
          <t xml:space="preserve">
Input partial frequency for element to the left</t>
        </r>
      </text>
    </comment>
    <comment ref="AI96" authorId="0" shapeId="0" xr:uid="{00000000-0006-0000-0200-0000BB030000}">
      <text>
        <r>
          <rPr>
            <b/>
            <sz val="8"/>
            <color indexed="81"/>
            <rFont val="Tahoma"/>
            <family val="2"/>
          </rPr>
          <t>Alexander Liao:</t>
        </r>
        <r>
          <rPr>
            <sz val="8"/>
            <color indexed="81"/>
            <rFont val="Tahoma"/>
            <family val="2"/>
          </rPr>
          <t xml:space="preserve">
Input partial frequency for element to the left</t>
        </r>
      </text>
    </comment>
    <comment ref="AL96" authorId="0" shapeId="0" xr:uid="{00000000-0006-0000-0200-0000BC030000}">
      <text>
        <r>
          <rPr>
            <b/>
            <sz val="8"/>
            <color indexed="81"/>
            <rFont val="Tahoma"/>
            <family val="2"/>
          </rPr>
          <t>Alexander Liao:</t>
        </r>
        <r>
          <rPr>
            <sz val="8"/>
            <color indexed="81"/>
            <rFont val="Tahoma"/>
            <family val="2"/>
          </rPr>
          <t xml:space="preserve">
Input partial frequency for element to the left</t>
        </r>
      </text>
    </comment>
    <comment ref="AO96" authorId="0" shapeId="0" xr:uid="{00000000-0006-0000-0200-0000BD030000}">
      <text>
        <r>
          <rPr>
            <b/>
            <sz val="8"/>
            <color indexed="81"/>
            <rFont val="Tahoma"/>
            <family val="2"/>
          </rPr>
          <t>Alexander Liao:</t>
        </r>
        <r>
          <rPr>
            <sz val="8"/>
            <color indexed="81"/>
            <rFont val="Tahoma"/>
            <family val="2"/>
          </rPr>
          <t xml:space="preserve">
Input partial frequency for element to the left</t>
        </r>
      </text>
    </comment>
    <comment ref="K97" authorId="0" shapeId="0" xr:uid="{00000000-0006-0000-0200-0000BE030000}">
      <text>
        <r>
          <rPr>
            <b/>
            <sz val="8"/>
            <color indexed="81"/>
            <rFont val="Tahoma"/>
            <family val="2"/>
          </rPr>
          <t>Alexander Liao:</t>
        </r>
        <r>
          <rPr>
            <sz val="8"/>
            <color indexed="81"/>
            <rFont val="Tahoma"/>
            <family val="2"/>
          </rPr>
          <t xml:space="preserve">
Input partial frequency for element to the left</t>
        </r>
      </text>
    </comment>
    <comment ref="N97" authorId="0" shapeId="0" xr:uid="{00000000-0006-0000-0200-0000BF030000}">
      <text>
        <r>
          <rPr>
            <b/>
            <sz val="8"/>
            <color indexed="81"/>
            <rFont val="Tahoma"/>
            <family val="2"/>
          </rPr>
          <t>Alexander Liao:</t>
        </r>
        <r>
          <rPr>
            <sz val="8"/>
            <color indexed="81"/>
            <rFont val="Tahoma"/>
            <family val="2"/>
          </rPr>
          <t xml:space="preserve">
Input partial frequency for element to the left</t>
        </r>
      </text>
    </comment>
    <comment ref="Q97" authorId="0" shapeId="0" xr:uid="{00000000-0006-0000-0200-0000C0030000}">
      <text>
        <r>
          <rPr>
            <b/>
            <sz val="8"/>
            <color indexed="81"/>
            <rFont val="Tahoma"/>
            <family val="2"/>
          </rPr>
          <t>Alexander Liao:</t>
        </r>
        <r>
          <rPr>
            <sz val="8"/>
            <color indexed="81"/>
            <rFont val="Tahoma"/>
            <family val="2"/>
          </rPr>
          <t xml:space="preserve">
Input partial frequency for element to the left</t>
        </r>
      </text>
    </comment>
    <comment ref="T97" authorId="0" shapeId="0" xr:uid="{00000000-0006-0000-0200-0000C1030000}">
      <text>
        <r>
          <rPr>
            <b/>
            <sz val="8"/>
            <color indexed="81"/>
            <rFont val="Tahoma"/>
            <family val="2"/>
          </rPr>
          <t>Alexander Liao:</t>
        </r>
        <r>
          <rPr>
            <sz val="8"/>
            <color indexed="81"/>
            <rFont val="Tahoma"/>
            <family val="2"/>
          </rPr>
          <t xml:space="preserve">
Input partial frequency for element to the left</t>
        </r>
      </text>
    </comment>
    <comment ref="W97" authorId="0" shapeId="0" xr:uid="{00000000-0006-0000-0200-0000C2030000}">
      <text>
        <r>
          <rPr>
            <b/>
            <sz val="8"/>
            <color indexed="81"/>
            <rFont val="Tahoma"/>
            <family val="2"/>
          </rPr>
          <t>Alexander Liao:</t>
        </r>
        <r>
          <rPr>
            <sz val="8"/>
            <color indexed="81"/>
            <rFont val="Tahoma"/>
            <family val="2"/>
          </rPr>
          <t xml:space="preserve">
Input partial frequency for element to the left</t>
        </r>
      </text>
    </comment>
    <comment ref="Z97" authorId="0" shapeId="0" xr:uid="{00000000-0006-0000-0200-0000C3030000}">
      <text>
        <r>
          <rPr>
            <b/>
            <sz val="8"/>
            <color indexed="81"/>
            <rFont val="Tahoma"/>
            <family val="2"/>
          </rPr>
          <t>Alexander Liao:</t>
        </r>
        <r>
          <rPr>
            <sz val="8"/>
            <color indexed="81"/>
            <rFont val="Tahoma"/>
            <family val="2"/>
          </rPr>
          <t xml:space="preserve">
Input partial frequency for element to the left</t>
        </r>
      </text>
    </comment>
    <comment ref="AC97" authorId="0" shapeId="0" xr:uid="{00000000-0006-0000-0200-0000C4030000}">
      <text>
        <r>
          <rPr>
            <b/>
            <sz val="8"/>
            <color indexed="81"/>
            <rFont val="Tahoma"/>
            <family val="2"/>
          </rPr>
          <t>Alexander Liao:</t>
        </r>
        <r>
          <rPr>
            <sz val="8"/>
            <color indexed="81"/>
            <rFont val="Tahoma"/>
            <family val="2"/>
          </rPr>
          <t xml:space="preserve">
Input partial frequency for element to the left</t>
        </r>
      </text>
    </comment>
    <comment ref="AF97" authorId="0" shapeId="0" xr:uid="{00000000-0006-0000-0200-0000C5030000}">
      <text>
        <r>
          <rPr>
            <b/>
            <sz val="8"/>
            <color indexed="81"/>
            <rFont val="Tahoma"/>
            <family val="2"/>
          </rPr>
          <t>Alexander Liao:</t>
        </r>
        <r>
          <rPr>
            <sz val="8"/>
            <color indexed="81"/>
            <rFont val="Tahoma"/>
            <family val="2"/>
          </rPr>
          <t xml:space="preserve">
Input partial frequency for element to the left</t>
        </r>
      </text>
    </comment>
    <comment ref="AI97" authorId="0" shapeId="0" xr:uid="{00000000-0006-0000-0200-0000C6030000}">
      <text>
        <r>
          <rPr>
            <b/>
            <sz val="8"/>
            <color indexed="81"/>
            <rFont val="Tahoma"/>
            <family val="2"/>
          </rPr>
          <t>Alexander Liao:</t>
        </r>
        <r>
          <rPr>
            <sz val="8"/>
            <color indexed="81"/>
            <rFont val="Tahoma"/>
            <family val="2"/>
          </rPr>
          <t xml:space="preserve">
Input partial frequency for element to the left</t>
        </r>
      </text>
    </comment>
    <comment ref="AL97" authorId="0" shapeId="0" xr:uid="{00000000-0006-0000-0200-0000C7030000}">
      <text>
        <r>
          <rPr>
            <b/>
            <sz val="8"/>
            <color indexed="81"/>
            <rFont val="Tahoma"/>
            <family val="2"/>
          </rPr>
          <t>Alexander Liao:</t>
        </r>
        <r>
          <rPr>
            <sz val="8"/>
            <color indexed="81"/>
            <rFont val="Tahoma"/>
            <family val="2"/>
          </rPr>
          <t xml:space="preserve">
Input partial frequency for element to the left</t>
        </r>
      </text>
    </comment>
    <comment ref="AO97" authorId="0" shapeId="0" xr:uid="{00000000-0006-0000-0200-0000C8030000}">
      <text>
        <r>
          <rPr>
            <b/>
            <sz val="8"/>
            <color indexed="81"/>
            <rFont val="Tahoma"/>
            <family val="2"/>
          </rPr>
          <t>Alexander Liao:</t>
        </r>
        <r>
          <rPr>
            <sz val="8"/>
            <color indexed="81"/>
            <rFont val="Tahoma"/>
            <family val="2"/>
          </rPr>
          <t xml:space="preserve">
Input partial frequency for element to the left</t>
        </r>
      </text>
    </comment>
    <comment ref="K98" authorId="0" shapeId="0" xr:uid="{00000000-0006-0000-0200-0000C9030000}">
      <text>
        <r>
          <rPr>
            <b/>
            <sz val="8"/>
            <color indexed="81"/>
            <rFont val="Tahoma"/>
            <family val="2"/>
          </rPr>
          <t>Alexander Liao:</t>
        </r>
        <r>
          <rPr>
            <sz val="8"/>
            <color indexed="81"/>
            <rFont val="Tahoma"/>
            <family val="2"/>
          </rPr>
          <t xml:space="preserve">
Input partial frequency for element to the left</t>
        </r>
      </text>
    </comment>
    <comment ref="N98" authorId="0" shapeId="0" xr:uid="{00000000-0006-0000-0200-0000CA030000}">
      <text>
        <r>
          <rPr>
            <b/>
            <sz val="8"/>
            <color indexed="81"/>
            <rFont val="Tahoma"/>
            <family val="2"/>
          </rPr>
          <t>Alexander Liao:</t>
        </r>
        <r>
          <rPr>
            <sz val="8"/>
            <color indexed="81"/>
            <rFont val="Tahoma"/>
            <family val="2"/>
          </rPr>
          <t xml:space="preserve">
Input partial frequency for element to the left</t>
        </r>
      </text>
    </comment>
    <comment ref="Q98" authorId="0" shapeId="0" xr:uid="{00000000-0006-0000-0200-0000CB030000}">
      <text>
        <r>
          <rPr>
            <b/>
            <sz val="8"/>
            <color indexed="81"/>
            <rFont val="Tahoma"/>
            <family val="2"/>
          </rPr>
          <t>Alexander Liao:</t>
        </r>
        <r>
          <rPr>
            <sz val="8"/>
            <color indexed="81"/>
            <rFont val="Tahoma"/>
            <family val="2"/>
          </rPr>
          <t xml:space="preserve">
Input partial frequency for element to the left</t>
        </r>
      </text>
    </comment>
    <comment ref="T98" authorId="0" shapeId="0" xr:uid="{00000000-0006-0000-0200-0000CC030000}">
      <text>
        <r>
          <rPr>
            <b/>
            <sz val="8"/>
            <color indexed="81"/>
            <rFont val="Tahoma"/>
            <family val="2"/>
          </rPr>
          <t>Alexander Liao:</t>
        </r>
        <r>
          <rPr>
            <sz val="8"/>
            <color indexed="81"/>
            <rFont val="Tahoma"/>
            <family val="2"/>
          </rPr>
          <t xml:space="preserve">
Input partial frequency for element to the left</t>
        </r>
      </text>
    </comment>
    <comment ref="W98" authorId="0" shapeId="0" xr:uid="{00000000-0006-0000-0200-0000CD030000}">
      <text>
        <r>
          <rPr>
            <b/>
            <sz val="8"/>
            <color indexed="81"/>
            <rFont val="Tahoma"/>
            <family val="2"/>
          </rPr>
          <t>Alexander Liao:</t>
        </r>
        <r>
          <rPr>
            <sz val="8"/>
            <color indexed="81"/>
            <rFont val="Tahoma"/>
            <family val="2"/>
          </rPr>
          <t xml:space="preserve">
Input partial frequency for element to the left</t>
        </r>
      </text>
    </comment>
    <comment ref="Z98" authorId="0" shapeId="0" xr:uid="{00000000-0006-0000-0200-0000CE030000}">
      <text>
        <r>
          <rPr>
            <b/>
            <sz val="8"/>
            <color indexed="81"/>
            <rFont val="Tahoma"/>
            <family val="2"/>
          </rPr>
          <t>Alexander Liao:</t>
        </r>
        <r>
          <rPr>
            <sz val="8"/>
            <color indexed="81"/>
            <rFont val="Tahoma"/>
            <family val="2"/>
          </rPr>
          <t xml:space="preserve">
Input partial frequency for element to the left</t>
        </r>
      </text>
    </comment>
    <comment ref="AC98" authorId="0" shapeId="0" xr:uid="{00000000-0006-0000-0200-0000CF030000}">
      <text>
        <r>
          <rPr>
            <b/>
            <sz val="8"/>
            <color indexed="81"/>
            <rFont val="Tahoma"/>
            <family val="2"/>
          </rPr>
          <t>Alexander Liao:</t>
        </r>
        <r>
          <rPr>
            <sz val="8"/>
            <color indexed="81"/>
            <rFont val="Tahoma"/>
            <family val="2"/>
          </rPr>
          <t xml:space="preserve">
Input partial frequency for element to the left</t>
        </r>
      </text>
    </comment>
    <comment ref="AF98" authorId="0" shapeId="0" xr:uid="{00000000-0006-0000-0200-0000D0030000}">
      <text>
        <r>
          <rPr>
            <b/>
            <sz val="8"/>
            <color indexed="81"/>
            <rFont val="Tahoma"/>
            <family val="2"/>
          </rPr>
          <t>Alexander Liao:</t>
        </r>
        <r>
          <rPr>
            <sz val="8"/>
            <color indexed="81"/>
            <rFont val="Tahoma"/>
            <family val="2"/>
          </rPr>
          <t xml:space="preserve">
Input partial frequency for element to the left</t>
        </r>
      </text>
    </comment>
    <comment ref="AI98" authorId="0" shapeId="0" xr:uid="{00000000-0006-0000-0200-0000D1030000}">
      <text>
        <r>
          <rPr>
            <b/>
            <sz val="8"/>
            <color indexed="81"/>
            <rFont val="Tahoma"/>
            <family val="2"/>
          </rPr>
          <t>Alexander Liao:</t>
        </r>
        <r>
          <rPr>
            <sz val="8"/>
            <color indexed="81"/>
            <rFont val="Tahoma"/>
            <family val="2"/>
          </rPr>
          <t xml:space="preserve">
Input partial frequency for element to the left</t>
        </r>
      </text>
    </comment>
    <comment ref="AL98" authorId="0" shapeId="0" xr:uid="{00000000-0006-0000-0200-0000D2030000}">
      <text>
        <r>
          <rPr>
            <b/>
            <sz val="8"/>
            <color indexed="81"/>
            <rFont val="Tahoma"/>
            <family val="2"/>
          </rPr>
          <t>Alexander Liao:</t>
        </r>
        <r>
          <rPr>
            <sz val="8"/>
            <color indexed="81"/>
            <rFont val="Tahoma"/>
            <family val="2"/>
          </rPr>
          <t xml:space="preserve">
Input partial frequency for element to the left</t>
        </r>
      </text>
    </comment>
    <comment ref="AO98" authorId="0" shapeId="0" xr:uid="{00000000-0006-0000-0200-0000D3030000}">
      <text>
        <r>
          <rPr>
            <b/>
            <sz val="8"/>
            <color indexed="81"/>
            <rFont val="Tahoma"/>
            <family val="2"/>
          </rPr>
          <t>Alexander Liao:</t>
        </r>
        <r>
          <rPr>
            <sz val="8"/>
            <color indexed="81"/>
            <rFont val="Tahoma"/>
            <family val="2"/>
          </rPr>
          <t xml:space="preserve">
Input partial frequency for element to the left</t>
        </r>
      </text>
    </comment>
    <comment ref="K99" authorId="0" shapeId="0" xr:uid="{00000000-0006-0000-0200-0000D4030000}">
      <text>
        <r>
          <rPr>
            <b/>
            <sz val="8"/>
            <color indexed="81"/>
            <rFont val="Tahoma"/>
            <family val="2"/>
          </rPr>
          <t>Alexander Liao:</t>
        </r>
        <r>
          <rPr>
            <sz val="8"/>
            <color indexed="81"/>
            <rFont val="Tahoma"/>
            <family val="2"/>
          </rPr>
          <t xml:space="preserve">
Input partial frequency for element to the left</t>
        </r>
      </text>
    </comment>
    <comment ref="N99" authorId="0" shapeId="0" xr:uid="{00000000-0006-0000-0200-0000D5030000}">
      <text>
        <r>
          <rPr>
            <b/>
            <sz val="8"/>
            <color indexed="81"/>
            <rFont val="Tahoma"/>
            <family val="2"/>
          </rPr>
          <t>Alexander Liao:</t>
        </r>
        <r>
          <rPr>
            <sz val="8"/>
            <color indexed="81"/>
            <rFont val="Tahoma"/>
            <family val="2"/>
          </rPr>
          <t xml:space="preserve">
Input partial frequency for element to the left</t>
        </r>
      </text>
    </comment>
    <comment ref="Q99" authorId="0" shapeId="0" xr:uid="{00000000-0006-0000-0200-0000D6030000}">
      <text>
        <r>
          <rPr>
            <b/>
            <sz val="8"/>
            <color indexed="81"/>
            <rFont val="Tahoma"/>
            <family val="2"/>
          </rPr>
          <t>Alexander Liao:</t>
        </r>
        <r>
          <rPr>
            <sz val="8"/>
            <color indexed="81"/>
            <rFont val="Tahoma"/>
            <family val="2"/>
          </rPr>
          <t xml:space="preserve">
Input partial frequency for element to the left</t>
        </r>
      </text>
    </comment>
    <comment ref="T99" authorId="0" shapeId="0" xr:uid="{00000000-0006-0000-0200-0000D7030000}">
      <text>
        <r>
          <rPr>
            <b/>
            <sz val="8"/>
            <color indexed="81"/>
            <rFont val="Tahoma"/>
            <family val="2"/>
          </rPr>
          <t>Alexander Liao:</t>
        </r>
        <r>
          <rPr>
            <sz val="8"/>
            <color indexed="81"/>
            <rFont val="Tahoma"/>
            <family val="2"/>
          </rPr>
          <t xml:space="preserve">
Input partial frequency for element to the left</t>
        </r>
      </text>
    </comment>
    <comment ref="W99" authorId="0" shapeId="0" xr:uid="{00000000-0006-0000-0200-0000D8030000}">
      <text>
        <r>
          <rPr>
            <b/>
            <sz val="8"/>
            <color indexed="81"/>
            <rFont val="Tahoma"/>
            <family val="2"/>
          </rPr>
          <t>Alexander Liao:</t>
        </r>
        <r>
          <rPr>
            <sz val="8"/>
            <color indexed="81"/>
            <rFont val="Tahoma"/>
            <family val="2"/>
          </rPr>
          <t xml:space="preserve">
Input partial frequency for element to the left</t>
        </r>
      </text>
    </comment>
    <comment ref="Z99" authorId="0" shapeId="0" xr:uid="{00000000-0006-0000-0200-0000D9030000}">
      <text>
        <r>
          <rPr>
            <b/>
            <sz val="8"/>
            <color indexed="81"/>
            <rFont val="Tahoma"/>
            <family val="2"/>
          </rPr>
          <t>Alexander Liao:</t>
        </r>
        <r>
          <rPr>
            <sz val="8"/>
            <color indexed="81"/>
            <rFont val="Tahoma"/>
            <family val="2"/>
          </rPr>
          <t xml:space="preserve">
Input partial frequency for element to the left</t>
        </r>
      </text>
    </comment>
    <comment ref="AC99" authorId="0" shapeId="0" xr:uid="{00000000-0006-0000-0200-0000DA030000}">
      <text>
        <r>
          <rPr>
            <b/>
            <sz val="8"/>
            <color indexed="81"/>
            <rFont val="Tahoma"/>
            <family val="2"/>
          </rPr>
          <t>Alexander Liao:</t>
        </r>
        <r>
          <rPr>
            <sz val="8"/>
            <color indexed="81"/>
            <rFont val="Tahoma"/>
            <family val="2"/>
          </rPr>
          <t xml:space="preserve">
Input partial frequency for element to the left</t>
        </r>
      </text>
    </comment>
    <comment ref="AF99" authorId="0" shapeId="0" xr:uid="{00000000-0006-0000-0200-0000DB030000}">
      <text>
        <r>
          <rPr>
            <b/>
            <sz val="8"/>
            <color indexed="81"/>
            <rFont val="Tahoma"/>
            <family val="2"/>
          </rPr>
          <t>Alexander Liao:</t>
        </r>
        <r>
          <rPr>
            <sz val="8"/>
            <color indexed="81"/>
            <rFont val="Tahoma"/>
            <family val="2"/>
          </rPr>
          <t xml:space="preserve">
Input partial frequency for element to the left</t>
        </r>
      </text>
    </comment>
    <comment ref="AI99" authorId="0" shapeId="0" xr:uid="{00000000-0006-0000-0200-0000DC030000}">
      <text>
        <r>
          <rPr>
            <b/>
            <sz val="8"/>
            <color indexed="81"/>
            <rFont val="Tahoma"/>
            <family val="2"/>
          </rPr>
          <t>Alexander Liao:</t>
        </r>
        <r>
          <rPr>
            <sz val="8"/>
            <color indexed="81"/>
            <rFont val="Tahoma"/>
            <family val="2"/>
          </rPr>
          <t xml:space="preserve">
Input partial frequency for element to the left</t>
        </r>
      </text>
    </comment>
    <comment ref="AL99" authorId="0" shapeId="0" xr:uid="{00000000-0006-0000-0200-0000DD030000}">
      <text>
        <r>
          <rPr>
            <b/>
            <sz val="8"/>
            <color indexed="81"/>
            <rFont val="Tahoma"/>
            <family val="2"/>
          </rPr>
          <t>Alexander Liao:</t>
        </r>
        <r>
          <rPr>
            <sz val="8"/>
            <color indexed="81"/>
            <rFont val="Tahoma"/>
            <family val="2"/>
          </rPr>
          <t xml:space="preserve">
Input partial frequency for element to the left</t>
        </r>
      </text>
    </comment>
    <comment ref="AO99" authorId="0" shapeId="0" xr:uid="{00000000-0006-0000-0200-0000DE030000}">
      <text>
        <r>
          <rPr>
            <b/>
            <sz val="8"/>
            <color indexed="81"/>
            <rFont val="Tahoma"/>
            <family val="2"/>
          </rPr>
          <t>Alexander Liao:</t>
        </r>
        <r>
          <rPr>
            <sz val="8"/>
            <color indexed="81"/>
            <rFont val="Tahoma"/>
            <family val="2"/>
          </rPr>
          <t xml:space="preserve">
Input partial frequency for element to the left</t>
        </r>
      </text>
    </comment>
    <comment ref="K100" authorId="0" shapeId="0" xr:uid="{00000000-0006-0000-0200-0000DF030000}">
      <text>
        <r>
          <rPr>
            <b/>
            <sz val="8"/>
            <color indexed="81"/>
            <rFont val="Tahoma"/>
            <family val="2"/>
          </rPr>
          <t>Alexander Liao:</t>
        </r>
        <r>
          <rPr>
            <sz val="8"/>
            <color indexed="81"/>
            <rFont val="Tahoma"/>
            <family val="2"/>
          </rPr>
          <t xml:space="preserve">
Input partial frequency for element to the left</t>
        </r>
      </text>
    </comment>
    <comment ref="N100" authorId="0" shapeId="0" xr:uid="{00000000-0006-0000-0200-0000E0030000}">
      <text>
        <r>
          <rPr>
            <b/>
            <sz val="8"/>
            <color indexed="81"/>
            <rFont val="Tahoma"/>
            <family val="2"/>
          </rPr>
          <t>Alexander Liao:</t>
        </r>
        <r>
          <rPr>
            <sz val="8"/>
            <color indexed="81"/>
            <rFont val="Tahoma"/>
            <family val="2"/>
          </rPr>
          <t xml:space="preserve">
Input partial frequency for element to the left</t>
        </r>
      </text>
    </comment>
    <comment ref="Q100" authorId="0" shapeId="0" xr:uid="{00000000-0006-0000-0200-0000E1030000}">
      <text>
        <r>
          <rPr>
            <b/>
            <sz val="8"/>
            <color indexed="81"/>
            <rFont val="Tahoma"/>
            <family val="2"/>
          </rPr>
          <t>Alexander Liao:</t>
        </r>
        <r>
          <rPr>
            <sz val="8"/>
            <color indexed="81"/>
            <rFont val="Tahoma"/>
            <family val="2"/>
          </rPr>
          <t xml:space="preserve">
Input partial frequency for element to the left</t>
        </r>
      </text>
    </comment>
    <comment ref="T100" authorId="0" shapeId="0" xr:uid="{00000000-0006-0000-0200-0000E2030000}">
      <text>
        <r>
          <rPr>
            <b/>
            <sz val="8"/>
            <color indexed="81"/>
            <rFont val="Tahoma"/>
            <family val="2"/>
          </rPr>
          <t>Alexander Liao:</t>
        </r>
        <r>
          <rPr>
            <sz val="8"/>
            <color indexed="81"/>
            <rFont val="Tahoma"/>
            <family val="2"/>
          </rPr>
          <t xml:space="preserve">
Input partial frequency for element to the left</t>
        </r>
      </text>
    </comment>
    <comment ref="W100" authorId="0" shapeId="0" xr:uid="{00000000-0006-0000-0200-0000E3030000}">
      <text>
        <r>
          <rPr>
            <b/>
            <sz val="8"/>
            <color indexed="81"/>
            <rFont val="Tahoma"/>
            <family val="2"/>
          </rPr>
          <t>Alexander Liao:</t>
        </r>
        <r>
          <rPr>
            <sz val="8"/>
            <color indexed="81"/>
            <rFont val="Tahoma"/>
            <family val="2"/>
          </rPr>
          <t xml:space="preserve">
Input partial frequency for element to the left</t>
        </r>
      </text>
    </comment>
    <comment ref="Z100" authorId="0" shapeId="0" xr:uid="{00000000-0006-0000-0200-0000E4030000}">
      <text>
        <r>
          <rPr>
            <b/>
            <sz val="8"/>
            <color indexed="81"/>
            <rFont val="Tahoma"/>
            <family val="2"/>
          </rPr>
          <t>Alexander Liao:</t>
        </r>
        <r>
          <rPr>
            <sz val="8"/>
            <color indexed="81"/>
            <rFont val="Tahoma"/>
            <family val="2"/>
          </rPr>
          <t xml:space="preserve">
Input partial frequency for element to the left</t>
        </r>
      </text>
    </comment>
    <comment ref="AC100" authorId="0" shapeId="0" xr:uid="{00000000-0006-0000-0200-0000E5030000}">
      <text>
        <r>
          <rPr>
            <b/>
            <sz val="8"/>
            <color indexed="81"/>
            <rFont val="Tahoma"/>
            <family val="2"/>
          </rPr>
          <t>Alexander Liao:</t>
        </r>
        <r>
          <rPr>
            <sz val="8"/>
            <color indexed="81"/>
            <rFont val="Tahoma"/>
            <family val="2"/>
          </rPr>
          <t xml:space="preserve">
Input partial frequency for element to the left</t>
        </r>
      </text>
    </comment>
    <comment ref="AF100" authorId="0" shapeId="0" xr:uid="{00000000-0006-0000-0200-0000E6030000}">
      <text>
        <r>
          <rPr>
            <b/>
            <sz val="8"/>
            <color indexed="81"/>
            <rFont val="Tahoma"/>
            <family val="2"/>
          </rPr>
          <t>Alexander Liao:</t>
        </r>
        <r>
          <rPr>
            <sz val="8"/>
            <color indexed="81"/>
            <rFont val="Tahoma"/>
            <family val="2"/>
          </rPr>
          <t xml:space="preserve">
Input partial frequency for element to the left</t>
        </r>
      </text>
    </comment>
    <comment ref="AI100" authorId="0" shapeId="0" xr:uid="{00000000-0006-0000-0200-0000E7030000}">
      <text>
        <r>
          <rPr>
            <b/>
            <sz val="8"/>
            <color indexed="81"/>
            <rFont val="Tahoma"/>
            <family val="2"/>
          </rPr>
          <t>Alexander Liao:</t>
        </r>
        <r>
          <rPr>
            <sz val="8"/>
            <color indexed="81"/>
            <rFont val="Tahoma"/>
            <family val="2"/>
          </rPr>
          <t xml:space="preserve">
Input partial frequency for element to the left</t>
        </r>
      </text>
    </comment>
    <comment ref="AL100" authorId="0" shapeId="0" xr:uid="{00000000-0006-0000-0200-0000E8030000}">
      <text>
        <r>
          <rPr>
            <b/>
            <sz val="8"/>
            <color indexed="81"/>
            <rFont val="Tahoma"/>
            <family val="2"/>
          </rPr>
          <t>Alexander Liao:</t>
        </r>
        <r>
          <rPr>
            <sz val="8"/>
            <color indexed="81"/>
            <rFont val="Tahoma"/>
            <family val="2"/>
          </rPr>
          <t xml:space="preserve">
Input partial frequency for element to the left</t>
        </r>
      </text>
    </comment>
    <comment ref="AO100" authorId="0" shapeId="0" xr:uid="{00000000-0006-0000-0200-0000E9030000}">
      <text>
        <r>
          <rPr>
            <b/>
            <sz val="8"/>
            <color indexed="81"/>
            <rFont val="Tahoma"/>
            <family val="2"/>
          </rPr>
          <t>Alexander Liao:</t>
        </r>
        <r>
          <rPr>
            <sz val="8"/>
            <color indexed="81"/>
            <rFont val="Tahoma"/>
            <family val="2"/>
          </rPr>
          <t xml:space="preserve">
Input partial frequency for element to the left</t>
        </r>
      </text>
    </comment>
    <comment ref="K101" authorId="0" shapeId="0" xr:uid="{00000000-0006-0000-0200-0000EA030000}">
      <text>
        <r>
          <rPr>
            <b/>
            <sz val="8"/>
            <color indexed="81"/>
            <rFont val="Tahoma"/>
            <family val="2"/>
          </rPr>
          <t>Alexander Liao:</t>
        </r>
        <r>
          <rPr>
            <sz val="8"/>
            <color indexed="81"/>
            <rFont val="Tahoma"/>
            <family val="2"/>
          </rPr>
          <t xml:space="preserve">
Input partial frequency for element to the left</t>
        </r>
      </text>
    </comment>
    <comment ref="N101" authorId="0" shapeId="0" xr:uid="{00000000-0006-0000-0200-0000EB030000}">
      <text>
        <r>
          <rPr>
            <b/>
            <sz val="8"/>
            <color indexed="81"/>
            <rFont val="Tahoma"/>
            <family val="2"/>
          </rPr>
          <t>Alexander Liao:</t>
        </r>
        <r>
          <rPr>
            <sz val="8"/>
            <color indexed="81"/>
            <rFont val="Tahoma"/>
            <family val="2"/>
          </rPr>
          <t xml:space="preserve">
Input partial frequency for element to the left</t>
        </r>
      </text>
    </comment>
    <comment ref="Q101" authorId="0" shapeId="0" xr:uid="{00000000-0006-0000-0200-0000EC030000}">
      <text>
        <r>
          <rPr>
            <b/>
            <sz val="8"/>
            <color indexed="81"/>
            <rFont val="Tahoma"/>
            <family val="2"/>
          </rPr>
          <t>Alexander Liao:</t>
        </r>
        <r>
          <rPr>
            <sz val="8"/>
            <color indexed="81"/>
            <rFont val="Tahoma"/>
            <family val="2"/>
          </rPr>
          <t xml:space="preserve">
Input partial frequency for element to the left</t>
        </r>
      </text>
    </comment>
    <comment ref="T101" authorId="0" shapeId="0" xr:uid="{00000000-0006-0000-0200-0000ED030000}">
      <text>
        <r>
          <rPr>
            <b/>
            <sz val="8"/>
            <color indexed="81"/>
            <rFont val="Tahoma"/>
            <family val="2"/>
          </rPr>
          <t>Alexander Liao:</t>
        </r>
        <r>
          <rPr>
            <sz val="8"/>
            <color indexed="81"/>
            <rFont val="Tahoma"/>
            <family val="2"/>
          </rPr>
          <t xml:space="preserve">
Input partial frequency for element to the left</t>
        </r>
      </text>
    </comment>
    <comment ref="W101" authorId="0" shapeId="0" xr:uid="{00000000-0006-0000-0200-0000EE030000}">
      <text>
        <r>
          <rPr>
            <b/>
            <sz val="8"/>
            <color indexed="81"/>
            <rFont val="Tahoma"/>
            <family val="2"/>
          </rPr>
          <t>Alexander Liao:</t>
        </r>
        <r>
          <rPr>
            <sz val="8"/>
            <color indexed="81"/>
            <rFont val="Tahoma"/>
            <family val="2"/>
          </rPr>
          <t xml:space="preserve">
Input partial frequency for element to the left</t>
        </r>
      </text>
    </comment>
    <comment ref="Z101" authorId="0" shapeId="0" xr:uid="{00000000-0006-0000-0200-0000EF030000}">
      <text>
        <r>
          <rPr>
            <b/>
            <sz val="8"/>
            <color indexed="81"/>
            <rFont val="Tahoma"/>
            <family val="2"/>
          </rPr>
          <t>Alexander Liao:</t>
        </r>
        <r>
          <rPr>
            <sz val="8"/>
            <color indexed="81"/>
            <rFont val="Tahoma"/>
            <family val="2"/>
          </rPr>
          <t xml:space="preserve">
Input partial frequency for element to the left</t>
        </r>
      </text>
    </comment>
    <comment ref="AC101" authorId="0" shapeId="0" xr:uid="{00000000-0006-0000-0200-0000F0030000}">
      <text>
        <r>
          <rPr>
            <b/>
            <sz val="8"/>
            <color indexed="81"/>
            <rFont val="Tahoma"/>
            <family val="2"/>
          </rPr>
          <t>Alexander Liao:</t>
        </r>
        <r>
          <rPr>
            <sz val="8"/>
            <color indexed="81"/>
            <rFont val="Tahoma"/>
            <family val="2"/>
          </rPr>
          <t xml:space="preserve">
Input partial frequency for element to the left</t>
        </r>
      </text>
    </comment>
    <comment ref="AF101" authorId="0" shapeId="0" xr:uid="{00000000-0006-0000-0200-0000F1030000}">
      <text>
        <r>
          <rPr>
            <b/>
            <sz val="8"/>
            <color indexed="81"/>
            <rFont val="Tahoma"/>
            <family val="2"/>
          </rPr>
          <t>Alexander Liao:</t>
        </r>
        <r>
          <rPr>
            <sz val="8"/>
            <color indexed="81"/>
            <rFont val="Tahoma"/>
            <family val="2"/>
          </rPr>
          <t xml:space="preserve">
Input partial frequency for element to the left</t>
        </r>
      </text>
    </comment>
    <comment ref="AI101" authorId="0" shapeId="0" xr:uid="{00000000-0006-0000-0200-0000F2030000}">
      <text>
        <r>
          <rPr>
            <b/>
            <sz val="8"/>
            <color indexed="81"/>
            <rFont val="Tahoma"/>
            <family val="2"/>
          </rPr>
          <t>Alexander Liao:</t>
        </r>
        <r>
          <rPr>
            <sz val="8"/>
            <color indexed="81"/>
            <rFont val="Tahoma"/>
            <family val="2"/>
          </rPr>
          <t xml:space="preserve">
Input partial frequency for element to the left</t>
        </r>
      </text>
    </comment>
    <comment ref="AL101" authorId="0" shapeId="0" xr:uid="{00000000-0006-0000-0200-0000F3030000}">
      <text>
        <r>
          <rPr>
            <b/>
            <sz val="8"/>
            <color indexed="81"/>
            <rFont val="Tahoma"/>
            <family val="2"/>
          </rPr>
          <t>Alexander Liao:</t>
        </r>
        <r>
          <rPr>
            <sz val="8"/>
            <color indexed="81"/>
            <rFont val="Tahoma"/>
            <family val="2"/>
          </rPr>
          <t xml:space="preserve">
Input partial frequency for element to the left</t>
        </r>
      </text>
    </comment>
    <comment ref="AO101" authorId="0" shapeId="0" xr:uid="{00000000-0006-0000-0200-0000F4030000}">
      <text>
        <r>
          <rPr>
            <b/>
            <sz val="8"/>
            <color indexed="81"/>
            <rFont val="Tahoma"/>
            <family val="2"/>
          </rPr>
          <t>Alexander Liao:</t>
        </r>
        <r>
          <rPr>
            <sz val="8"/>
            <color indexed="81"/>
            <rFont val="Tahoma"/>
            <family val="2"/>
          </rPr>
          <t xml:space="preserve">
Input partial frequency for element to the left</t>
        </r>
      </text>
    </comment>
    <comment ref="K102" authorId="0" shapeId="0" xr:uid="{00000000-0006-0000-0200-0000F5030000}">
      <text>
        <r>
          <rPr>
            <b/>
            <sz val="8"/>
            <color indexed="81"/>
            <rFont val="Tahoma"/>
            <family val="2"/>
          </rPr>
          <t>Alexander Liao:</t>
        </r>
        <r>
          <rPr>
            <sz val="8"/>
            <color indexed="81"/>
            <rFont val="Tahoma"/>
            <family val="2"/>
          </rPr>
          <t xml:space="preserve">
Input partial frequency for element to the left</t>
        </r>
      </text>
    </comment>
    <comment ref="N102" authorId="0" shapeId="0" xr:uid="{00000000-0006-0000-0200-0000F6030000}">
      <text>
        <r>
          <rPr>
            <b/>
            <sz val="8"/>
            <color indexed="81"/>
            <rFont val="Tahoma"/>
            <family val="2"/>
          </rPr>
          <t>Alexander Liao:</t>
        </r>
        <r>
          <rPr>
            <sz val="8"/>
            <color indexed="81"/>
            <rFont val="Tahoma"/>
            <family val="2"/>
          </rPr>
          <t xml:space="preserve">
Input partial frequency for element to the left</t>
        </r>
      </text>
    </comment>
    <comment ref="Q102" authorId="0" shapeId="0" xr:uid="{00000000-0006-0000-0200-0000F7030000}">
      <text>
        <r>
          <rPr>
            <b/>
            <sz val="8"/>
            <color indexed="81"/>
            <rFont val="Tahoma"/>
            <family val="2"/>
          </rPr>
          <t>Alexander Liao:</t>
        </r>
        <r>
          <rPr>
            <sz val="8"/>
            <color indexed="81"/>
            <rFont val="Tahoma"/>
            <family val="2"/>
          </rPr>
          <t xml:space="preserve">
Input partial frequency for element to the left</t>
        </r>
      </text>
    </comment>
    <comment ref="T102" authorId="0" shapeId="0" xr:uid="{00000000-0006-0000-0200-0000F8030000}">
      <text>
        <r>
          <rPr>
            <b/>
            <sz val="8"/>
            <color indexed="81"/>
            <rFont val="Tahoma"/>
            <family val="2"/>
          </rPr>
          <t>Alexander Liao:</t>
        </r>
        <r>
          <rPr>
            <sz val="8"/>
            <color indexed="81"/>
            <rFont val="Tahoma"/>
            <family val="2"/>
          </rPr>
          <t xml:space="preserve">
Input partial frequency for element to the left</t>
        </r>
      </text>
    </comment>
    <comment ref="W102" authorId="0" shapeId="0" xr:uid="{00000000-0006-0000-0200-0000F9030000}">
      <text>
        <r>
          <rPr>
            <b/>
            <sz val="8"/>
            <color indexed="81"/>
            <rFont val="Tahoma"/>
            <family val="2"/>
          </rPr>
          <t>Alexander Liao:</t>
        </r>
        <r>
          <rPr>
            <sz val="8"/>
            <color indexed="81"/>
            <rFont val="Tahoma"/>
            <family val="2"/>
          </rPr>
          <t xml:space="preserve">
Input partial frequency for element to the left</t>
        </r>
      </text>
    </comment>
    <comment ref="Z102" authorId="0" shapeId="0" xr:uid="{00000000-0006-0000-0200-0000FA030000}">
      <text>
        <r>
          <rPr>
            <b/>
            <sz val="8"/>
            <color indexed="81"/>
            <rFont val="Tahoma"/>
            <family val="2"/>
          </rPr>
          <t>Alexander Liao:</t>
        </r>
        <r>
          <rPr>
            <sz val="8"/>
            <color indexed="81"/>
            <rFont val="Tahoma"/>
            <family val="2"/>
          </rPr>
          <t xml:space="preserve">
Input partial frequency for element to the left</t>
        </r>
      </text>
    </comment>
    <comment ref="AC102" authorId="0" shapeId="0" xr:uid="{00000000-0006-0000-0200-0000FB030000}">
      <text>
        <r>
          <rPr>
            <b/>
            <sz val="8"/>
            <color indexed="81"/>
            <rFont val="Tahoma"/>
            <family val="2"/>
          </rPr>
          <t>Alexander Liao:</t>
        </r>
        <r>
          <rPr>
            <sz val="8"/>
            <color indexed="81"/>
            <rFont val="Tahoma"/>
            <family val="2"/>
          </rPr>
          <t xml:space="preserve">
Input partial frequency for element to the left</t>
        </r>
      </text>
    </comment>
    <comment ref="AF102" authorId="0" shapeId="0" xr:uid="{00000000-0006-0000-0200-0000FC030000}">
      <text>
        <r>
          <rPr>
            <b/>
            <sz val="8"/>
            <color indexed="81"/>
            <rFont val="Tahoma"/>
            <family val="2"/>
          </rPr>
          <t>Alexander Liao:</t>
        </r>
        <r>
          <rPr>
            <sz val="8"/>
            <color indexed="81"/>
            <rFont val="Tahoma"/>
            <family val="2"/>
          </rPr>
          <t xml:space="preserve">
Input partial frequency for element to the left</t>
        </r>
      </text>
    </comment>
    <comment ref="AI102" authorId="0" shapeId="0" xr:uid="{00000000-0006-0000-0200-0000FD030000}">
      <text>
        <r>
          <rPr>
            <b/>
            <sz val="8"/>
            <color indexed="81"/>
            <rFont val="Tahoma"/>
            <family val="2"/>
          </rPr>
          <t>Alexander Liao:</t>
        </r>
        <r>
          <rPr>
            <sz val="8"/>
            <color indexed="81"/>
            <rFont val="Tahoma"/>
            <family val="2"/>
          </rPr>
          <t xml:space="preserve">
Input partial frequency for element to the left</t>
        </r>
      </text>
    </comment>
    <comment ref="AL102" authorId="0" shapeId="0" xr:uid="{00000000-0006-0000-0200-0000FE030000}">
      <text>
        <r>
          <rPr>
            <b/>
            <sz val="8"/>
            <color indexed="81"/>
            <rFont val="Tahoma"/>
            <family val="2"/>
          </rPr>
          <t>Alexander Liao:</t>
        </r>
        <r>
          <rPr>
            <sz val="8"/>
            <color indexed="81"/>
            <rFont val="Tahoma"/>
            <family val="2"/>
          </rPr>
          <t xml:space="preserve">
Input partial frequency for element to the left</t>
        </r>
      </text>
    </comment>
    <comment ref="AO102" authorId="0" shapeId="0" xr:uid="{00000000-0006-0000-0200-0000FF030000}">
      <text>
        <r>
          <rPr>
            <b/>
            <sz val="8"/>
            <color indexed="81"/>
            <rFont val="Tahoma"/>
            <family val="2"/>
          </rPr>
          <t>Alexander Liao:</t>
        </r>
        <r>
          <rPr>
            <sz val="8"/>
            <color indexed="81"/>
            <rFont val="Tahoma"/>
            <family val="2"/>
          </rPr>
          <t xml:space="preserve">
Input partial frequency for element to the left</t>
        </r>
      </text>
    </comment>
    <comment ref="K103" authorId="0" shapeId="0" xr:uid="{00000000-0006-0000-0200-000000040000}">
      <text>
        <r>
          <rPr>
            <b/>
            <sz val="8"/>
            <color indexed="81"/>
            <rFont val="Tahoma"/>
            <family val="2"/>
          </rPr>
          <t>Alexander Liao:</t>
        </r>
        <r>
          <rPr>
            <sz val="8"/>
            <color indexed="81"/>
            <rFont val="Tahoma"/>
            <family val="2"/>
          </rPr>
          <t xml:space="preserve">
Input partial frequency for element to the left</t>
        </r>
      </text>
    </comment>
    <comment ref="N103" authorId="0" shapeId="0" xr:uid="{00000000-0006-0000-0200-000001040000}">
      <text>
        <r>
          <rPr>
            <b/>
            <sz val="8"/>
            <color indexed="81"/>
            <rFont val="Tahoma"/>
            <family val="2"/>
          </rPr>
          <t>Alexander Liao:</t>
        </r>
        <r>
          <rPr>
            <sz val="8"/>
            <color indexed="81"/>
            <rFont val="Tahoma"/>
            <family val="2"/>
          </rPr>
          <t xml:space="preserve">
Input partial frequency for element to the left</t>
        </r>
      </text>
    </comment>
    <comment ref="Q103" authorId="0" shapeId="0" xr:uid="{00000000-0006-0000-0200-000002040000}">
      <text>
        <r>
          <rPr>
            <b/>
            <sz val="8"/>
            <color indexed="81"/>
            <rFont val="Tahoma"/>
            <family val="2"/>
          </rPr>
          <t>Alexander Liao:</t>
        </r>
        <r>
          <rPr>
            <sz val="8"/>
            <color indexed="81"/>
            <rFont val="Tahoma"/>
            <family val="2"/>
          </rPr>
          <t xml:space="preserve">
Input partial frequency for element to the left</t>
        </r>
      </text>
    </comment>
    <comment ref="T103" authorId="0" shapeId="0" xr:uid="{00000000-0006-0000-0200-000003040000}">
      <text>
        <r>
          <rPr>
            <b/>
            <sz val="8"/>
            <color indexed="81"/>
            <rFont val="Tahoma"/>
            <family val="2"/>
          </rPr>
          <t>Alexander Liao:</t>
        </r>
        <r>
          <rPr>
            <sz val="8"/>
            <color indexed="81"/>
            <rFont val="Tahoma"/>
            <family val="2"/>
          </rPr>
          <t xml:space="preserve">
Input partial frequency for element to the left</t>
        </r>
      </text>
    </comment>
    <comment ref="W103" authorId="0" shapeId="0" xr:uid="{00000000-0006-0000-0200-000004040000}">
      <text>
        <r>
          <rPr>
            <b/>
            <sz val="8"/>
            <color indexed="81"/>
            <rFont val="Tahoma"/>
            <family val="2"/>
          </rPr>
          <t>Alexander Liao:</t>
        </r>
        <r>
          <rPr>
            <sz val="8"/>
            <color indexed="81"/>
            <rFont val="Tahoma"/>
            <family val="2"/>
          </rPr>
          <t xml:space="preserve">
Input partial frequency for element to the left</t>
        </r>
      </text>
    </comment>
    <comment ref="Z103" authorId="0" shapeId="0" xr:uid="{00000000-0006-0000-0200-000005040000}">
      <text>
        <r>
          <rPr>
            <b/>
            <sz val="8"/>
            <color indexed="81"/>
            <rFont val="Tahoma"/>
            <family val="2"/>
          </rPr>
          <t>Alexander Liao:</t>
        </r>
        <r>
          <rPr>
            <sz val="8"/>
            <color indexed="81"/>
            <rFont val="Tahoma"/>
            <family val="2"/>
          </rPr>
          <t xml:space="preserve">
Input partial frequency for element to the left</t>
        </r>
      </text>
    </comment>
    <comment ref="AC103" authorId="0" shapeId="0" xr:uid="{00000000-0006-0000-0200-000006040000}">
      <text>
        <r>
          <rPr>
            <b/>
            <sz val="8"/>
            <color indexed="81"/>
            <rFont val="Tahoma"/>
            <family val="2"/>
          </rPr>
          <t>Alexander Liao:</t>
        </r>
        <r>
          <rPr>
            <sz val="8"/>
            <color indexed="81"/>
            <rFont val="Tahoma"/>
            <family val="2"/>
          </rPr>
          <t xml:space="preserve">
Input partial frequency for element to the left</t>
        </r>
      </text>
    </comment>
    <comment ref="AF103" authorId="0" shapeId="0" xr:uid="{00000000-0006-0000-0200-000007040000}">
      <text>
        <r>
          <rPr>
            <b/>
            <sz val="8"/>
            <color indexed="81"/>
            <rFont val="Tahoma"/>
            <family val="2"/>
          </rPr>
          <t>Alexander Liao:</t>
        </r>
        <r>
          <rPr>
            <sz val="8"/>
            <color indexed="81"/>
            <rFont val="Tahoma"/>
            <family val="2"/>
          </rPr>
          <t xml:space="preserve">
Input partial frequency for element to the left</t>
        </r>
      </text>
    </comment>
    <comment ref="AI103" authorId="0" shapeId="0" xr:uid="{00000000-0006-0000-0200-000008040000}">
      <text>
        <r>
          <rPr>
            <b/>
            <sz val="8"/>
            <color indexed="81"/>
            <rFont val="Tahoma"/>
            <family val="2"/>
          </rPr>
          <t>Alexander Liao:</t>
        </r>
        <r>
          <rPr>
            <sz val="8"/>
            <color indexed="81"/>
            <rFont val="Tahoma"/>
            <family val="2"/>
          </rPr>
          <t xml:space="preserve">
Input partial frequency for element to the left</t>
        </r>
      </text>
    </comment>
    <comment ref="AL103" authorId="0" shapeId="0" xr:uid="{00000000-0006-0000-0200-000009040000}">
      <text>
        <r>
          <rPr>
            <b/>
            <sz val="8"/>
            <color indexed="81"/>
            <rFont val="Tahoma"/>
            <family val="2"/>
          </rPr>
          <t>Alexander Liao:</t>
        </r>
        <r>
          <rPr>
            <sz val="8"/>
            <color indexed="81"/>
            <rFont val="Tahoma"/>
            <family val="2"/>
          </rPr>
          <t xml:space="preserve">
Input partial frequency for element to the left</t>
        </r>
      </text>
    </comment>
    <comment ref="AO103" authorId="0" shapeId="0" xr:uid="{00000000-0006-0000-0200-00000A040000}">
      <text>
        <r>
          <rPr>
            <b/>
            <sz val="8"/>
            <color indexed="81"/>
            <rFont val="Tahoma"/>
            <family val="2"/>
          </rPr>
          <t>Alexander Liao:</t>
        </r>
        <r>
          <rPr>
            <sz val="8"/>
            <color indexed="81"/>
            <rFont val="Tahoma"/>
            <family val="2"/>
          </rPr>
          <t xml:space="preserve">
Input partial frequency for element to the left</t>
        </r>
      </text>
    </comment>
    <comment ref="K104" authorId="0" shapeId="0" xr:uid="{00000000-0006-0000-0200-00000B040000}">
      <text>
        <r>
          <rPr>
            <b/>
            <sz val="8"/>
            <color indexed="81"/>
            <rFont val="Tahoma"/>
            <family val="2"/>
          </rPr>
          <t>Alexander Liao:</t>
        </r>
        <r>
          <rPr>
            <sz val="8"/>
            <color indexed="81"/>
            <rFont val="Tahoma"/>
            <family val="2"/>
          </rPr>
          <t xml:space="preserve">
Input partial frequency for element to the left</t>
        </r>
      </text>
    </comment>
    <comment ref="N104" authorId="0" shapeId="0" xr:uid="{00000000-0006-0000-0200-00000C040000}">
      <text>
        <r>
          <rPr>
            <b/>
            <sz val="8"/>
            <color indexed="81"/>
            <rFont val="Tahoma"/>
            <family val="2"/>
          </rPr>
          <t>Alexander Liao:</t>
        </r>
        <r>
          <rPr>
            <sz val="8"/>
            <color indexed="81"/>
            <rFont val="Tahoma"/>
            <family val="2"/>
          </rPr>
          <t xml:space="preserve">
Input partial frequency for element to the left</t>
        </r>
      </text>
    </comment>
    <comment ref="Q104" authorId="0" shapeId="0" xr:uid="{00000000-0006-0000-0200-00000D040000}">
      <text>
        <r>
          <rPr>
            <b/>
            <sz val="8"/>
            <color indexed="81"/>
            <rFont val="Tahoma"/>
            <family val="2"/>
          </rPr>
          <t>Alexander Liao:</t>
        </r>
        <r>
          <rPr>
            <sz val="8"/>
            <color indexed="81"/>
            <rFont val="Tahoma"/>
            <family val="2"/>
          </rPr>
          <t xml:space="preserve">
Input partial frequency for element to the left</t>
        </r>
      </text>
    </comment>
    <comment ref="T104" authorId="0" shapeId="0" xr:uid="{00000000-0006-0000-0200-00000E040000}">
      <text>
        <r>
          <rPr>
            <b/>
            <sz val="8"/>
            <color indexed="81"/>
            <rFont val="Tahoma"/>
            <family val="2"/>
          </rPr>
          <t>Alexander Liao:</t>
        </r>
        <r>
          <rPr>
            <sz val="8"/>
            <color indexed="81"/>
            <rFont val="Tahoma"/>
            <family val="2"/>
          </rPr>
          <t xml:space="preserve">
Input partial frequency for element to the left</t>
        </r>
      </text>
    </comment>
    <comment ref="W104" authorId="0" shapeId="0" xr:uid="{00000000-0006-0000-0200-00000F040000}">
      <text>
        <r>
          <rPr>
            <b/>
            <sz val="8"/>
            <color indexed="81"/>
            <rFont val="Tahoma"/>
            <family val="2"/>
          </rPr>
          <t>Alexander Liao:</t>
        </r>
        <r>
          <rPr>
            <sz val="8"/>
            <color indexed="81"/>
            <rFont val="Tahoma"/>
            <family val="2"/>
          </rPr>
          <t xml:space="preserve">
Input partial frequency for element to the left</t>
        </r>
      </text>
    </comment>
    <comment ref="Z104" authorId="0" shapeId="0" xr:uid="{00000000-0006-0000-0200-000010040000}">
      <text>
        <r>
          <rPr>
            <b/>
            <sz val="8"/>
            <color indexed="81"/>
            <rFont val="Tahoma"/>
            <family val="2"/>
          </rPr>
          <t>Alexander Liao:</t>
        </r>
        <r>
          <rPr>
            <sz val="8"/>
            <color indexed="81"/>
            <rFont val="Tahoma"/>
            <family val="2"/>
          </rPr>
          <t xml:space="preserve">
Input partial frequency for element to the left</t>
        </r>
      </text>
    </comment>
    <comment ref="AC104" authorId="0" shapeId="0" xr:uid="{00000000-0006-0000-0200-000011040000}">
      <text>
        <r>
          <rPr>
            <b/>
            <sz val="8"/>
            <color indexed="81"/>
            <rFont val="Tahoma"/>
            <family val="2"/>
          </rPr>
          <t>Alexander Liao:</t>
        </r>
        <r>
          <rPr>
            <sz val="8"/>
            <color indexed="81"/>
            <rFont val="Tahoma"/>
            <family val="2"/>
          </rPr>
          <t xml:space="preserve">
Input partial frequency for element to the left</t>
        </r>
      </text>
    </comment>
    <comment ref="AF104" authorId="0" shapeId="0" xr:uid="{00000000-0006-0000-0200-000012040000}">
      <text>
        <r>
          <rPr>
            <b/>
            <sz val="8"/>
            <color indexed="81"/>
            <rFont val="Tahoma"/>
            <family val="2"/>
          </rPr>
          <t>Alexander Liao:</t>
        </r>
        <r>
          <rPr>
            <sz val="8"/>
            <color indexed="81"/>
            <rFont val="Tahoma"/>
            <family val="2"/>
          </rPr>
          <t xml:space="preserve">
Input partial frequency for element to the left</t>
        </r>
      </text>
    </comment>
    <comment ref="AI104" authorId="0" shapeId="0" xr:uid="{00000000-0006-0000-0200-000013040000}">
      <text>
        <r>
          <rPr>
            <b/>
            <sz val="8"/>
            <color indexed="81"/>
            <rFont val="Tahoma"/>
            <family val="2"/>
          </rPr>
          <t>Alexander Liao:</t>
        </r>
        <r>
          <rPr>
            <sz val="8"/>
            <color indexed="81"/>
            <rFont val="Tahoma"/>
            <family val="2"/>
          </rPr>
          <t xml:space="preserve">
Input partial frequency for element to the left</t>
        </r>
      </text>
    </comment>
    <comment ref="AL104" authorId="0" shapeId="0" xr:uid="{00000000-0006-0000-0200-000014040000}">
      <text>
        <r>
          <rPr>
            <b/>
            <sz val="8"/>
            <color indexed="81"/>
            <rFont val="Tahoma"/>
            <family val="2"/>
          </rPr>
          <t>Alexander Liao:</t>
        </r>
        <r>
          <rPr>
            <sz val="8"/>
            <color indexed="81"/>
            <rFont val="Tahoma"/>
            <family val="2"/>
          </rPr>
          <t xml:space="preserve">
Input partial frequency for element to the left</t>
        </r>
      </text>
    </comment>
    <comment ref="AO104" authorId="0" shapeId="0" xr:uid="{00000000-0006-0000-0200-000015040000}">
      <text>
        <r>
          <rPr>
            <b/>
            <sz val="8"/>
            <color indexed="81"/>
            <rFont val="Tahoma"/>
            <family val="2"/>
          </rPr>
          <t>Alexander Liao:</t>
        </r>
        <r>
          <rPr>
            <sz val="8"/>
            <color indexed="81"/>
            <rFont val="Tahoma"/>
            <family val="2"/>
          </rPr>
          <t xml:space="preserve">
Input partial frequency for element to the left</t>
        </r>
      </text>
    </comment>
    <comment ref="K105" authorId="0" shapeId="0" xr:uid="{00000000-0006-0000-0200-000016040000}">
      <text>
        <r>
          <rPr>
            <b/>
            <sz val="8"/>
            <color indexed="81"/>
            <rFont val="Tahoma"/>
            <family val="2"/>
          </rPr>
          <t>Alexander Liao:</t>
        </r>
        <r>
          <rPr>
            <sz val="8"/>
            <color indexed="81"/>
            <rFont val="Tahoma"/>
            <family val="2"/>
          </rPr>
          <t xml:space="preserve">
Input partial frequency for element to the left</t>
        </r>
      </text>
    </comment>
    <comment ref="N105" authorId="0" shapeId="0" xr:uid="{00000000-0006-0000-0200-000017040000}">
      <text>
        <r>
          <rPr>
            <b/>
            <sz val="8"/>
            <color indexed="81"/>
            <rFont val="Tahoma"/>
            <family val="2"/>
          </rPr>
          <t>Alexander Liao:</t>
        </r>
        <r>
          <rPr>
            <sz val="8"/>
            <color indexed="81"/>
            <rFont val="Tahoma"/>
            <family val="2"/>
          </rPr>
          <t xml:space="preserve">
Input partial frequency for element to the left</t>
        </r>
      </text>
    </comment>
    <comment ref="Q105" authorId="0" shapeId="0" xr:uid="{00000000-0006-0000-0200-000018040000}">
      <text>
        <r>
          <rPr>
            <b/>
            <sz val="8"/>
            <color indexed="81"/>
            <rFont val="Tahoma"/>
            <family val="2"/>
          </rPr>
          <t>Alexander Liao:</t>
        </r>
        <r>
          <rPr>
            <sz val="8"/>
            <color indexed="81"/>
            <rFont val="Tahoma"/>
            <family val="2"/>
          </rPr>
          <t xml:space="preserve">
Input partial frequency for element to the left</t>
        </r>
      </text>
    </comment>
    <comment ref="T105" authorId="0" shapeId="0" xr:uid="{00000000-0006-0000-0200-000019040000}">
      <text>
        <r>
          <rPr>
            <b/>
            <sz val="8"/>
            <color indexed="81"/>
            <rFont val="Tahoma"/>
            <family val="2"/>
          </rPr>
          <t>Alexander Liao:</t>
        </r>
        <r>
          <rPr>
            <sz val="8"/>
            <color indexed="81"/>
            <rFont val="Tahoma"/>
            <family val="2"/>
          </rPr>
          <t xml:space="preserve">
Input partial frequency for element to the left</t>
        </r>
      </text>
    </comment>
    <comment ref="W105" authorId="0" shapeId="0" xr:uid="{00000000-0006-0000-0200-00001A040000}">
      <text>
        <r>
          <rPr>
            <b/>
            <sz val="8"/>
            <color indexed="81"/>
            <rFont val="Tahoma"/>
            <family val="2"/>
          </rPr>
          <t>Alexander Liao:</t>
        </r>
        <r>
          <rPr>
            <sz val="8"/>
            <color indexed="81"/>
            <rFont val="Tahoma"/>
            <family val="2"/>
          </rPr>
          <t xml:space="preserve">
Input partial frequency for element to the left</t>
        </r>
      </text>
    </comment>
    <comment ref="Z105" authorId="0" shapeId="0" xr:uid="{00000000-0006-0000-0200-00001B040000}">
      <text>
        <r>
          <rPr>
            <b/>
            <sz val="8"/>
            <color indexed="81"/>
            <rFont val="Tahoma"/>
            <family val="2"/>
          </rPr>
          <t>Alexander Liao:</t>
        </r>
        <r>
          <rPr>
            <sz val="8"/>
            <color indexed="81"/>
            <rFont val="Tahoma"/>
            <family val="2"/>
          </rPr>
          <t xml:space="preserve">
Input partial frequency for element to the left</t>
        </r>
      </text>
    </comment>
    <comment ref="AC105" authorId="0" shapeId="0" xr:uid="{00000000-0006-0000-0200-00001C040000}">
      <text>
        <r>
          <rPr>
            <b/>
            <sz val="8"/>
            <color indexed="81"/>
            <rFont val="Tahoma"/>
            <family val="2"/>
          </rPr>
          <t>Alexander Liao:</t>
        </r>
        <r>
          <rPr>
            <sz val="8"/>
            <color indexed="81"/>
            <rFont val="Tahoma"/>
            <family val="2"/>
          </rPr>
          <t xml:space="preserve">
Input partial frequency for element to the left</t>
        </r>
      </text>
    </comment>
    <comment ref="AF105" authorId="0" shapeId="0" xr:uid="{00000000-0006-0000-0200-00001D040000}">
      <text>
        <r>
          <rPr>
            <b/>
            <sz val="8"/>
            <color indexed="81"/>
            <rFont val="Tahoma"/>
            <family val="2"/>
          </rPr>
          <t>Alexander Liao:</t>
        </r>
        <r>
          <rPr>
            <sz val="8"/>
            <color indexed="81"/>
            <rFont val="Tahoma"/>
            <family val="2"/>
          </rPr>
          <t xml:space="preserve">
Input partial frequency for element to the left</t>
        </r>
      </text>
    </comment>
    <comment ref="AI105" authorId="0" shapeId="0" xr:uid="{00000000-0006-0000-0200-00001E040000}">
      <text>
        <r>
          <rPr>
            <b/>
            <sz val="8"/>
            <color indexed="81"/>
            <rFont val="Tahoma"/>
            <family val="2"/>
          </rPr>
          <t>Alexander Liao:</t>
        </r>
        <r>
          <rPr>
            <sz val="8"/>
            <color indexed="81"/>
            <rFont val="Tahoma"/>
            <family val="2"/>
          </rPr>
          <t xml:space="preserve">
Input partial frequency for element to the left</t>
        </r>
      </text>
    </comment>
    <comment ref="AL105" authorId="0" shapeId="0" xr:uid="{00000000-0006-0000-0200-00001F040000}">
      <text>
        <r>
          <rPr>
            <b/>
            <sz val="8"/>
            <color indexed="81"/>
            <rFont val="Tahoma"/>
            <family val="2"/>
          </rPr>
          <t>Alexander Liao:</t>
        </r>
        <r>
          <rPr>
            <sz val="8"/>
            <color indexed="81"/>
            <rFont val="Tahoma"/>
            <family val="2"/>
          </rPr>
          <t xml:space="preserve">
Input partial frequency for element to the left</t>
        </r>
      </text>
    </comment>
    <comment ref="AO105" authorId="0" shapeId="0" xr:uid="{00000000-0006-0000-0200-000020040000}">
      <text>
        <r>
          <rPr>
            <b/>
            <sz val="8"/>
            <color indexed="81"/>
            <rFont val="Tahoma"/>
            <family val="2"/>
          </rPr>
          <t>Alexander Liao:</t>
        </r>
        <r>
          <rPr>
            <sz val="8"/>
            <color indexed="81"/>
            <rFont val="Tahoma"/>
            <family val="2"/>
          </rPr>
          <t xml:space="preserve">
Input partial frequency for element to the left</t>
        </r>
      </text>
    </comment>
    <comment ref="K106" authorId="0" shapeId="0" xr:uid="{00000000-0006-0000-0200-000021040000}">
      <text>
        <r>
          <rPr>
            <b/>
            <sz val="8"/>
            <color indexed="81"/>
            <rFont val="Tahoma"/>
            <family val="2"/>
          </rPr>
          <t>Alexander Liao:</t>
        </r>
        <r>
          <rPr>
            <sz val="8"/>
            <color indexed="81"/>
            <rFont val="Tahoma"/>
            <family val="2"/>
          </rPr>
          <t xml:space="preserve">
Input partial frequency for element to the left</t>
        </r>
      </text>
    </comment>
    <comment ref="N106" authorId="0" shapeId="0" xr:uid="{00000000-0006-0000-0200-000022040000}">
      <text>
        <r>
          <rPr>
            <b/>
            <sz val="8"/>
            <color indexed="81"/>
            <rFont val="Tahoma"/>
            <family val="2"/>
          </rPr>
          <t>Alexander Liao:</t>
        </r>
        <r>
          <rPr>
            <sz val="8"/>
            <color indexed="81"/>
            <rFont val="Tahoma"/>
            <family val="2"/>
          </rPr>
          <t xml:space="preserve">
Input partial frequency for element to the left</t>
        </r>
      </text>
    </comment>
    <comment ref="Q106" authorId="0" shapeId="0" xr:uid="{00000000-0006-0000-0200-000023040000}">
      <text>
        <r>
          <rPr>
            <b/>
            <sz val="8"/>
            <color indexed="81"/>
            <rFont val="Tahoma"/>
            <family val="2"/>
          </rPr>
          <t>Alexander Liao:</t>
        </r>
        <r>
          <rPr>
            <sz val="8"/>
            <color indexed="81"/>
            <rFont val="Tahoma"/>
            <family val="2"/>
          </rPr>
          <t xml:space="preserve">
Input partial frequency for element to the left</t>
        </r>
      </text>
    </comment>
    <comment ref="T106" authorId="0" shapeId="0" xr:uid="{00000000-0006-0000-0200-000024040000}">
      <text>
        <r>
          <rPr>
            <b/>
            <sz val="8"/>
            <color indexed="81"/>
            <rFont val="Tahoma"/>
            <family val="2"/>
          </rPr>
          <t>Alexander Liao:</t>
        </r>
        <r>
          <rPr>
            <sz val="8"/>
            <color indexed="81"/>
            <rFont val="Tahoma"/>
            <family val="2"/>
          </rPr>
          <t xml:space="preserve">
Input partial frequency for element to the left</t>
        </r>
      </text>
    </comment>
    <comment ref="W106" authorId="0" shapeId="0" xr:uid="{00000000-0006-0000-0200-000025040000}">
      <text>
        <r>
          <rPr>
            <b/>
            <sz val="8"/>
            <color indexed="81"/>
            <rFont val="Tahoma"/>
            <family val="2"/>
          </rPr>
          <t>Alexander Liao:</t>
        </r>
        <r>
          <rPr>
            <sz val="8"/>
            <color indexed="81"/>
            <rFont val="Tahoma"/>
            <family val="2"/>
          </rPr>
          <t xml:space="preserve">
Input partial frequency for element to the left</t>
        </r>
      </text>
    </comment>
    <comment ref="Z106" authorId="0" shapeId="0" xr:uid="{00000000-0006-0000-0200-000026040000}">
      <text>
        <r>
          <rPr>
            <b/>
            <sz val="8"/>
            <color indexed="81"/>
            <rFont val="Tahoma"/>
            <family val="2"/>
          </rPr>
          <t>Alexander Liao:</t>
        </r>
        <r>
          <rPr>
            <sz val="8"/>
            <color indexed="81"/>
            <rFont val="Tahoma"/>
            <family val="2"/>
          </rPr>
          <t xml:space="preserve">
Input partial frequency for element to the left</t>
        </r>
      </text>
    </comment>
    <comment ref="AC106" authorId="0" shapeId="0" xr:uid="{00000000-0006-0000-0200-000027040000}">
      <text>
        <r>
          <rPr>
            <b/>
            <sz val="8"/>
            <color indexed="81"/>
            <rFont val="Tahoma"/>
            <family val="2"/>
          </rPr>
          <t>Alexander Liao:</t>
        </r>
        <r>
          <rPr>
            <sz val="8"/>
            <color indexed="81"/>
            <rFont val="Tahoma"/>
            <family val="2"/>
          </rPr>
          <t xml:space="preserve">
Input partial frequency for element to the left</t>
        </r>
      </text>
    </comment>
    <comment ref="AF106" authorId="0" shapeId="0" xr:uid="{00000000-0006-0000-0200-000028040000}">
      <text>
        <r>
          <rPr>
            <b/>
            <sz val="8"/>
            <color indexed="81"/>
            <rFont val="Tahoma"/>
            <family val="2"/>
          </rPr>
          <t>Alexander Liao:</t>
        </r>
        <r>
          <rPr>
            <sz val="8"/>
            <color indexed="81"/>
            <rFont val="Tahoma"/>
            <family val="2"/>
          </rPr>
          <t xml:space="preserve">
Input partial frequency for element to the left</t>
        </r>
      </text>
    </comment>
    <comment ref="AI106" authorId="0" shapeId="0" xr:uid="{00000000-0006-0000-0200-000029040000}">
      <text>
        <r>
          <rPr>
            <b/>
            <sz val="8"/>
            <color indexed="81"/>
            <rFont val="Tahoma"/>
            <family val="2"/>
          </rPr>
          <t>Alexander Liao:</t>
        </r>
        <r>
          <rPr>
            <sz val="8"/>
            <color indexed="81"/>
            <rFont val="Tahoma"/>
            <family val="2"/>
          </rPr>
          <t xml:space="preserve">
Input partial frequency for element to the left</t>
        </r>
      </text>
    </comment>
    <comment ref="AL106" authorId="0" shapeId="0" xr:uid="{00000000-0006-0000-0200-00002A040000}">
      <text>
        <r>
          <rPr>
            <b/>
            <sz val="8"/>
            <color indexed="81"/>
            <rFont val="Tahoma"/>
            <family val="2"/>
          </rPr>
          <t>Alexander Liao:</t>
        </r>
        <r>
          <rPr>
            <sz val="8"/>
            <color indexed="81"/>
            <rFont val="Tahoma"/>
            <family val="2"/>
          </rPr>
          <t xml:space="preserve">
Input partial frequency for element to the left</t>
        </r>
      </text>
    </comment>
    <comment ref="AO106" authorId="0" shapeId="0" xr:uid="{00000000-0006-0000-0200-00002B040000}">
      <text>
        <r>
          <rPr>
            <b/>
            <sz val="8"/>
            <color indexed="81"/>
            <rFont val="Tahoma"/>
            <family val="2"/>
          </rPr>
          <t>Alexander Liao:</t>
        </r>
        <r>
          <rPr>
            <sz val="8"/>
            <color indexed="81"/>
            <rFont val="Tahoma"/>
            <family val="2"/>
          </rPr>
          <t xml:space="preserve">
Input partial frequency for element to the left</t>
        </r>
      </text>
    </comment>
    <comment ref="K107" authorId="0" shapeId="0" xr:uid="{00000000-0006-0000-0200-00002C040000}">
      <text>
        <r>
          <rPr>
            <b/>
            <sz val="8"/>
            <color indexed="81"/>
            <rFont val="Tahoma"/>
            <family val="2"/>
          </rPr>
          <t>Alexander Liao:</t>
        </r>
        <r>
          <rPr>
            <sz val="8"/>
            <color indexed="81"/>
            <rFont val="Tahoma"/>
            <family val="2"/>
          </rPr>
          <t xml:space="preserve">
Input partial frequency for element to the left</t>
        </r>
      </text>
    </comment>
    <comment ref="N107" authorId="0" shapeId="0" xr:uid="{00000000-0006-0000-0200-00002D040000}">
      <text>
        <r>
          <rPr>
            <b/>
            <sz val="8"/>
            <color indexed="81"/>
            <rFont val="Tahoma"/>
            <family val="2"/>
          </rPr>
          <t>Alexander Liao:</t>
        </r>
        <r>
          <rPr>
            <sz val="8"/>
            <color indexed="81"/>
            <rFont val="Tahoma"/>
            <family val="2"/>
          </rPr>
          <t xml:space="preserve">
Input partial frequency for element to the left</t>
        </r>
      </text>
    </comment>
    <comment ref="Q107" authorId="0" shapeId="0" xr:uid="{00000000-0006-0000-0200-00002E040000}">
      <text>
        <r>
          <rPr>
            <b/>
            <sz val="8"/>
            <color indexed="81"/>
            <rFont val="Tahoma"/>
            <family val="2"/>
          </rPr>
          <t>Alexander Liao:</t>
        </r>
        <r>
          <rPr>
            <sz val="8"/>
            <color indexed="81"/>
            <rFont val="Tahoma"/>
            <family val="2"/>
          </rPr>
          <t xml:space="preserve">
Input partial frequency for element to the left</t>
        </r>
      </text>
    </comment>
    <comment ref="T107" authorId="0" shapeId="0" xr:uid="{00000000-0006-0000-0200-00002F040000}">
      <text>
        <r>
          <rPr>
            <b/>
            <sz val="8"/>
            <color indexed="81"/>
            <rFont val="Tahoma"/>
            <family val="2"/>
          </rPr>
          <t>Alexander Liao:</t>
        </r>
        <r>
          <rPr>
            <sz val="8"/>
            <color indexed="81"/>
            <rFont val="Tahoma"/>
            <family val="2"/>
          </rPr>
          <t xml:space="preserve">
Input partial frequency for element to the left</t>
        </r>
      </text>
    </comment>
    <comment ref="W107" authorId="0" shapeId="0" xr:uid="{00000000-0006-0000-0200-000030040000}">
      <text>
        <r>
          <rPr>
            <b/>
            <sz val="8"/>
            <color indexed="81"/>
            <rFont val="Tahoma"/>
            <family val="2"/>
          </rPr>
          <t>Alexander Liao:</t>
        </r>
        <r>
          <rPr>
            <sz val="8"/>
            <color indexed="81"/>
            <rFont val="Tahoma"/>
            <family val="2"/>
          </rPr>
          <t xml:space="preserve">
Input partial frequency for element to the left</t>
        </r>
      </text>
    </comment>
    <comment ref="Z107" authorId="0" shapeId="0" xr:uid="{00000000-0006-0000-0200-000031040000}">
      <text>
        <r>
          <rPr>
            <b/>
            <sz val="8"/>
            <color indexed="81"/>
            <rFont val="Tahoma"/>
            <family val="2"/>
          </rPr>
          <t>Alexander Liao:</t>
        </r>
        <r>
          <rPr>
            <sz val="8"/>
            <color indexed="81"/>
            <rFont val="Tahoma"/>
            <family val="2"/>
          </rPr>
          <t xml:space="preserve">
Input partial frequency for element to the left</t>
        </r>
      </text>
    </comment>
    <comment ref="AC107" authorId="0" shapeId="0" xr:uid="{00000000-0006-0000-0200-000032040000}">
      <text>
        <r>
          <rPr>
            <b/>
            <sz val="8"/>
            <color indexed="81"/>
            <rFont val="Tahoma"/>
            <family val="2"/>
          </rPr>
          <t>Alexander Liao:</t>
        </r>
        <r>
          <rPr>
            <sz val="8"/>
            <color indexed="81"/>
            <rFont val="Tahoma"/>
            <family val="2"/>
          </rPr>
          <t xml:space="preserve">
Input partial frequency for element to the left</t>
        </r>
      </text>
    </comment>
    <comment ref="AF107" authorId="0" shapeId="0" xr:uid="{00000000-0006-0000-0200-000033040000}">
      <text>
        <r>
          <rPr>
            <b/>
            <sz val="8"/>
            <color indexed="81"/>
            <rFont val="Tahoma"/>
            <family val="2"/>
          </rPr>
          <t>Alexander Liao:</t>
        </r>
        <r>
          <rPr>
            <sz val="8"/>
            <color indexed="81"/>
            <rFont val="Tahoma"/>
            <family val="2"/>
          </rPr>
          <t xml:space="preserve">
Input partial frequency for element to the left</t>
        </r>
      </text>
    </comment>
    <comment ref="AI107" authorId="0" shapeId="0" xr:uid="{00000000-0006-0000-0200-000034040000}">
      <text>
        <r>
          <rPr>
            <b/>
            <sz val="8"/>
            <color indexed="81"/>
            <rFont val="Tahoma"/>
            <family val="2"/>
          </rPr>
          <t>Alexander Liao:</t>
        </r>
        <r>
          <rPr>
            <sz val="8"/>
            <color indexed="81"/>
            <rFont val="Tahoma"/>
            <family val="2"/>
          </rPr>
          <t xml:space="preserve">
Input partial frequency for element to the left</t>
        </r>
      </text>
    </comment>
    <comment ref="AL107" authorId="0" shapeId="0" xr:uid="{00000000-0006-0000-0200-000035040000}">
      <text>
        <r>
          <rPr>
            <b/>
            <sz val="8"/>
            <color indexed="81"/>
            <rFont val="Tahoma"/>
            <family val="2"/>
          </rPr>
          <t>Alexander Liao:</t>
        </r>
        <r>
          <rPr>
            <sz val="8"/>
            <color indexed="81"/>
            <rFont val="Tahoma"/>
            <family val="2"/>
          </rPr>
          <t xml:space="preserve">
Input partial frequency for element to the left</t>
        </r>
      </text>
    </comment>
    <comment ref="AO107" authorId="0" shapeId="0" xr:uid="{00000000-0006-0000-0200-000036040000}">
      <text>
        <r>
          <rPr>
            <b/>
            <sz val="8"/>
            <color indexed="81"/>
            <rFont val="Tahoma"/>
            <family val="2"/>
          </rPr>
          <t>Alexander Liao:</t>
        </r>
        <r>
          <rPr>
            <sz val="8"/>
            <color indexed="81"/>
            <rFont val="Tahoma"/>
            <family val="2"/>
          </rPr>
          <t xml:space="preserve">
Input partial frequency for element to the left</t>
        </r>
      </text>
    </comment>
    <comment ref="K108" authorId="0" shapeId="0" xr:uid="{00000000-0006-0000-0200-000037040000}">
      <text>
        <r>
          <rPr>
            <b/>
            <sz val="8"/>
            <color indexed="81"/>
            <rFont val="Tahoma"/>
            <family val="2"/>
          </rPr>
          <t>Alexander Liao:</t>
        </r>
        <r>
          <rPr>
            <sz val="8"/>
            <color indexed="81"/>
            <rFont val="Tahoma"/>
            <family val="2"/>
          </rPr>
          <t xml:space="preserve">
Input partial frequency for element to the left</t>
        </r>
      </text>
    </comment>
    <comment ref="N108" authorId="0" shapeId="0" xr:uid="{00000000-0006-0000-0200-000038040000}">
      <text>
        <r>
          <rPr>
            <b/>
            <sz val="8"/>
            <color indexed="81"/>
            <rFont val="Tahoma"/>
            <family val="2"/>
          </rPr>
          <t>Alexander Liao:</t>
        </r>
        <r>
          <rPr>
            <sz val="8"/>
            <color indexed="81"/>
            <rFont val="Tahoma"/>
            <family val="2"/>
          </rPr>
          <t xml:space="preserve">
Input partial frequency for element to the left</t>
        </r>
      </text>
    </comment>
    <comment ref="Q108" authorId="0" shapeId="0" xr:uid="{00000000-0006-0000-0200-000039040000}">
      <text>
        <r>
          <rPr>
            <b/>
            <sz val="8"/>
            <color indexed="81"/>
            <rFont val="Tahoma"/>
            <family val="2"/>
          </rPr>
          <t>Alexander Liao:</t>
        </r>
        <r>
          <rPr>
            <sz val="8"/>
            <color indexed="81"/>
            <rFont val="Tahoma"/>
            <family val="2"/>
          </rPr>
          <t xml:space="preserve">
Input partial frequency for element to the left</t>
        </r>
      </text>
    </comment>
    <comment ref="T108" authorId="0" shapeId="0" xr:uid="{00000000-0006-0000-0200-00003A040000}">
      <text>
        <r>
          <rPr>
            <b/>
            <sz val="8"/>
            <color indexed="81"/>
            <rFont val="Tahoma"/>
            <family val="2"/>
          </rPr>
          <t>Alexander Liao:</t>
        </r>
        <r>
          <rPr>
            <sz val="8"/>
            <color indexed="81"/>
            <rFont val="Tahoma"/>
            <family val="2"/>
          </rPr>
          <t xml:space="preserve">
Input partial frequency for element to the left</t>
        </r>
      </text>
    </comment>
    <comment ref="W108" authorId="0" shapeId="0" xr:uid="{00000000-0006-0000-0200-00003B040000}">
      <text>
        <r>
          <rPr>
            <b/>
            <sz val="8"/>
            <color indexed="81"/>
            <rFont val="Tahoma"/>
            <family val="2"/>
          </rPr>
          <t>Alexander Liao:</t>
        </r>
        <r>
          <rPr>
            <sz val="8"/>
            <color indexed="81"/>
            <rFont val="Tahoma"/>
            <family val="2"/>
          </rPr>
          <t xml:space="preserve">
Input partial frequency for element to the left</t>
        </r>
      </text>
    </comment>
    <comment ref="Z108" authorId="0" shapeId="0" xr:uid="{00000000-0006-0000-0200-00003C040000}">
      <text>
        <r>
          <rPr>
            <b/>
            <sz val="8"/>
            <color indexed="81"/>
            <rFont val="Tahoma"/>
            <family val="2"/>
          </rPr>
          <t>Alexander Liao:</t>
        </r>
        <r>
          <rPr>
            <sz val="8"/>
            <color indexed="81"/>
            <rFont val="Tahoma"/>
            <family val="2"/>
          </rPr>
          <t xml:space="preserve">
Input partial frequency for element to the left</t>
        </r>
      </text>
    </comment>
    <comment ref="AC108" authorId="0" shapeId="0" xr:uid="{00000000-0006-0000-0200-00003D040000}">
      <text>
        <r>
          <rPr>
            <b/>
            <sz val="8"/>
            <color indexed="81"/>
            <rFont val="Tahoma"/>
            <family val="2"/>
          </rPr>
          <t>Alexander Liao:</t>
        </r>
        <r>
          <rPr>
            <sz val="8"/>
            <color indexed="81"/>
            <rFont val="Tahoma"/>
            <family val="2"/>
          </rPr>
          <t xml:space="preserve">
Input partial frequency for element to the left</t>
        </r>
      </text>
    </comment>
    <comment ref="AF108" authorId="0" shapeId="0" xr:uid="{00000000-0006-0000-0200-00003E040000}">
      <text>
        <r>
          <rPr>
            <b/>
            <sz val="8"/>
            <color indexed="81"/>
            <rFont val="Tahoma"/>
            <family val="2"/>
          </rPr>
          <t>Alexander Liao:</t>
        </r>
        <r>
          <rPr>
            <sz val="8"/>
            <color indexed="81"/>
            <rFont val="Tahoma"/>
            <family val="2"/>
          </rPr>
          <t xml:space="preserve">
Input partial frequency for element to the left</t>
        </r>
      </text>
    </comment>
    <comment ref="AI108" authorId="0" shapeId="0" xr:uid="{00000000-0006-0000-0200-00003F040000}">
      <text>
        <r>
          <rPr>
            <b/>
            <sz val="8"/>
            <color indexed="81"/>
            <rFont val="Tahoma"/>
            <family val="2"/>
          </rPr>
          <t>Alexander Liao:</t>
        </r>
        <r>
          <rPr>
            <sz val="8"/>
            <color indexed="81"/>
            <rFont val="Tahoma"/>
            <family val="2"/>
          </rPr>
          <t xml:space="preserve">
Input partial frequency for element to the left</t>
        </r>
      </text>
    </comment>
    <comment ref="AL108" authorId="0" shapeId="0" xr:uid="{00000000-0006-0000-0200-000040040000}">
      <text>
        <r>
          <rPr>
            <b/>
            <sz val="8"/>
            <color indexed="81"/>
            <rFont val="Tahoma"/>
            <family val="2"/>
          </rPr>
          <t>Alexander Liao:</t>
        </r>
        <r>
          <rPr>
            <sz val="8"/>
            <color indexed="81"/>
            <rFont val="Tahoma"/>
            <family val="2"/>
          </rPr>
          <t xml:space="preserve">
Input partial frequency for element to the left</t>
        </r>
      </text>
    </comment>
    <comment ref="AO108" authorId="0" shapeId="0" xr:uid="{00000000-0006-0000-0200-000041040000}">
      <text>
        <r>
          <rPr>
            <b/>
            <sz val="8"/>
            <color indexed="81"/>
            <rFont val="Tahoma"/>
            <family val="2"/>
          </rPr>
          <t>Alexander Liao:</t>
        </r>
        <r>
          <rPr>
            <sz val="8"/>
            <color indexed="81"/>
            <rFont val="Tahoma"/>
            <family val="2"/>
          </rPr>
          <t xml:space="preserve">
Input partial frequency for element to the left</t>
        </r>
      </text>
    </comment>
    <comment ref="K109" authorId="0" shapeId="0" xr:uid="{00000000-0006-0000-0200-000042040000}">
      <text>
        <r>
          <rPr>
            <b/>
            <sz val="8"/>
            <color indexed="81"/>
            <rFont val="Tahoma"/>
            <family val="2"/>
          </rPr>
          <t>Alexander Liao:</t>
        </r>
        <r>
          <rPr>
            <sz val="8"/>
            <color indexed="81"/>
            <rFont val="Tahoma"/>
            <family val="2"/>
          </rPr>
          <t xml:space="preserve">
Input partial frequency for element to the left</t>
        </r>
      </text>
    </comment>
    <comment ref="N109" authorId="0" shapeId="0" xr:uid="{00000000-0006-0000-0200-000043040000}">
      <text>
        <r>
          <rPr>
            <b/>
            <sz val="8"/>
            <color indexed="81"/>
            <rFont val="Tahoma"/>
            <family val="2"/>
          </rPr>
          <t>Alexander Liao:</t>
        </r>
        <r>
          <rPr>
            <sz val="8"/>
            <color indexed="81"/>
            <rFont val="Tahoma"/>
            <family val="2"/>
          </rPr>
          <t xml:space="preserve">
Input partial frequency for element to the left</t>
        </r>
      </text>
    </comment>
    <comment ref="Q109" authorId="0" shapeId="0" xr:uid="{00000000-0006-0000-0200-000044040000}">
      <text>
        <r>
          <rPr>
            <b/>
            <sz val="8"/>
            <color indexed="81"/>
            <rFont val="Tahoma"/>
            <family val="2"/>
          </rPr>
          <t>Alexander Liao:</t>
        </r>
        <r>
          <rPr>
            <sz val="8"/>
            <color indexed="81"/>
            <rFont val="Tahoma"/>
            <family val="2"/>
          </rPr>
          <t xml:space="preserve">
Input partial frequency for element to the left</t>
        </r>
      </text>
    </comment>
    <comment ref="T109" authorId="0" shapeId="0" xr:uid="{00000000-0006-0000-0200-000045040000}">
      <text>
        <r>
          <rPr>
            <b/>
            <sz val="8"/>
            <color indexed="81"/>
            <rFont val="Tahoma"/>
            <family val="2"/>
          </rPr>
          <t>Alexander Liao:</t>
        </r>
        <r>
          <rPr>
            <sz val="8"/>
            <color indexed="81"/>
            <rFont val="Tahoma"/>
            <family val="2"/>
          </rPr>
          <t xml:space="preserve">
Input partial frequency for element to the left</t>
        </r>
      </text>
    </comment>
    <comment ref="W109" authorId="0" shapeId="0" xr:uid="{00000000-0006-0000-0200-000046040000}">
      <text>
        <r>
          <rPr>
            <b/>
            <sz val="8"/>
            <color indexed="81"/>
            <rFont val="Tahoma"/>
            <family val="2"/>
          </rPr>
          <t>Alexander Liao:</t>
        </r>
        <r>
          <rPr>
            <sz val="8"/>
            <color indexed="81"/>
            <rFont val="Tahoma"/>
            <family val="2"/>
          </rPr>
          <t xml:space="preserve">
Input partial frequency for element to the left</t>
        </r>
      </text>
    </comment>
    <comment ref="Z109" authorId="0" shapeId="0" xr:uid="{00000000-0006-0000-0200-000047040000}">
      <text>
        <r>
          <rPr>
            <b/>
            <sz val="8"/>
            <color indexed="81"/>
            <rFont val="Tahoma"/>
            <family val="2"/>
          </rPr>
          <t>Alexander Liao:</t>
        </r>
        <r>
          <rPr>
            <sz val="8"/>
            <color indexed="81"/>
            <rFont val="Tahoma"/>
            <family val="2"/>
          </rPr>
          <t xml:space="preserve">
Input partial frequency for element to the left</t>
        </r>
      </text>
    </comment>
    <comment ref="AC109" authorId="0" shapeId="0" xr:uid="{00000000-0006-0000-0200-000048040000}">
      <text>
        <r>
          <rPr>
            <b/>
            <sz val="8"/>
            <color indexed="81"/>
            <rFont val="Tahoma"/>
            <family val="2"/>
          </rPr>
          <t>Alexander Liao:</t>
        </r>
        <r>
          <rPr>
            <sz val="8"/>
            <color indexed="81"/>
            <rFont val="Tahoma"/>
            <family val="2"/>
          </rPr>
          <t xml:space="preserve">
Input partial frequency for element to the left</t>
        </r>
      </text>
    </comment>
    <comment ref="AF109" authorId="0" shapeId="0" xr:uid="{00000000-0006-0000-0200-000049040000}">
      <text>
        <r>
          <rPr>
            <b/>
            <sz val="8"/>
            <color indexed="81"/>
            <rFont val="Tahoma"/>
            <family val="2"/>
          </rPr>
          <t>Alexander Liao:</t>
        </r>
        <r>
          <rPr>
            <sz val="8"/>
            <color indexed="81"/>
            <rFont val="Tahoma"/>
            <family val="2"/>
          </rPr>
          <t xml:space="preserve">
Input partial frequency for element to the left</t>
        </r>
      </text>
    </comment>
    <comment ref="AI109" authorId="0" shapeId="0" xr:uid="{00000000-0006-0000-0200-00004A040000}">
      <text>
        <r>
          <rPr>
            <b/>
            <sz val="8"/>
            <color indexed="81"/>
            <rFont val="Tahoma"/>
            <family val="2"/>
          </rPr>
          <t>Alexander Liao:</t>
        </r>
        <r>
          <rPr>
            <sz val="8"/>
            <color indexed="81"/>
            <rFont val="Tahoma"/>
            <family val="2"/>
          </rPr>
          <t xml:space="preserve">
Input partial frequency for element to the left</t>
        </r>
      </text>
    </comment>
    <comment ref="AL109" authorId="0" shapeId="0" xr:uid="{00000000-0006-0000-0200-00004B040000}">
      <text>
        <r>
          <rPr>
            <b/>
            <sz val="8"/>
            <color indexed="81"/>
            <rFont val="Tahoma"/>
            <family val="2"/>
          </rPr>
          <t>Alexander Liao:</t>
        </r>
        <r>
          <rPr>
            <sz val="8"/>
            <color indexed="81"/>
            <rFont val="Tahoma"/>
            <family val="2"/>
          </rPr>
          <t xml:space="preserve">
Input partial frequency for element to the left</t>
        </r>
      </text>
    </comment>
    <comment ref="AO109" authorId="0" shapeId="0" xr:uid="{00000000-0006-0000-0200-00004C040000}">
      <text>
        <r>
          <rPr>
            <b/>
            <sz val="8"/>
            <color indexed="81"/>
            <rFont val="Tahoma"/>
            <family val="2"/>
          </rPr>
          <t>Alexander Liao:</t>
        </r>
        <r>
          <rPr>
            <sz val="8"/>
            <color indexed="81"/>
            <rFont val="Tahoma"/>
            <family val="2"/>
          </rPr>
          <t xml:space="preserve">
Input partial frequency for element to the left</t>
        </r>
      </text>
    </comment>
    <comment ref="K110" authorId="0" shapeId="0" xr:uid="{00000000-0006-0000-0200-00004D040000}">
      <text>
        <r>
          <rPr>
            <b/>
            <sz val="8"/>
            <color indexed="81"/>
            <rFont val="Tahoma"/>
            <family val="2"/>
          </rPr>
          <t>Alexander Liao:</t>
        </r>
        <r>
          <rPr>
            <sz val="8"/>
            <color indexed="81"/>
            <rFont val="Tahoma"/>
            <family val="2"/>
          </rPr>
          <t xml:space="preserve">
Input partial frequency for element to the left</t>
        </r>
      </text>
    </comment>
    <comment ref="N110" authorId="0" shapeId="0" xr:uid="{00000000-0006-0000-0200-00004E040000}">
      <text>
        <r>
          <rPr>
            <b/>
            <sz val="8"/>
            <color indexed="81"/>
            <rFont val="Tahoma"/>
            <family val="2"/>
          </rPr>
          <t>Alexander Liao:</t>
        </r>
        <r>
          <rPr>
            <sz val="8"/>
            <color indexed="81"/>
            <rFont val="Tahoma"/>
            <family val="2"/>
          </rPr>
          <t xml:space="preserve">
Input partial frequency for element to the left</t>
        </r>
      </text>
    </comment>
    <comment ref="Q110" authorId="0" shapeId="0" xr:uid="{00000000-0006-0000-0200-00004F040000}">
      <text>
        <r>
          <rPr>
            <b/>
            <sz val="8"/>
            <color indexed="81"/>
            <rFont val="Tahoma"/>
            <family val="2"/>
          </rPr>
          <t>Alexander Liao:</t>
        </r>
        <r>
          <rPr>
            <sz val="8"/>
            <color indexed="81"/>
            <rFont val="Tahoma"/>
            <family val="2"/>
          </rPr>
          <t xml:space="preserve">
Input partial frequency for element to the left</t>
        </r>
      </text>
    </comment>
    <comment ref="T110" authorId="0" shapeId="0" xr:uid="{00000000-0006-0000-0200-000050040000}">
      <text>
        <r>
          <rPr>
            <b/>
            <sz val="8"/>
            <color indexed="81"/>
            <rFont val="Tahoma"/>
            <family val="2"/>
          </rPr>
          <t>Alexander Liao:</t>
        </r>
        <r>
          <rPr>
            <sz val="8"/>
            <color indexed="81"/>
            <rFont val="Tahoma"/>
            <family val="2"/>
          </rPr>
          <t xml:space="preserve">
Input partial frequency for element to the left</t>
        </r>
      </text>
    </comment>
    <comment ref="W110" authorId="0" shapeId="0" xr:uid="{00000000-0006-0000-0200-000051040000}">
      <text>
        <r>
          <rPr>
            <b/>
            <sz val="8"/>
            <color indexed="81"/>
            <rFont val="Tahoma"/>
            <family val="2"/>
          </rPr>
          <t>Alexander Liao:</t>
        </r>
        <r>
          <rPr>
            <sz val="8"/>
            <color indexed="81"/>
            <rFont val="Tahoma"/>
            <family val="2"/>
          </rPr>
          <t xml:space="preserve">
Input partial frequency for element to the left</t>
        </r>
      </text>
    </comment>
    <comment ref="Z110" authorId="0" shapeId="0" xr:uid="{00000000-0006-0000-0200-000052040000}">
      <text>
        <r>
          <rPr>
            <b/>
            <sz val="8"/>
            <color indexed="81"/>
            <rFont val="Tahoma"/>
            <family val="2"/>
          </rPr>
          <t>Alexander Liao:</t>
        </r>
        <r>
          <rPr>
            <sz val="8"/>
            <color indexed="81"/>
            <rFont val="Tahoma"/>
            <family val="2"/>
          </rPr>
          <t xml:space="preserve">
Input partial frequency for element to the left</t>
        </r>
      </text>
    </comment>
    <comment ref="AC110" authorId="0" shapeId="0" xr:uid="{00000000-0006-0000-0200-000053040000}">
      <text>
        <r>
          <rPr>
            <b/>
            <sz val="8"/>
            <color indexed="81"/>
            <rFont val="Tahoma"/>
            <family val="2"/>
          </rPr>
          <t>Alexander Liao:</t>
        </r>
        <r>
          <rPr>
            <sz val="8"/>
            <color indexed="81"/>
            <rFont val="Tahoma"/>
            <family val="2"/>
          </rPr>
          <t xml:space="preserve">
Input partial frequency for element to the left</t>
        </r>
      </text>
    </comment>
    <comment ref="AF110" authorId="0" shapeId="0" xr:uid="{00000000-0006-0000-0200-000054040000}">
      <text>
        <r>
          <rPr>
            <b/>
            <sz val="8"/>
            <color indexed="81"/>
            <rFont val="Tahoma"/>
            <family val="2"/>
          </rPr>
          <t>Alexander Liao:</t>
        </r>
        <r>
          <rPr>
            <sz val="8"/>
            <color indexed="81"/>
            <rFont val="Tahoma"/>
            <family val="2"/>
          </rPr>
          <t xml:space="preserve">
Input partial frequency for element to the left</t>
        </r>
      </text>
    </comment>
    <comment ref="AI110" authorId="0" shapeId="0" xr:uid="{00000000-0006-0000-0200-000055040000}">
      <text>
        <r>
          <rPr>
            <b/>
            <sz val="8"/>
            <color indexed="81"/>
            <rFont val="Tahoma"/>
            <family val="2"/>
          </rPr>
          <t>Alexander Liao:</t>
        </r>
        <r>
          <rPr>
            <sz val="8"/>
            <color indexed="81"/>
            <rFont val="Tahoma"/>
            <family val="2"/>
          </rPr>
          <t xml:space="preserve">
Input partial frequency for element to the left</t>
        </r>
      </text>
    </comment>
    <comment ref="AL110" authorId="0" shapeId="0" xr:uid="{00000000-0006-0000-0200-000056040000}">
      <text>
        <r>
          <rPr>
            <b/>
            <sz val="8"/>
            <color indexed="81"/>
            <rFont val="Tahoma"/>
            <family val="2"/>
          </rPr>
          <t>Alexander Liao:</t>
        </r>
        <r>
          <rPr>
            <sz val="8"/>
            <color indexed="81"/>
            <rFont val="Tahoma"/>
            <family val="2"/>
          </rPr>
          <t xml:space="preserve">
Input partial frequency for element to the left</t>
        </r>
      </text>
    </comment>
    <comment ref="AO110" authorId="0" shapeId="0" xr:uid="{00000000-0006-0000-0200-000057040000}">
      <text>
        <r>
          <rPr>
            <b/>
            <sz val="8"/>
            <color indexed="81"/>
            <rFont val="Tahoma"/>
            <family val="2"/>
          </rPr>
          <t>Alexander Liao:</t>
        </r>
        <r>
          <rPr>
            <sz val="8"/>
            <color indexed="81"/>
            <rFont val="Tahoma"/>
            <family val="2"/>
          </rPr>
          <t xml:space="preserve">
Input partial frequency for element to the left</t>
        </r>
      </text>
    </comment>
    <comment ref="K111" authorId="0" shapeId="0" xr:uid="{00000000-0006-0000-0200-000058040000}">
      <text>
        <r>
          <rPr>
            <b/>
            <sz val="8"/>
            <color indexed="81"/>
            <rFont val="Tahoma"/>
            <family val="2"/>
          </rPr>
          <t>Alexander Liao:</t>
        </r>
        <r>
          <rPr>
            <sz val="8"/>
            <color indexed="81"/>
            <rFont val="Tahoma"/>
            <family val="2"/>
          </rPr>
          <t xml:space="preserve">
Input partial frequency for element to the left</t>
        </r>
      </text>
    </comment>
    <comment ref="N111" authorId="0" shapeId="0" xr:uid="{00000000-0006-0000-0200-000059040000}">
      <text>
        <r>
          <rPr>
            <b/>
            <sz val="8"/>
            <color indexed="81"/>
            <rFont val="Tahoma"/>
            <family val="2"/>
          </rPr>
          <t>Alexander Liao:</t>
        </r>
        <r>
          <rPr>
            <sz val="8"/>
            <color indexed="81"/>
            <rFont val="Tahoma"/>
            <family val="2"/>
          </rPr>
          <t xml:space="preserve">
Input partial frequency for element to the left</t>
        </r>
      </text>
    </comment>
    <comment ref="Q111" authorId="0" shapeId="0" xr:uid="{00000000-0006-0000-0200-00005A040000}">
      <text>
        <r>
          <rPr>
            <b/>
            <sz val="8"/>
            <color indexed="81"/>
            <rFont val="Tahoma"/>
            <family val="2"/>
          </rPr>
          <t>Alexander Liao:</t>
        </r>
        <r>
          <rPr>
            <sz val="8"/>
            <color indexed="81"/>
            <rFont val="Tahoma"/>
            <family val="2"/>
          </rPr>
          <t xml:space="preserve">
Input partial frequency for element to the left</t>
        </r>
      </text>
    </comment>
    <comment ref="T111" authorId="0" shapeId="0" xr:uid="{00000000-0006-0000-0200-00005B040000}">
      <text>
        <r>
          <rPr>
            <b/>
            <sz val="8"/>
            <color indexed="81"/>
            <rFont val="Tahoma"/>
            <family val="2"/>
          </rPr>
          <t>Alexander Liao:</t>
        </r>
        <r>
          <rPr>
            <sz val="8"/>
            <color indexed="81"/>
            <rFont val="Tahoma"/>
            <family val="2"/>
          </rPr>
          <t xml:space="preserve">
Input partial frequency for element to the left</t>
        </r>
      </text>
    </comment>
    <comment ref="W111" authorId="0" shapeId="0" xr:uid="{00000000-0006-0000-0200-00005C040000}">
      <text>
        <r>
          <rPr>
            <b/>
            <sz val="8"/>
            <color indexed="81"/>
            <rFont val="Tahoma"/>
            <family val="2"/>
          </rPr>
          <t>Alexander Liao:</t>
        </r>
        <r>
          <rPr>
            <sz val="8"/>
            <color indexed="81"/>
            <rFont val="Tahoma"/>
            <family val="2"/>
          </rPr>
          <t xml:space="preserve">
Input partial frequency for element to the left</t>
        </r>
      </text>
    </comment>
    <comment ref="Z111" authorId="0" shapeId="0" xr:uid="{00000000-0006-0000-0200-00005D040000}">
      <text>
        <r>
          <rPr>
            <b/>
            <sz val="8"/>
            <color indexed="81"/>
            <rFont val="Tahoma"/>
            <family val="2"/>
          </rPr>
          <t>Alexander Liao:</t>
        </r>
        <r>
          <rPr>
            <sz val="8"/>
            <color indexed="81"/>
            <rFont val="Tahoma"/>
            <family val="2"/>
          </rPr>
          <t xml:space="preserve">
Input partial frequency for element to the left</t>
        </r>
      </text>
    </comment>
    <comment ref="AC111" authorId="0" shapeId="0" xr:uid="{00000000-0006-0000-0200-00005E040000}">
      <text>
        <r>
          <rPr>
            <b/>
            <sz val="8"/>
            <color indexed="81"/>
            <rFont val="Tahoma"/>
            <family val="2"/>
          </rPr>
          <t>Alexander Liao:</t>
        </r>
        <r>
          <rPr>
            <sz val="8"/>
            <color indexed="81"/>
            <rFont val="Tahoma"/>
            <family val="2"/>
          </rPr>
          <t xml:space="preserve">
Input partial frequency for element to the left</t>
        </r>
      </text>
    </comment>
    <comment ref="AF111" authorId="0" shapeId="0" xr:uid="{00000000-0006-0000-0200-00005F040000}">
      <text>
        <r>
          <rPr>
            <b/>
            <sz val="8"/>
            <color indexed="81"/>
            <rFont val="Tahoma"/>
            <family val="2"/>
          </rPr>
          <t>Alexander Liao:</t>
        </r>
        <r>
          <rPr>
            <sz val="8"/>
            <color indexed="81"/>
            <rFont val="Tahoma"/>
            <family val="2"/>
          </rPr>
          <t xml:space="preserve">
Input partial frequency for element to the left</t>
        </r>
      </text>
    </comment>
    <comment ref="AI111" authorId="0" shapeId="0" xr:uid="{00000000-0006-0000-0200-000060040000}">
      <text>
        <r>
          <rPr>
            <b/>
            <sz val="8"/>
            <color indexed="81"/>
            <rFont val="Tahoma"/>
            <family val="2"/>
          </rPr>
          <t>Alexander Liao:</t>
        </r>
        <r>
          <rPr>
            <sz val="8"/>
            <color indexed="81"/>
            <rFont val="Tahoma"/>
            <family val="2"/>
          </rPr>
          <t xml:space="preserve">
Input partial frequency for element to the left</t>
        </r>
      </text>
    </comment>
    <comment ref="AL111" authorId="0" shapeId="0" xr:uid="{00000000-0006-0000-0200-000061040000}">
      <text>
        <r>
          <rPr>
            <b/>
            <sz val="8"/>
            <color indexed="81"/>
            <rFont val="Tahoma"/>
            <family val="2"/>
          </rPr>
          <t>Alexander Liao:</t>
        </r>
        <r>
          <rPr>
            <sz val="8"/>
            <color indexed="81"/>
            <rFont val="Tahoma"/>
            <family val="2"/>
          </rPr>
          <t xml:space="preserve">
Input partial frequency for element to the left</t>
        </r>
      </text>
    </comment>
    <comment ref="AO111" authorId="0" shapeId="0" xr:uid="{00000000-0006-0000-0200-000062040000}">
      <text>
        <r>
          <rPr>
            <b/>
            <sz val="8"/>
            <color indexed="81"/>
            <rFont val="Tahoma"/>
            <family val="2"/>
          </rPr>
          <t>Alexander Liao:</t>
        </r>
        <r>
          <rPr>
            <sz val="8"/>
            <color indexed="81"/>
            <rFont val="Tahoma"/>
            <family val="2"/>
          </rPr>
          <t xml:space="preserve">
Input partial frequency for element to the left</t>
        </r>
      </text>
    </comment>
    <comment ref="K112" authorId="0" shapeId="0" xr:uid="{00000000-0006-0000-0200-000063040000}">
      <text>
        <r>
          <rPr>
            <b/>
            <sz val="8"/>
            <color indexed="81"/>
            <rFont val="Tahoma"/>
            <family val="2"/>
          </rPr>
          <t>Alexander Liao:</t>
        </r>
        <r>
          <rPr>
            <sz val="8"/>
            <color indexed="81"/>
            <rFont val="Tahoma"/>
            <family val="2"/>
          </rPr>
          <t xml:space="preserve">
Input partial frequency for element to the left</t>
        </r>
      </text>
    </comment>
    <comment ref="N112" authorId="0" shapeId="0" xr:uid="{00000000-0006-0000-0200-000064040000}">
      <text>
        <r>
          <rPr>
            <b/>
            <sz val="8"/>
            <color indexed="81"/>
            <rFont val="Tahoma"/>
            <family val="2"/>
          </rPr>
          <t>Alexander Liao:</t>
        </r>
        <r>
          <rPr>
            <sz val="8"/>
            <color indexed="81"/>
            <rFont val="Tahoma"/>
            <family val="2"/>
          </rPr>
          <t xml:space="preserve">
Input partial frequency for element to the left</t>
        </r>
      </text>
    </comment>
    <comment ref="Q112" authorId="0" shapeId="0" xr:uid="{00000000-0006-0000-0200-000065040000}">
      <text>
        <r>
          <rPr>
            <b/>
            <sz val="8"/>
            <color indexed="81"/>
            <rFont val="Tahoma"/>
            <family val="2"/>
          </rPr>
          <t>Alexander Liao:</t>
        </r>
        <r>
          <rPr>
            <sz val="8"/>
            <color indexed="81"/>
            <rFont val="Tahoma"/>
            <family val="2"/>
          </rPr>
          <t xml:space="preserve">
Input partial frequency for element to the left</t>
        </r>
      </text>
    </comment>
    <comment ref="T112" authorId="0" shapeId="0" xr:uid="{00000000-0006-0000-0200-000066040000}">
      <text>
        <r>
          <rPr>
            <b/>
            <sz val="8"/>
            <color indexed="81"/>
            <rFont val="Tahoma"/>
            <family val="2"/>
          </rPr>
          <t>Alexander Liao:</t>
        </r>
        <r>
          <rPr>
            <sz val="8"/>
            <color indexed="81"/>
            <rFont val="Tahoma"/>
            <family val="2"/>
          </rPr>
          <t xml:space="preserve">
Input partial frequency for element to the left</t>
        </r>
      </text>
    </comment>
    <comment ref="W112" authorId="0" shapeId="0" xr:uid="{00000000-0006-0000-0200-000067040000}">
      <text>
        <r>
          <rPr>
            <b/>
            <sz val="8"/>
            <color indexed="81"/>
            <rFont val="Tahoma"/>
            <family val="2"/>
          </rPr>
          <t>Alexander Liao:</t>
        </r>
        <r>
          <rPr>
            <sz val="8"/>
            <color indexed="81"/>
            <rFont val="Tahoma"/>
            <family val="2"/>
          </rPr>
          <t xml:space="preserve">
Input partial frequency for element to the left</t>
        </r>
      </text>
    </comment>
    <comment ref="Z112" authorId="0" shapeId="0" xr:uid="{00000000-0006-0000-0200-000068040000}">
      <text>
        <r>
          <rPr>
            <b/>
            <sz val="8"/>
            <color indexed="81"/>
            <rFont val="Tahoma"/>
            <family val="2"/>
          </rPr>
          <t>Alexander Liao:</t>
        </r>
        <r>
          <rPr>
            <sz val="8"/>
            <color indexed="81"/>
            <rFont val="Tahoma"/>
            <family val="2"/>
          </rPr>
          <t xml:space="preserve">
Input partial frequency for element to the left</t>
        </r>
      </text>
    </comment>
    <comment ref="AC112" authorId="0" shapeId="0" xr:uid="{00000000-0006-0000-0200-000069040000}">
      <text>
        <r>
          <rPr>
            <b/>
            <sz val="8"/>
            <color indexed="81"/>
            <rFont val="Tahoma"/>
            <family val="2"/>
          </rPr>
          <t>Alexander Liao:</t>
        </r>
        <r>
          <rPr>
            <sz val="8"/>
            <color indexed="81"/>
            <rFont val="Tahoma"/>
            <family val="2"/>
          </rPr>
          <t xml:space="preserve">
Input partial frequency for element to the left</t>
        </r>
      </text>
    </comment>
    <comment ref="AF112" authorId="0" shapeId="0" xr:uid="{00000000-0006-0000-0200-00006A040000}">
      <text>
        <r>
          <rPr>
            <b/>
            <sz val="8"/>
            <color indexed="81"/>
            <rFont val="Tahoma"/>
            <family val="2"/>
          </rPr>
          <t>Alexander Liao:</t>
        </r>
        <r>
          <rPr>
            <sz val="8"/>
            <color indexed="81"/>
            <rFont val="Tahoma"/>
            <family val="2"/>
          </rPr>
          <t xml:space="preserve">
Input partial frequency for element to the left</t>
        </r>
      </text>
    </comment>
    <comment ref="AI112" authorId="0" shapeId="0" xr:uid="{00000000-0006-0000-0200-00006B040000}">
      <text>
        <r>
          <rPr>
            <b/>
            <sz val="8"/>
            <color indexed="81"/>
            <rFont val="Tahoma"/>
            <family val="2"/>
          </rPr>
          <t>Alexander Liao:</t>
        </r>
        <r>
          <rPr>
            <sz val="8"/>
            <color indexed="81"/>
            <rFont val="Tahoma"/>
            <family val="2"/>
          </rPr>
          <t xml:space="preserve">
Input partial frequency for element to the left</t>
        </r>
      </text>
    </comment>
    <comment ref="AL112" authorId="0" shapeId="0" xr:uid="{00000000-0006-0000-0200-00006C040000}">
      <text>
        <r>
          <rPr>
            <b/>
            <sz val="8"/>
            <color indexed="81"/>
            <rFont val="Tahoma"/>
            <family val="2"/>
          </rPr>
          <t>Alexander Liao:</t>
        </r>
        <r>
          <rPr>
            <sz val="8"/>
            <color indexed="81"/>
            <rFont val="Tahoma"/>
            <family val="2"/>
          </rPr>
          <t xml:space="preserve">
Input partial frequency for element to the left</t>
        </r>
      </text>
    </comment>
    <comment ref="AO112" authorId="0" shapeId="0" xr:uid="{00000000-0006-0000-0200-00006D040000}">
      <text>
        <r>
          <rPr>
            <b/>
            <sz val="8"/>
            <color indexed="81"/>
            <rFont val="Tahoma"/>
            <family val="2"/>
          </rPr>
          <t>Alexander Liao:</t>
        </r>
        <r>
          <rPr>
            <sz val="8"/>
            <color indexed="81"/>
            <rFont val="Tahoma"/>
            <family val="2"/>
          </rPr>
          <t xml:space="preserve">
Input partial frequency for element to the left</t>
        </r>
      </text>
    </comment>
    <comment ref="K113" authorId="0" shapeId="0" xr:uid="{00000000-0006-0000-0200-00006E040000}">
      <text>
        <r>
          <rPr>
            <b/>
            <sz val="8"/>
            <color indexed="81"/>
            <rFont val="Tahoma"/>
            <family val="2"/>
          </rPr>
          <t>Alexander Liao:</t>
        </r>
        <r>
          <rPr>
            <sz val="8"/>
            <color indexed="81"/>
            <rFont val="Tahoma"/>
            <family val="2"/>
          </rPr>
          <t xml:space="preserve">
Input partial frequency for element to the left</t>
        </r>
      </text>
    </comment>
    <comment ref="N113" authorId="0" shapeId="0" xr:uid="{00000000-0006-0000-0200-00006F040000}">
      <text>
        <r>
          <rPr>
            <b/>
            <sz val="8"/>
            <color indexed="81"/>
            <rFont val="Tahoma"/>
            <family val="2"/>
          </rPr>
          <t>Alexander Liao:</t>
        </r>
        <r>
          <rPr>
            <sz val="8"/>
            <color indexed="81"/>
            <rFont val="Tahoma"/>
            <family val="2"/>
          </rPr>
          <t xml:space="preserve">
Input partial frequency for element to the left</t>
        </r>
      </text>
    </comment>
    <comment ref="Q113" authorId="0" shapeId="0" xr:uid="{00000000-0006-0000-0200-000070040000}">
      <text>
        <r>
          <rPr>
            <b/>
            <sz val="8"/>
            <color indexed="81"/>
            <rFont val="Tahoma"/>
            <family val="2"/>
          </rPr>
          <t>Alexander Liao:</t>
        </r>
        <r>
          <rPr>
            <sz val="8"/>
            <color indexed="81"/>
            <rFont val="Tahoma"/>
            <family val="2"/>
          </rPr>
          <t xml:space="preserve">
Input partial frequency for element to the left</t>
        </r>
      </text>
    </comment>
    <comment ref="T113" authorId="0" shapeId="0" xr:uid="{00000000-0006-0000-0200-000071040000}">
      <text>
        <r>
          <rPr>
            <b/>
            <sz val="8"/>
            <color indexed="81"/>
            <rFont val="Tahoma"/>
            <family val="2"/>
          </rPr>
          <t>Alexander Liao:</t>
        </r>
        <r>
          <rPr>
            <sz val="8"/>
            <color indexed="81"/>
            <rFont val="Tahoma"/>
            <family val="2"/>
          </rPr>
          <t xml:space="preserve">
Input partial frequency for element to the left</t>
        </r>
      </text>
    </comment>
    <comment ref="W113" authorId="0" shapeId="0" xr:uid="{00000000-0006-0000-0200-000072040000}">
      <text>
        <r>
          <rPr>
            <b/>
            <sz val="8"/>
            <color indexed="81"/>
            <rFont val="Tahoma"/>
            <family val="2"/>
          </rPr>
          <t>Alexander Liao:</t>
        </r>
        <r>
          <rPr>
            <sz val="8"/>
            <color indexed="81"/>
            <rFont val="Tahoma"/>
            <family val="2"/>
          </rPr>
          <t xml:space="preserve">
Input partial frequency for element to the left</t>
        </r>
      </text>
    </comment>
    <comment ref="Z113" authorId="0" shapeId="0" xr:uid="{00000000-0006-0000-0200-000073040000}">
      <text>
        <r>
          <rPr>
            <b/>
            <sz val="8"/>
            <color indexed="81"/>
            <rFont val="Tahoma"/>
            <family val="2"/>
          </rPr>
          <t>Alexander Liao:</t>
        </r>
        <r>
          <rPr>
            <sz val="8"/>
            <color indexed="81"/>
            <rFont val="Tahoma"/>
            <family val="2"/>
          </rPr>
          <t xml:space="preserve">
Input partial frequency for element to the left</t>
        </r>
      </text>
    </comment>
    <comment ref="AC113" authorId="0" shapeId="0" xr:uid="{00000000-0006-0000-0200-000074040000}">
      <text>
        <r>
          <rPr>
            <b/>
            <sz val="8"/>
            <color indexed="81"/>
            <rFont val="Tahoma"/>
            <family val="2"/>
          </rPr>
          <t>Alexander Liao:</t>
        </r>
        <r>
          <rPr>
            <sz val="8"/>
            <color indexed="81"/>
            <rFont val="Tahoma"/>
            <family val="2"/>
          </rPr>
          <t xml:space="preserve">
Input partial frequency for element to the left</t>
        </r>
      </text>
    </comment>
    <comment ref="AF113" authorId="0" shapeId="0" xr:uid="{00000000-0006-0000-0200-000075040000}">
      <text>
        <r>
          <rPr>
            <b/>
            <sz val="8"/>
            <color indexed="81"/>
            <rFont val="Tahoma"/>
            <family val="2"/>
          </rPr>
          <t>Alexander Liao:</t>
        </r>
        <r>
          <rPr>
            <sz val="8"/>
            <color indexed="81"/>
            <rFont val="Tahoma"/>
            <family val="2"/>
          </rPr>
          <t xml:space="preserve">
Input partial frequency for element to the left</t>
        </r>
      </text>
    </comment>
    <comment ref="AI113" authorId="0" shapeId="0" xr:uid="{00000000-0006-0000-0200-000076040000}">
      <text>
        <r>
          <rPr>
            <b/>
            <sz val="8"/>
            <color indexed="81"/>
            <rFont val="Tahoma"/>
            <family val="2"/>
          </rPr>
          <t>Alexander Liao:</t>
        </r>
        <r>
          <rPr>
            <sz val="8"/>
            <color indexed="81"/>
            <rFont val="Tahoma"/>
            <family val="2"/>
          </rPr>
          <t xml:space="preserve">
Input partial frequency for element to the left</t>
        </r>
      </text>
    </comment>
    <comment ref="AL113" authorId="0" shapeId="0" xr:uid="{00000000-0006-0000-0200-000077040000}">
      <text>
        <r>
          <rPr>
            <b/>
            <sz val="8"/>
            <color indexed="81"/>
            <rFont val="Tahoma"/>
            <family val="2"/>
          </rPr>
          <t>Alexander Liao:</t>
        </r>
        <r>
          <rPr>
            <sz val="8"/>
            <color indexed="81"/>
            <rFont val="Tahoma"/>
            <family val="2"/>
          </rPr>
          <t xml:space="preserve">
Input partial frequency for element to the left</t>
        </r>
      </text>
    </comment>
    <comment ref="AO113" authorId="0" shapeId="0" xr:uid="{00000000-0006-0000-0200-000078040000}">
      <text>
        <r>
          <rPr>
            <b/>
            <sz val="8"/>
            <color indexed="81"/>
            <rFont val="Tahoma"/>
            <family val="2"/>
          </rPr>
          <t>Alexander Liao:</t>
        </r>
        <r>
          <rPr>
            <sz val="8"/>
            <color indexed="81"/>
            <rFont val="Tahoma"/>
            <family val="2"/>
          </rPr>
          <t xml:space="preserve">
Input partial frequency for element to the left</t>
        </r>
      </text>
    </comment>
    <comment ref="K114" authorId="0" shapeId="0" xr:uid="{00000000-0006-0000-0200-000079040000}">
      <text>
        <r>
          <rPr>
            <b/>
            <sz val="8"/>
            <color indexed="81"/>
            <rFont val="Tahoma"/>
            <family val="2"/>
          </rPr>
          <t>Alexander Liao:</t>
        </r>
        <r>
          <rPr>
            <sz val="8"/>
            <color indexed="81"/>
            <rFont val="Tahoma"/>
            <family val="2"/>
          </rPr>
          <t xml:space="preserve">
Input partial frequency for element to the left</t>
        </r>
      </text>
    </comment>
    <comment ref="N114" authorId="0" shapeId="0" xr:uid="{00000000-0006-0000-0200-00007A040000}">
      <text>
        <r>
          <rPr>
            <b/>
            <sz val="8"/>
            <color indexed="81"/>
            <rFont val="Tahoma"/>
            <family val="2"/>
          </rPr>
          <t>Alexander Liao:</t>
        </r>
        <r>
          <rPr>
            <sz val="8"/>
            <color indexed="81"/>
            <rFont val="Tahoma"/>
            <family val="2"/>
          </rPr>
          <t xml:space="preserve">
Input partial frequency for element to the left</t>
        </r>
      </text>
    </comment>
    <comment ref="Q114" authorId="0" shapeId="0" xr:uid="{00000000-0006-0000-0200-00007B040000}">
      <text>
        <r>
          <rPr>
            <b/>
            <sz val="8"/>
            <color indexed="81"/>
            <rFont val="Tahoma"/>
            <family val="2"/>
          </rPr>
          <t>Alexander Liao:</t>
        </r>
        <r>
          <rPr>
            <sz val="8"/>
            <color indexed="81"/>
            <rFont val="Tahoma"/>
            <family val="2"/>
          </rPr>
          <t xml:space="preserve">
Input partial frequency for element to the left</t>
        </r>
      </text>
    </comment>
    <comment ref="T114" authorId="0" shapeId="0" xr:uid="{00000000-0006-0000-0200-00007C040000}">
      <text>
        <r>
          <rPr>
            <b/>
            <sz val="8"/>
            <color indexed="81"/>
            <rFont val="Tahoma"/>
            <family val="2"/>
          </rPr>
          <t>Alexander Liao:</t>
        </r>
        <r>
          <rPr>
            <sz val="8"/>
            <color indexed="81"/>
            <rFont val="Tahoma"/>
            <family val="2"/>
          </rPr>
          <t xml:space="preserve">
Input partial frequency for element to the left</t>
        </r>
      </text>
    </comment>
    <comment ref="W114" authorId="0" shapeId="0" xr:uid="{00000000-0006-0000-0200-00007D040000}">
      <text>
        <r>
          <rPr>
            <b/>
            <sz val="8"/>
            <color indexed="81"/>
            <rFont val="Tahoma"/>
            <family val="2"/>
          </rPr>
          <t>Alexander Liao:</t>
        </r>
        <r>
          <rPr>
            <sz val="8"/>
            <color indexed="81"/>
            <rFont val="Tahoma"/>
            <family val="2"/>
          </rPr>
          <t xml:space="preserve">
Input partial frequency for element to the left</t>
        </r>
      </text>
    </comment>
    <comment ref="Z114" authorId="0" shapeId="0" xr:uid="{00000000-0006-0000-0200-00007E040000}">
      <text>
        <r>
          <rPr>
            <b/>
            <sz val="8"/>
            <color indexed="81"/>
            <rFont val="Tahoma"/>
            <family val="2"/>
          </rPr>
          <t>Alexander Liao:</t>
        </r>
        <r>
          <rPr>
            <sz val="8"/>
            <color indexed="81"/>
            <rFont val="Tahoma"/>
            <family val="2"/>
          </rPr>
          <t xml:space="preserve">
Input partial frequency for element to the left</t>
        </r>
      </text>
    </comment>
    <comment ref="AC114" authorId="0" shapeId="0" xr:uid="{00000000-0006-0000-0200-00007F040000}">
      <text>
        <r>
          <rPr>
            <b/>
            <sz val="8"/>
            <color indexed="81"/>
            <rFont val="Tahoma"/>
            <family val="2"/>
          </rPr>
          <t>Alexander Liao:</t>
        </r>
        <r>
          <rPr>
            <sz val="8"/>
            <color indexed="81"/>
            <rFont val="Tahoma"/>
            <family val="2"/>
          </rPr>
          <t xml:space="preserve">
Input partial frequency for element to the left</t>
        </r>
      </text>
    </comment>
    <comment ref="AF114" authorId="0" shapeId="0" xr:uid="{00000000-0006-0000-0200-000080040000}">
      <text>
        <r>
          <rPr>
            <b/>
            <sz val="8"/>
            <color indexed="81"/>
            <rFont val="Tahoma"/>
            <family val="2"/>
          </rPr>
          <t>Alexander Liao:</t>
        </r>
        <r>
          <rPr>
            <sz val="8"/>
            <color indexed="81"/>
            <rFont val="Tahoma"/>
            <family val="2"/>
          </rPr>
          <t xml:space="preserve">
Input partial frequency for element to the left</t>
        </r>
      </text>
    </comment>
    <comment ref="AI114" authorId="0" shapeId="0" xr:uid="{00000000-0006-0000-0200-000081040000}">
      <text>
        <r>
          <rPr>
            <b/>
            <sz val="8"/>
            <color indexed="81"/>
            <rFont val="Tahoma"/>
            <family val="2"/>
          </rPr>
          <t>Alexander Liao:</t>
        </r>
        <r>
          <rPr>
            <sz val="8"/>
            <color indexed="81"/>
            <rFont val="Tahoma"/>
            <family val="2"/>
          </rPr>
          <t xml:space="preserve">
Input partial frequency for element to the left</t>
        </r>
      </text>
    </comment>
    <comment ref="AL114" authorId="0" shapeId="0" xr:uid="{00000000-0006-0000-0200-000082040000}">
      <text>
        <r>
          <rPr>
            <b/>
            <sz val="8"/>
            <color indexed="81"/>
            <rFont val="Tahoma"/>
            <family val="2"/>
          </rPr>
          <t>Alexander Liao:</t>
        </r>
        <r>
          <rPr>
            <sz val="8"/>
            <color indexed="81"/>
            <rFont val="Tahoma"/>
            <family val="2"/>
          </rPr>
          <t xml:space="preserve">
Input partial frequency for element to the left</t>
        </r>
      </text>
    </comment>
    <comment ref="AO114" authorId="0" shapeId="0" xr:uid="{00000000-0006-0000-0200-000083040000}">
      <text>
        <r>
          <rPr>
            <b/>
            <sz val="8"/>
            <color indexed="81"/>
            <rFont val="Tahoma"/>
            <family val="2"/>
          </rPr>
          <t>Alexander Liao:</t>
        </r>
        <r>
          <rPr>
            <sz val="8"/>
            <color indexed="81"/>
            <rFont val="Tahoma"/>
            <family val="2"/>
          </rPr>
          <t xml:space="preserve">
Input partial frequency for element to the left</t>
        </r>
      </text>
    </comment>
    <comment ref="K115" authorId="0" shapeId="0" xr:uid="{00000000-0006-0000-0200-000084040000}">
      <text>
        <r>
          <rPr>
            <b/>
            <sz val="8"/>
            <color indexed="81"/>
            <rFont val="Tahoma"/>
            <family val="2"/>
          </rPr>
          <t>Alexander Liao:</t>
        </r>
        <r>
          <rPr>
            <sz val="8"/>
            <color indexed="81"/>
            <rFont val="Tahoma"/>
            <family val="2"/>
          </rPr>
          <t xml:space="preserve">
Input partial frequency for element to the left</t>
        </r>
      </text>
    </comment>
    <comment ref="N115" authorId="0" shapeId="0" xr:uid="{00000000-0006-0000-0200-000085040000}">
      <text>
        <r>
          <rPr>
            <b/>
            <sz val="8"/>
            <color indexed="81"/>
            <rFont val="Tahoma"/>
            <family val="2"/>
          </rPr>
          <t>Alexander Liao:</t>
        </r>
        <r>
          <rPr>
            <sz val="8"/>
            <color indexed="81"/>
            <rFont val="Tahoma"/>
            <family val="2"/>
          </rPr>
          <t xml:space="preserve">
Input partial frequency for element to the left</t>
        </r>
      </text>
    </comment>
    <comment ref="Q115" authorId="0" shapeId="0" xr:uid="{00000000-0006-0000-0200-000086040000}">
      <text>
        <r>
          <rPr>
            <b/>
            <sz val="8"/>
            <color indexed="81"/>
            <rFont val="Tahoma"/>
            <family val="2"/>
          </rPr>
          <t>Alexander Liao:</t>
        </r>
        <r>
          <rPr>
            <sz val="8"/>
            <color indexed="81"/>
            <rFont val="Tahoma"/>
            <family val="2"/>
          </rPr>
          <t xml:space="preserve">
Input partial frequency for element to the left</t>
        </r>
      </text>
    </comment>
    <comment ref="T115" authorId="0" shapeId="0" xr:uid="{00000000-0006-0000-0200-000087040000}">
      <text>
        <r>
          <rPr>
            <b/>
            <sz val="8"/>
            <color indexed="81"/>
            <rFont val="Tahoma"/>
            <family val="2"/>
          </rPr>
          <t>Alexander Liao:</t>
        </r>
        <r>
          <rPr>
            <sz val="8"/>
            <color indexed="81"/>
            <rFont val="Tahoma"/>
            <family val="2"/>
          </rPr>
          <t xml:space="preserve">
Input partial frequency for element to the left</t>
        </r>
      </text>
    </comment>
    <comment ref="W115" authorId="0" shapeId="0" xr:uid="{00000000-0006-0000-0200-000088040000}">
      <text>
        <r>
          <rPr>
            <b/>
            <sz val="8"/>
            <color indexed="81"/>
            <rFont val="Tahoma"/>
            <family val="2"/>
          </rPr>
          <t>Alexander Liao:</t>
        </r>
        <r>
          <rPr>
            <sz val="8"/>
            <color indexed="81"/>
            <rFont val="Tahoma"/>
            <family val="2"/>
          </rPr>
          <t xml:space="preserve">
Input partial frequency for element to the left</t>
        </r>
      </text>
    </comment>
    <comment ref="Z115" authorId="0" shapeId="0" xr:uid="{00000000-0006-0000-0200-000089040000}">
      <text>
        <r>
          <rPr>
            <b/>
            <sz val="8"/>
            <color indexed="81"/>
            <rFont val="Tahoma"/>
            <family val="2"/>
          </rPr>
          <t>Alexander Liao:</t>
        </r>
        <r>
          <rPr>
            <sz val="8"/>
            <color indexed="81"/>
            <rFont val="Tahoma"/>
            <family val="2"/>
          </rPr>
          <t xml:space="preserve">
Input partial frequency for element to the left</t>
        </r>
      </text>
    </comment>
    <comment ref="AC115" authorId="0" shapeId="0" xr:uid="{00000000-0006-0000-0200-00008A040000}">
      <text>
        <r>
          <rPr>
            <b/>
            <sz val="8"/>
            <color indexed="81"/>
            <rFont val="Tahoma"/>
            <family val="2"/>
          </rPr>
          <t>Alexander Liao:</t>
        </r>
        <r>
          <rPr>
            <sz val="8"/>
            <color indexed="81"/>
            <rFont val="Tahoma"/>
            <family val="2"/>
          </rPr>
          <t xml:space="preserve">
Input partial frequency for element to the left</t>
        </r>
      </text>
    </comment>
    <comment ref="AF115" authorId="0" shapeId="0" xr:uid="{00000000-0006-0000-0200-00008B040000}">
      <text>
        <r>
          <rPr>
            <b/>
            <sz val="8"/>
            <color indexed="81"/>
            <rFont val="Tahoma"/>
            <family val="2"/>
          </rPr>
          <t>Alexander Liao:</t>
        </r>
        <r>
          <rPr>
            <sz val="8"/>
            <color indexed="81"/>
            <rFont val="Tahoma"/>
            <family val="2"/>
          </rPr>
          <t xml:space="preserve">
Input partial frequency for element to the left</t>
        </r>
      </text>
    </comment>
    <comment ref="AI115" authorId="0" shapeId="0" xr:uid="{00000000-0006-0000-0200-00008C040000}">
      <text>
        <r>
          <rPr>
            <b/>
            <sz val="8"/>
            <color indexed="81"/>
            <rFont val="Tahoma"/>
            <family val="2"/>
          </rPr>
          <t>Alexander Liao:</t>
        </r>
        <r>
          <rPr>
            <sz val="8"/>
            <color indexed="81"/>
            <rFont val="Tahoma"/>
            <family val="2"/>
          </rPr>
          <t xml:space="preserve">
Input partial frequency for element to the left</t>
        </r>
      </text>
    </comment>
    <comment ref="AL115" authorId="0" shapeId="0" xr:uid="{00000000-0006-0000-0200-00008D040000}">
      <text>
        <r>
          <rPr>
            <b/>
            <sz val="8"/>
            <color indexed="81"/>
            <rFont val="Tahoma"/>
            <family val="2"/>
          </rPr>
          <t>Alexander Liao:</t>
        </r>
        <r>
          <rPr>
            <sz val="8"/>
            <color indexed="81"/>
            <rFont val="Tahoma"/>
            <family val="2"/>
          </rPr>
          <t xml:space="preserve">
Input partial frequency for element to the left</t>
        </r>
      </text>
    </comment>
    <comment ref="AO115" authorId="0" shapeId="0" xr:uid="{00000000-0006-0000-0200-00008E040000}">
      <text>
        <r>
          <rPr>
            <b/>
            <sz val="8"/>
            <color indexed="81"/>
            <rFont val="Tahoma"/>
            <family val="2"/>
          </rPr>
          <t>Alexander Liao:</t>
        </r>
        <r>
          <rPr>
            <sz val="8"/>
            <color indexed="81"/>
            <rFont val="Tahoma"/>
            <family val="2"/>
          </rPr>
          <t xml:space="preserve">
Input partial frequency for element to the left</t>
        </r>
      </text>
    </comment>
    <comment ref="K116" authorId="0" shapeId="0" xr:uid="{00000000-0006-0000-0200-00008F040000}">
      <text>
        <r>
          <rPr>
            <b/>
            <sz val="8"/>
            <color indexed="81"/>
            <rFont val="Tahoma"/>
            <family val="2"/>
          </rPr>
          <t>Alexander Liao:</t>
        </r>
        <r>
          <rPr>
            <sz val="8"/>
            <color indexed="81"/>
            <rFont val="Tahoma"/>
            <family val="2"/>
          </rPr>
          <t xml:space="preserve">
Input partial frequency for element to the left</t>
        </r>
      </text>
    </comment>
    <comment ref="N116" authorId="0" shapeId="0" xr:uid="{00000000-0006-0000-0200-000090040000}">
      <text>
        <r>
          <rPr>
            <b/>
            <sz val="8"/>
            <color indexed="81"/>
            <rFont val="Tahoma"/>
            <family val="2"/>
          </rPr>
          <t>Alexander Liao:</t>
        </r>
        <r>
          <rPr>
            <sz val="8"/>
            <color indexed="81"/>
            <rFont val="Tahoma"/>
            <family val="2"/>
          </rPr>
          <t xml:space="preserve">
Input partial frequency for element to the left</t>
        </r>
      </text>
    </comment>
    <comment ref="Q116" authorId="0" shapeId="0" xr:uid="{00000000-0006-0000-0200-000091040000}">
      <text>
        <r>
          <rPr>
            <b/>
            <sz val="8"/>
            <color indexed="81"/>
            <rFont val="Tahoma"/>
            <family val="2"/>
          </rPr>
          <t>Alexander Liao:</t>
        </r>
        <r>
          <rPr>
            <sz val="8"/>
            <color indexed="81"/>
            <rFont val="Tahoma"/>
            <family val="2"/>
          </rPr>
          <t xml:space="preserve">
Input partial frequency for element to the left</t>
        </r>
      </text>
    </comment>
    <comment ref="T116" authorId="0" shapeId="0" xr:uid="{00000000-0006-0000-0200-000092040000}">
      <text>
        <r>
          <rPr>
            <b/>
            <sz val="8"/>
            <color indexed="81"/>
            <rFont val="Tahoma"/>
            <family val="2"/>
          </rPr>
          <t>Alexander Liao:</t>
        </r>
        <r>
          <rPr>
            <sz val="8"/>
            <color indexed="81"/>
            <rFont val="Tahoma"/>
            <family val="2"/>
          </rPr>
          <t xml:space="preserve">
Input partial frequency for element to the left</t>
        </r>
      </text>
    </comment>
    <comment ref="W116" authorId="0" shapeId="0" xr:uid="{00000000-0006-0000-0200-000093040000}">
      <text>
        <r>
          <rPr>
            <b/>
            <sz val="8"/>
            <color indexed="81"/>
            <rFont val="Tahoma"/>
            <family val="2"/>
          </rPr>
          <t>Alexander Liao:</t>
        </r>
        <r>
          <rPr>
            <sz val="8"/>
            <color indexed="81"/>
            <rFont val="Tahoma"/>
            <family val="2"/>
          </rPr>
          <t xml:space="preserve">
Input partial frequency for element to the left</t>
        </r>
      </text>
    </comment>
    <comment ref="Z116" authorId="0" shapeId="0" xr:uid="{00000000-0006-0000-0200-000094040000}">
      <text>
        <r>
          <rPr>
            <b/>
            <sz val="8"/>
            <color indexed="81"/>
            <rFont val="Tahoma"/>
            <family val="2"/>
          </rPr>
          <t>Alexander Liao:</t>
        </r>
        <r>
          <rPr>
            <sz val="8"/>
            <color indexed="81"/>
            <rFont val="Tahoma"/>
            <family val="2"/>
          </rPr>
          <t xml:space="preserve">
Input partial frequency for element to the left</t>
        </r>
      </text>
    </comment>
    <comment ref="AC116" authorId="0" shapeId="0" xr:uid="{00000000-0006-0000-0200-000095040000}">
      <text>
        <r>
          <rPr>
            <b/>
            <sz val="8"/>
            <color indexed="81"/>
            <rFont val="Tahoma"/>
            <family val="2"/>
          </rPr>
          <t>Alexander Liao:</t>
        </r>
        <r>
          <rPr>
            <sz val="8"/>
            <color indexed="81"/>
            <rFont val="Tahoma"/>
            <family val="2"/>
          </rPr>
          <t xml:space="preserve">
Input partial frequency for element to the left</t>
        </r>
      </text>
    </comment>
    <comment ref="AF116" authorId="0" shapeId="0" xr:uid="{00000000-0006-0000-0200-000096040000}">
      <text>
        <r>
          <rPr>
            <b/>
            <sz val="8"/>
            <color indexed="81"/>
            <rFont val="Tahoma"/>
            <family val="2"/>
          </rPr>
          <t>Alexander Liao:</t>
        </r>
        <r>
          <rPr>
            <sz val="8"/>
            <color indexed="81"/>
            <rFont val="Tahoma"/>
            <family val="2"/>
          </rPr>
          <t xml:space="preserve">
Input partial frequency for element to the left</t>
        </r>
      </text>
    </comment>
    <comment ref="AI116" authorId="0" shapeId="0" xr:uid="{00000000-0006-0000-0200-000097040000}">
      <text>
        <r>
          <rPr>
            <b/>
            <sz val="8"/>
            <color indexed="81"/>
            <rFont val="Tahoma"/>
            <family val="2"/>
          </rPr>
          <t>Alexander Liao:</t>
        </r>
        <r>
          <rPr>
            <sz val="8"/>
            <color indexed="81"/>
            <rFont val="Tahoma"/>
            <family val="2"/>
          </rPr>
          <t xml:space="preserve">
Input partial frequency for element to the left</t>
        </r>
      </text>
    </comment>
    <comment ref="AL116" authorId="0" shapeId="0" xr:uid="{00000000-0006-0000-0200-000098040000}">
      <text>
        <r>
          <rPr>
            <b/>
            <sz val="8"/>
            <color indexed="81"/>
            <rFont val="Tahoma"/>
            <family val="2"/>
          </rPr>
          <t>Alexander Liao:</t>
        </r>
        <r>
          <rPr>
            <sz val="8"/>
            <color indexed="81"/>
            <rFont val="Tahoma"/>
            <family val="2"/>
          </rPr>
          <t xml:space="preserve">
Input partial frequency for element to the left</t>
        </r>
      </text>
    </comment>
    <comment ref="AO116" authorId="0" shapeId="0" xr:uid="{00000000-0006-0000-0200-000099040000}">
      <text>
        <r>
          <rPr>
            <b/>
            <sz val="8"/>
            <color indexed="81"/>
            <rFont val="Tahoma"/>
            <family val="2"/>
          </rPr>
          <t>Alexander Liao:</t>
        </r>
        <r>
          <rPr>
            <sz val="8"/>
            <color indexed="81"/>
            <rFont val="Tahoma"/>
            <family val="2"/>
          </rPr>
          <t xml:space="preserve">
Input partial frequency for element to the left</t>
        </r>
      </text>
    </comment>
    <comment ref="K117" authorId="0" shapeId="0" xr:uid="{00000000-0006-0000-0200-00009A040000}">
      <text>
        <r>
          <rPr>
            <b/>
            <sz val="8"/>
            <color indexed="81"/>
            <rFont val="Tahoma"/>
            <family val="2"/>
          </rPr>
          <t>Alexander Liao:</t>
        </r>
        <r>
          <rPr>
            <sz val="8"/>
            <color indexed="81"/>
            <rFont val="Tahoma"/>
            <family val="2"/>
          </rPr>
          <t xml:space="preserve">
Input partial frequency for element to the left</t>
        </r>
      </text>
    </comment>
    <comment ref="N117" authorId="0" shapeId="0" xr:uid="{00000000-0006-0000-0200-00009B040000}">
      <text>
        <r>
          <rPr>
            <b/>
            <sz val="8"/>
            <color indexed="81"/>
            <rFont val="Tahoma"/>
            <family val="2"/>
          </rPr>
          <t>Alexander Liao:</t>
        </r>
        <r>
          <rPr>
            <sz val="8"/>
            <color indexed="81"/>
            <rFont val="Tahoma"/>
            <family val="2"/>
          </rPr>
          <t xml:space="preserve">
Input partial frequency for element to the left</t>
        </r>
      </text>
    </comment>
    <comment ref="Q117" authorId="0" shapeId="0" xr:uid="{00000000-0006-0000-0200-00009C040000}">
      <text>
        <r>
          <rPr>
            <b/>
            <sz val="8"/>
            <color indexed="81"/>
            <rFont val="Tahoma"/>
            <family val="2"/>
          </rPr>
          <t>Alexander Liao:</t>
        </r>
        <r>
          <rPr>
            <sz val="8"/>
            <color indexed="81"/>
            <rFont val="Tahoma"/>
            <family val="2"/>
          </rPr>
          <t xml:space="preserve">
Input partial frequency for element to the left</t>
        </r>
      </text>
    </comment>
    <comment ref="T117" authorId="0" shapeId="0" xr:uid="{00000000-0006-0000-0200-00009D040000}">
      <text>
        <r>
          <rPr>
            <b/>
            <sz val="8"/>
            <color indexed="81"/>
            <rFont val="Tahoma"/>
            <family val="2"/>
          </rPr>
          <t>Alexander Liao:</t>
        </r>
        <r>
          <rPr>
            <sz val="8"/>
            <color indexed="81"/>
            <rFont val="Tahoma"/>
            <family val="2"/>
          </rPr>
          <t xml:space="preserve">
Input partial frequency for element to the left</t>
        </r>
      </text>
    </comment>
    <comment ref="W117" authorId="0" shapeId="0" xr:uid="{00000000-0006-0000-0200-00009E040000}">
      <text>
        <r>
          <rPr>
            <b/>
            <sz val="8"/>
            <color indexed="81"/>
            <rFont val="Tahoma"/>
            <family val="2"/>
          </rPr>
          <t>Alexander Liao:</t>
        </r>
        <r>
          <rPr>
            <sz val="8"/>
            <color indexed="81"/>
            <rFont val="Tahoma"/>
            <family val="2"/>
          </rPr>
          <t xml:space="preserve">
Input partial frequency for element to the left</t>
        </r>
      </text>
    </comment>
    <comment ref="Z117" authorId="0" shapeId="0" xr:uid="{00000000-0006-0000-0200-00009F040000}">
      <text>
        <r>
          <rPr>
            <b/>
            <sz val="8"/>
            <color indexed="81"/>
            <rFont val="Tahoma"/>
            <family val="2"/>
          </rPr>
          <t>Alexander Liao:</t>
        </r>
        <r>
          <rPr>
            <sz val="8"/>
            <color indexed="81"/>
            <rFont val="Tahoma"/>
            <family val="2"/>
          </rPr>
          <t xml:space="preserve">
Input partial frequency for element to the left</t>
        </r>
      </text>
    </comment>
    <comment ref="AC117" authorId="0" shapeId="0" xr:uid="{00000000-0006-0000-0200-0000A0040000}">
      <text>
        <r>
          <rPr>
            <b/>
            <sz val="8"/>
            <color indexed="81"/>
            <rFont val="Tahoma"/>
            <family val="2"/>
          </rPr>
          <t>Alexander Liao:</t>
        </r>
        <r>
          <rPr>
            <sz val="8"/>
            <color indexed="81"/>
            <rFont val="Tahoma"/>
            <family val="2"/>
          </rPr>
          <t xml:space="preserve">
Input partial frequency for element to the left</t>
        </r>
      </text>
    </comment>
    <comment ref="AF117" authorId="0" shapeId="0" xr:uid="{00000000-0006-0000-0200-0000A1040000}">
      <text>
        <r>
          <rPr>
            <b/>
            <sz val="8"/>
            <color indexed="81"/>
            <rFont val="Tahoma"/>
            <family val="2"/>
          </rPr>
          <t>Alexander Liao:</t>
        </r>
        <r>
          <rPr>
            <sz val="8"/>
            <color indexed="81"/>
            <rFont val="Tahoma"/>
            <family val="2"/>
          </rPr>
          <t xml:space="preserve">
Input partial frequency for element to the left</t>
        </r>
      </text>
    </comment>
    <comment ref="AI117" authorId="0" shapeId="0" xr:uid="{00000000-0006-0000-0200-0000A2040000}">
      <text>
        <r>
          <rPr>
            <b/>
            <sz val="8"/>
            <color indexed="81"/>
            <rFont val="Tahoma"/>
            <family val="2"/>
          </rPr>
          <t>Alexander Liao:</t>
        </r>
        <r>
          <rPr>
            <sz val="8"/>
            <color indexed="81"/>
            <rFont val="Tahoma"/>
            <family val="2"/>
          </rPr>
          <t xml:space="preserve">
Input partial frequency for element to the left</t>
        </r>
      </text>
    </comment>
    <comment ref="AL117" authorId="0" shapeId="0" xr:uid="{00000000-0006-0000-0200-0000A3040000}">
      <text>
        <r>
          <rPr>
            <b/>
            <sz val="8"/>
            <color indexed="81"/>
            <rFont val="Tahoma"/>
            <family val="2"/>
          </rPr>
          <t>Alexander Liao:</t>
        </r>
        <r>
          <rPr>
            <sz val="8"/>
            <color indexed="81"/>
            <rFont val="Tahoma"/>
            <family val="2"/>
          </rPr>
          <t xml:space="preserve">
Input partial frequency for element to the left</t>
        </r>
      </text>
    </comment>
    <comment ref="AO117" authorId="0" shapeId="0" xr:uid="{00000000-0006-0000-0200-0000A4040000}">
      <text>
        <r>
          <rPr>
            <b/>
            <sz val="8"/>
            <color indexed="81"/>
            <rFont val="Tahoma"/>
            <family val="2"/>
          </rPr>
          <t>Alexander Liao:</t>
        </r>
        <r>
          <rPr>
            <sz val="8"/>
            <color indexed="81"/>
            <rFont val="Tahoma"/>
            <family val="2"/>
          </rPr>
          <t xml:space="preserve">
Input partial frequency for element to the left</t>
        </r>
      </text>
    </comment>
    <comment ref="K118" authorId="0" shapeId="0" xr:uid="{00000000-0006-0000-0200-0000A5040000}">
      <text>
        <r>
          <rPr>
            <b/>
            <sz val="8"/>
            <color indexed="81"/>
            <rFont val="Tahoma"/>
            <family val="2"/>
          </rPr>
          <t>Alexander Liao:</t>
        </r>
        <r>
          <rPr>
            <sz val="8"/>
            <color indexed="81"/>
            <rFont val="Tahoma"/>
            <family val="2"/>
          </rPr>
          <t xml:space="preserve">
Input partial frequency for element to the left</t>
        </r>
      </text>
    </comment>
    <comment ref="N118" authorId="0" shapeId="0" xr:uid="{00000000-0006-0000-0200-0000A6040000}">
      <text>
        <r>
          <rPr>
            <b/>
            <sz val="8"/>
            <color indexed="81"/>
            <rFont val="Tahoma"/>
            <family val="2"/>
          </rPr>
          <t>Alexander Liao:</t>
        </r>
        <r>
          <rPr>
            <sz val="8"/>
            <color indexed="81"/>
            <rFont val="Tahoma"/>
            <family val="2"/>
          </rPr>
          <t xml:space="preserve">
Input partial frequency for element to the left</t>
        </r>
      </text>
    </comment>
    <comment ref="Q118" authorId="0" shapeId="0" xr:uid="{00000000-0006-0000-0200-0000A7040000}">
      <text>
        <r>
          <rPr>
            <b/>
            <sz val="8"/>
            <color indexed="81"/>
            <rFont val="Tahoma"/>
            <family val="2"/>
          </rPr>
          <t>Alexander Liao:</t>
        </r>
        <r>
          <rPr>
            <sz val="8"/>
            <color indexed="81"/>
            <rFont val="Tahoma"/>
            <family val="2"/>
          </rPr>
          <t xml:space="preserve">
Input partial frequency for element to the left</t>
        </r>
      </text>
    </comment>
    <comment ref="T118" authorId="0" shapeId="0" xr:uid="{00000000-0006-0000-0200-0000A8040000}">
      <text>
        <r>
          <rPr>
            <b/>
            <sz val="8"/>
            <color indexed="81"/>
            <rFont val="Tahoma"/>
            <family val="2"/>
          </rPr>
          <t>Alexander Liao:</t>
        </r>
        <r>
          <rPr>
            <sz val="8"/>
            <color indexed="81"/>
            <rFont val="Tahoma"/>
            <family val="2"/>
          </rPr>
          <t xml:space="preserve">
Input partial frequency for element to the left</t>
        </r>
      </text>
    </comment>
    <comment ref="W118" authorId="0" shapeId="0" xr:uid="{00000000-0006-0000-0200-0000A9040000}">
      <text>
        <r>
          <rPr>
            <b/>
            <sz val="8"/>
            <color indexed="81"/>
            <rFont val="Tahoma"/>
            <family val="2"/>
          </rPr>
          <t>Alexander Liao:</t>
        </r>
        <r>
          <rPr>
            <sz val="8"/>
            <color indexed="81"/>
            <rFont val="Tahoma"/>
            <family val="2"/>
          </rPr>
          <t xml:space="preserve">
Input partial frequency for element to the left</t>
        </r>
      </text>
    </comment>
    <comment ref="Z118" authorId="0" shapeId="0" xr:uid="{00000000-0006-0000-0200-0000AA040000}">
      <text>
        <r>
          <rPr>
            <b/>
            <sz val="8"/>
            <color indexed="81"/>
            <rFont val="Tahoma"/>
            <family val="2"/>
          </rPr>
          <t>Alexander Liao:</t>
        </r>
        <r>
          <rPr>
            <sz val="8"/>
            <color indexed="81"/>
            <rFont val="Tahoma"/>
            <family val="2"/>
          </rPr>
          <t xml:space="preserve">
Input partial frequency for element to the left</t>
        </r>
      </text>
    </comment>
    <comment ref="AC118" authorId="0" shapeId="0" xr:uid="{00000000-0006-0000-0200-0000AB040000}">
      <text>
        <r>
          <rPr>
            <b/>
            <sz val="8"/>
            <color indexed="81"/>
            <rFont val="Tahoma"/>
            <family val="2"/>
          </rPr>
          <t>Alexander Liao:</t>
        </r>
        <r>
          <rPr>
            <sz val="8"/>
            <color indexed="81"/>
            <rFont val="Tahoma"/>
            <family val="2"/>
          </rPr>
          <t xml:space="preserve">
Input partial frequency for element to the left</t>
        </r>
      </text>
    </comment>
    <comment ref="AF118" authorId="0" shapeId="0" xr:uid="{00000000-0006-0000-0200-0000AC040000}">
      <text>
        <r>
          <rPr>
            <b/>
            <sz val="8"/>
            <color indexed="81"/>
            <rFont val="Tahoma"/>
            <family val="2"/>
          </rPr>
          <t>Alexander Liao:</t>
        </r>
        <r>
          <rPr>
            <sz val="8"/>
            <color indexed="81"/>
            <rFont val="Tahoma"/>
            <family val="2"/>
          </rPr>
          <t xml:space="preserve">
Input partial frequency for element to the left</t>
        </r>
      </text>
    </comment>
    <comment ref="AI118" authorId="0" shapeId="0" xr:uid="{00000000-0006-0000-0200-0000AD040000}">
      <text>
        <r>
          <rPr>
            <b/>
            <sz val="8"/>
            <color indexed="81"/>
            <rFont val="Tahoma"/>
            <family val="2"/>
          </rPr>
          <t>Alexander Liao:</t>
        </r>
        <r>
          <rPr>
            <sz val="8"/>
            <color indexed="81"/>
            <rFont val="Tahoma"/>
            <family val="2"/>
          </rPr>
          <t xml:space="preserve">
Input partial frequency for element to the left</t>
        </r>
      </text>
    </comment>
    <comment ref="AL118" authorId="0" shapeId="0" xr:uid="{00000000-0006-0000-0200-0000AE040000}">
      <text>
        <r>
          <rPr>
            <b/>
            <sz val="8"/>
            <color indexed="81"/>
            <rFont val="Tahoma"/>
            <family val="2"/>
          </rPr>
          <t>Alexander Liao:</t>
        </r>
        <r>
          <rPr>
            <sz val="8"/>
            <color indexed="81"/>
            <rFont val="Tahoma"/>
            <family val="2"/>
          </rPr>
          <t xml:space="preserve">
Input partial frequency for element to the left</t>
        </r>
      </text>
    </comment>
    <comment ref="AO118" authorId="0" shapeId="0" xr:uid="{00000000-0006-0000-0200-0000AF040000}">
      <text>
        <r>
          <rPr>
            <b/>
            <sz val="8"/>
            <color indexed="81"/>
            <rFont val="Tahoma"/>
            <family val="2"/>
          </rPr>
          <t>Alexander Liao:</t>
        </r>
        <r>
          <rPr>
            <sz val="8"/>
            <color indexed="81"/>
            <rFont val="Tahoma"/>
            <family val="2"/>
          </rPr>
          <t xml:space="preserve">
Input partial frequency for element to the left</t>
        </r>
      </text>
    </comment>
    <comment ref="K120" authorId="0" shapeId="0" xr:uid="{00000000-0006-0000-0200-0000B0040000}">
      <text>
        <r>
          <rPr>
            <b/>
            <sz val="8"/>
            <color indexed="81"/>
            <rFont val="Tahoma"/>
            <family val="2"/>
          </rPr>
          <t>Alexander Liao:</t>
        </r>
        <r>
          <rPr>
            <sz val="8"/>
            <color indexed="81"/>
            <rFont val="Tahoma"/>
            <family val="2"/>
          </rPr>
          <t xml:space="preserve">
Input partial frequency for element to the left</t>
        </r>
      </text>
    </comment>
    <comment ref="N120" authorId="0" shapeId="0" xr:uid="{00000000-0006-0000-0200-0000B1040000}">
      <text>
        <r>
          <rPr>
            <b/>
            <sz val="8"/>
            <color indexed="81"/>
            <rFont val="Tahoma"/>
            <family val="2"/>
          </rPr>
          <t>Alexander Liao:</t>
        </r>
        <r>
          <rPr>
            <sz val="8"/>
            <color indexed="81"/>
            <rFont val="Tahoma"/>
            <family val="2"/>
          </rPr>
          <t xml:space="preserve">
Input partial frequency for element to the left</t>
        </r>
      </text>
    </comment>
    <comment ref="Q120" authorId="0" shapeId="0" xr:uid="{00000000-0006-0000-0200-0000B2040000}">
      <text>
        <r>
          <rPr>
            <b/>
            <sz val="8"/>
            <color indexed="81"/>
            <rFont val="Tahoma"/>
            <family val="2"/>
          </rPr>
          <t>Alexander Liao:</t>
        </r>
        <r>
          <rPr>
            <sz val="8"/>
            <color indexed="81"/>
            <rFont val="Tahoma"/>
            <family val="2"/>
          </rPr>
          <t xml:space="preserve">
Input partial frequency for element to the left</t>
        </r>
      </text>
    </comment>
    <comment ref="T120" authorId="0" shapeId="0" xr:uid="{00000000-0006-0000-0200-0000B3040000}">
      <text>
        <r>
          <rPr>
            <b/>
            <sz val="8"/>
            <color indexed="81"/>
            <rFont val="Tahoma"/>
            <family val="2"/>
          </rPr>
          <t>Alexander Liao:</t>
        </r>
        <r>
          <rPr>
            <sz val="8"/>
            <color indexed="81"/>
            <rFont val="Tahoma"/>
            <family val="2"/>
          </rPr>
          <t xml:space="preserve">
Input partial frequency for element to the left</t>
        </r>
      </text>
    </comment>
    <comment ref="W120" authorId="0" shapeId="0" xr:uid="{00000000-0006-0000-0200-0000B4040000}">
      <text>
        <r>
          <rPr>
            <b/>
            <sz val="8"/>
            <color indexed="81"/>
            <rFont val="Tahoma"/>
            <family val="2"/>
          </rPr>
          <t>Alexander Liao:</t>
        </r>
        <r>
          <rPr>
            <sz val="8"/>
            <color indexed="81"/>
            <rFont val="Tahoma"/>
            <family val="2"/>
          </rPr>
          <t xml:space="preserve">
Input partial frequency for element to the left</t>
        </r>
      </text>
    </comment>
    <comment ref="Z120" authorId="0" shapeId="0" xr:uid="{00000000-0006-0000-0200-0000B5040000}">
      <text>
        <r>
          <rPr>
            <b/>
            <sz val="8"/>
            <color indexed="81"/>
            <rFont val="Tahoma"/>
            <family val="2"/>
          </rPr>
          <t>Alexander Liao:</t>
        </r>
        <r>
          <rPr>
            <sz val="8"/>
            <color indexed="81"/>
            <rFont val="Tahoma"/>
            <family val="2"/>
          </rPr>
          <t xml:space="preserve">
Input partial frequency for element to the left</t>
        </r>
      </text>
    </comment>
    <comment ref="AC120" authorId="0" shapeId="0" xr:uid="{00000000-0006-0000-0200-0000B6040000}">
      <text>
        <r>
          <rPr>
            <b/>
            <sz val="8"/>
            <color indexed="81"/>
            <rFont val="Tahoma"/>
            <family val="2"/>
          </rPr>
          <t>Alexander Liao:</t>
        </r>
        <r>
          <rPr>
            <sz val="8"/>
            <color indexed="81"/>
            <rFont val="Tahoma"/>
            <family val="2"/>
          </rPr>
          <t xml:space="preserve">
Input partial frequency for element to the left</t>
        </r>
      </text>
    </comment>
    <comment ref="AF120" authorId="0" shapeId="0" xr:uid="{00000000-0006-0000-0200-0000B7040000}">
      <text>
        <r>
          <rPr>
            <b/>
            <sz val="8"/>
            <color indexed="81"/>
            <rFont val="Tahoma"/>
            <family val="2"/>
          </rPr>
          <t>Alexander Liao:</t>
        </r>
        <r>
          <rPr>
            <sz val="8"/>
            <color indexed="81"/>
            <rFont val="Tahoma"/>
            <family val="2"/>
          </rPr>
          <t xml:space="preserve">
Input partial frequency for element to the left</t>
        </r>
      </text>
    </comment>
    <comment ref="AI120" authorId="0" shapeId="0" xr:uid="{00000000-0006-0000-0200-0000B8040000}">
      <text>
        <r>
          <rPr>
            <b/>
            <sz val="8"/>
            <color indexed="81"/>
            <rFont val="Tahoma"/>
            <family val="2"/>
          </rPr>
          <t>Alexander Liao:</t>
        </r>
        <r>
          <rPr>
            <sz val="8"/>
            <color indexed="81"/>
            <rFont val="Tahoma"/>
            <family val="2"/>
          </rPr>
          <t xml:space="preserve">
Input partial frequency for element to the left</t>
        </r>
      </text>
    </comment>
    <comment ref="AL120" authorId="0" shapeId="0" xr:uid="{00000000-0006-0000-0200-0000B9040000}">
      <text>
        <r>
          <rPr>
            <b/>
            <sz val="8"/>
            <color indexed="81"/>
            <rFont val="Tahoma"/>
            <family val="2"/>
          </rPr>
          <t>Alexander Liao:</t>
        </r>
        <r>
          <rPr>
            <sz val="8"/>
            <color indexed="81"/>
            <rFont val="Tahoma"/>
            <family val="2"/>
          </rPr>
          <t xml:space="preserve">
Input partial frequency for element to the left</t>
        </r>
      </text>
    </comment>
    <comment ref="AO120" authorId="0" shapeId="0" xr:uid="{00000000-0006-0000-0200-0000BA040000}">
      <text>
        <r>
          <rPr>
            <b/>
            <sz val="8"/>
            <color indexed="81"/>
            <rFont val="Tahoma"/>
            <family val="2"/>
          </rPr>
          <t>Alexander Liao:</t>
        </r>
        <r>
          <rPr>
            <sz val="8"/>
            <color indexed="81"/>
            <rFont val="Tahoma"/>
            <family val="2"/>
          </rPr>
          <t xml:space="preserve">
Input partial frequency for element to the left</t>
        </r>
      </text>
    </comment>
    <comment ref="K121" authorId="0" shapeId="0" xr:uid="{00000000-0006-0000-0200-0000BB040000}">
      <text>
        <r>
          <rPr>
            <b/>
            <sz val="8"/>
            <color indexed="81"/>
            <rFont val="Tahoma"/>
            <family val="2"/>
          </rPr>
          <t>Alexander Liao:</t>
        </r>
        <r>
          <rPr>
            <sz val="8"/>
            <color indexed="81"/>
            <rFont val="Tahoma"/>
            <family val="2"/>
          </rPr>
          <t xml:space="preserve">
Input partial frequency for element to the left</t>
        </r>
      </text>
    </comment>
    <comment ref="N121" authorId="0" shapeId="0" xr:uid="{00000000-0006-0000-0200-0000BC040000}">
      <text>
        <r>
          <rPr>
            <b/>
            <sz val="8"/>
            <color indexed="81"/>
            <rFont val="Tahoma"/>
            <family val="2"/>
          </rPr>
          <t>Alexander Liao:</t>
        </r>
        <r>
          <rPr>
            <sz val="8"/>
            <color indexed="81"/>
            <rFont val="Tahoma"/>
            <family val="2"/>
          </rPr>
          <t xml:space="preserve">
Input partial frequency for element to the left</t>
        </r>
      </text>
    </comment>
    <comment ref="Q121" authorId="0" shapeId="0" xr:uid="{00000000-0006-0000-0200-0000BD040000}">
      <text>
        <r>
          <rPr>
            <b/>
            <sz val="8"/>
            <color indexed="81"/>
            <rFont val="Tahoma"/>
            <family val="2"/>
          </rPr>
          <t>Alexander Liao:</t>
        </r>
        <r>
          <rPr>
            <sz val="8"/>
            <color indexed="81"/>
            <rFont val="Tahoma"/>
            <family val="2"/>
          </rPr>
          <t xml:space="preserve">
Input partial frequency for element to the left</t>
        </r>
      </text>
    </comment>
    <comment ref="T121" authorId="0" shapeId="0" xr:uid="{00000000-0006-0000-0200-0000BE040000}">
      <text>
        <r>
          <rPr>
            <b/>
            <sz val="8"/>
            <color indexed="81"/>
            <rFont val="Tahoma"/>
            <family val="2"/>
          </rPr>
          <t>Alexander Liao:</t>
        </r>
        <r>
          <rPr>
            <sz val="8"/>
            <color indexed="81"/>
            <rFont val="Tahoma"/>
            <family val="2"/>
          </rPr>
          <t xml:space="preserve">
Input partial frequency for element to the left</t>
        </r>
      </text>
    </comment>
    <comment ref="W121" authorId="0" shapeId="0" xr:uid="{00000000-0006-0000-0200-0000BF040000}">
      <text>
        <r>
          <rPr>
            <b/>
            <sz val="8"/>
            <color indexed="81"/>
            <rFont val="Tahoma"/>
            <family val="2"/>
          </rPr>
          <t>Alexander Liao:</t>
        </r>
        <r>
          <rPr>
            <sz val="8"/>
            <color indexed="81"/>
            <rFont val="Tahoma"/>
            <family val="2"/>
          </rPr>
          <t xml:space="preserve">
Input partial frequency for element to the left</t>
        </r>
      </text>
    </comment>
    <comment ref="Z121" authorId="0" shapeId="0" xr:uid="{00000000-0006-0000-0200-0000C0040000}">
      <text>
        <r>
          <rPr>
            <b/>
            <sz val="8"/>
            <color indexed="81"/>
            <rFont val="Tahoma"/>
            <family val="2"/>
          </rPr>
          <t>Alexander Liao:</t>
        </r>
        <r>
          <rPr>
            <sz val="8"/>
            <color indexed="81"/>
            <rFont val="Tahoma"/>
            <family val="2"/>
          </rPr>
          <t xml:space="preserve">
Input partial frequency for element to the left</t>
        </r>
      </text>
    </comment>
    <comment ref="AC121" authorId="0" shapeId="0" xr:uid="{00000000-0006-0000-0200-0000C1040000}">
      <text>
        <r>
          <rPr>
            <b/>
            <sz val="8"/>
            <color indexed="81"/>
            <rFont val="Tahoma"/>
            <family val="2"/>
          </rPr>
          <t>Alexander Liao:</t>
        </r>
        <r>
          <rPr>
            <sz val="8"/>
            <color indexed="81"/>
            <rFont val="Tahoma"/>
            <family val="2"/>
          </rPr>
          <t xml:space="preserve">
Input partial frequency for element to the left</t>
        </r>
      </text>
    </comment>
    <comment ref="AF121" authorId="0" shapeId="0" xr:uid="{00000000-0006-0000-0200-0000C2040000}">
      <text>
        <r>
          <rPr>
            <b/>
            <sz val="8"/>
            <color indexed="81"/>
            <rFont val="Tahoma"/>
            <family val="2"/>
          </rPr>
          <t>Alexander Liao:</t>
        </r>
        <r>
          <rPr>
            <sz val="8"/>
            <color indexed="81"/>
            <rFont val="Tahoma"/>
            <family val="2"/>
          </rPr>
          <t xml:space="preserve">
Input partial frequency for element to the left</t>
        </r>
      </text>
    </comment>
    <comment ref="AI121" authorId="0" shapeId="0" xr:uid="{00000000-0006-0000-0200-0000C3040000}">
      <text>
        <r>
          <rPr>
            <b/>
            <sz val="8"/>
            <color indexed="81"/>
            <rFont val="Tahoma"/>
            <family val="2"/>
          </rPr>
          <t>Alexander Liao:</t>
        </r>
        <r>
          <rPr>
            <sz val="8"/>
            <color indexed="81"/>
            <rFont val="Tahoma"/>
            <family val="2"/>
          </rPr>
          <t xml:space="preserve">
Input partial frequency for element to the left</t>
        </r>
      </text>
    </comment>
    <comment ref="AL121" authorId="0" shapeId="0" xr:uid="{00000000-0006-0000-0200-0000C4040000}">
      <text>
        <r>
          <rPr>
            <b/>
            <sz val="8"/>
            <color indexed="81"/>
            <rFont val="Tahoma"/>
            <family val="2"/>
          </rPr>
          <t>Alexander Liao:</t>
        </r>
        <r>
          <rPr>
            <sz val="8"/>
            <color indexed="81"/>
            <rFont val="Tahoma"/>
            <family val="2"/>
          </rPr>
          <t xml:space="preserve">
Input partial frequency for element to the left</t>
        </r>
      </text>
    </comment>
    <comment ref="AO121" authorId="0" shapeId="0" xr:uid="{00000000-0006-0000-0200-0000C5040000}">
      <text>
        <r>
          <rPr>
            <b/>
            <sz val="8"/>
            <color indexed="81"/>
            <rFont val="Tahoma"/>
            <family val="2"/>
          </rPr>
          <t>Alexander Liao:</t>
        </r>
        <r>
          <rPr>
            <sz val="8"/>
            <color indexed="81"/>
            <rFont val="Tahoma"/>
            <family val="2"/>
          </rPr>
          <t xml:space="preserve">
Input partial frequency for element to the left</t>
        </r>
      </text>
    </comment>
    <comment ref="K122" authorId="0" shapeId="0" xr:uid="{00000000-0006-0000-0200-0000C6040000}">
      <text>
        <r>
          <rPr>
            <b/>
            <sz val="8"/>
            <color indexed="81"/>
            <rFont val="Tahoma"/>
            <family val="2"/>
          </rPr>
          <t>Alexander Liao:</t>
        </r>
        <r>
          <rPr>
            <sz val="8"/>
            <color indexed="81"/>
            <rFont val="Tahoma"/>
            <family val="2"/>
          </rPr>
          <t xml:space="preserve">
Input partial frequency for element to the left</t>
        </r>
      </text>
    </comment>
    <comment ref="N122" authorId="0" shapeId="0" xr:uid="{00000000-0006-0000-0200-0000C7040000}">
      <text>
        <r>
          <rPr>
            <b/>
            <sz val="8"/>
            <color indexed="81"/>
            <rFont val="Tahoma"/>
            <family val="2"/>
          </rPr>
          <t>Alexander Liao:</t>
        </r>
        <r>
          <rPr>
            <sz val="8"/>
            <color indexed="81"/>
            <rFont val="Tahoma"/>
            <family val="2"/>
          </rPr>
          <t xml:space="preserve">
Input partial frequency for element to the left</t>
        </r>
      </text>
    </comment>
    <comment ref="Q122" authorId="0" shapeId="0" xr:uid="{00000000-0006-0000-0200-0000C8040000}">
      <text>
        <r>
          <rPr>
            <b/>
            <sz val="8"/>
            <color indexed="81"/>
            <rFont val="Tahoma"/>
            <family val="2"/>
          </rPr>
          <t>Alexander Liao:</t>
        </r>
        <r>
          <rPr>
            <sz val="8"/>
            <color indexed="81"/>
            <rFont val="Tahoma"/>
            <family val="2"/>
          </rPr>
          <t xml:space="preserve">
Input partial frequency for element to the left</t>
        </r>
      </text>
    </comment>
    <comment ref="T122" authorId="0" shapeId="0" xr:uid="{00000000-0006-0000-0200-0000C9040000}">
      <text>
        <r>
          <rPr>
            <b/>
            <sz val="8"/>
            <color indexed="81"/>
            <rFont val="Tahoma"/>
            <family val="2"/>
          </rPr>
          <t>Alexander Liao:</t>
        </r>
        <r>
          <rPr>
            <sz val="8"/>
            <color indexed="81"/>
            <rFont val="Tahoma"/>
            <family val="2"/>
          </rPr>
          <t xml:space="preserve">
Input partial frequency for element to the left</t>
        </r>
      </text>
    </comment>
    <comment ref="W122" authorId="0" shapeId="0" xr:uid="{00000000-0006-0000-0200-0000CA040000}">
      <text>
        <r>
          <rPr>
            <b/>
            <sz val="8"/>
            <color indexed="81"/>
            <rFont val="Tahoma"/>
            <family val="2"/>
          </rPr>
          <t>Alexander Liao:</t>
        </r>
        <r>
          <rPr>
            <sz val="8"/>
            <color indexed="81"/>
            <rFont val="Tahoma"/>
            <family val="2"/>
          </rPr>
          <t xml:space="preserve">
Input partial frequency for element to the left</t>
        </r>
      </text>
    </comment>
    <comment ref="Z122" authorId="0" shapeId="0" xr:uid="{00000000-0006-0000-0200-0000CB040000}">
      <text>
        <r>
          <rPr>
            <b/>
            <sz val="8"/>
            <color indexed="81"/>
            <rFont val="Tahoma"/>
            <family val="2"/>
          </rPr>
          <t>Alexander Liao:</t>
        </r>
        <r>
          <rPr>
            <sz val="8"/>
            <color indexed="81"/>
            <rFont val="Tahoma"/>
            <family val="2"/>
          </rPr>
          <t xml:space="preserve">
Input partial frequency for element to the left</t>
        </r>
      </text>
    </comment>
    <comment ref="AC122" authorId="0" shapeId="0" xr:uid="{00000000-0006-0000-0200-0000CC040000}">
      <text>
        <r>
          <rPr>
            <b/>
            <sz val="8"/>
            <color indexed="81"/>
            <rFont val="Tahoma"/>
            <family val="2"/>
          </rPr>
          <t>Alexander Liao:</t>
        </r>
        <r>
          <rPr>
            <sz val="8"/>
            <color indexed="81"/>
            <rFont val="Tahoma"/>
            <family val="2"/>
          </rPr>
          <t xml:space="preserve">
Input partial frequency for element to the left</t>
        </r>
      </text>
    </comment>
    <comment ref="AF122" authorId="0" shapeId="0" xr:uid="{00000000-0006-0000-0200-0000CD040000}">
      <text>
        <r>
          <rPr>
            <b/>
            <sz val="8"/>
            <color indexed="81"/>
            <rFont val="Tahoma"/>
            <family val="2"/>
          </rPr>
          <t>Alexander Liao:</t>
        </r>
        <r>
          <rPr>
            <sz val="8"/>
            <color indexed="81"/>
            <rFont val="Tahoma"/>
            <family val="2"/>
          </rPr>
          <t xml:space="preserve">
Input partial frequency for element to the left</t>
        </r>
      </text>
    </comment>
    <comment ref="AI122" authorId="0" shapeId="0" xr:uid="{00000000-0006-0000-0200-0000CE040000}">
      <text>
        <r>
          <rPr>
            <b/>
            <sz val="8"/>
            <color indexed="81"/>
            <rFont val="Tahoma"/>
            <family val="2"/>
          </rPr>
          <t>Alexander Liao:</t>
        </r>
        <r>
          <rPr>
            <sz val="8"/>
            <color indexed="81"/>
            <rFont val="Tahoma"/>
            <family val="2"/>
          </rPr>
          <t xml:space="preserve">
Input partial frequency for element to the left</t>
        </r>
      </text>
    </comment>
    <comment ref="AL122" authorId="0" shapeId="0" xr:uid="{00000000-0006-0000-0200-0000CF040000}">
      <text>
        <r>
          <rPr>
            <b/>
            <sz val="8"/>
            <color indexed="81"/>
            <rFont val="Tahoma"/>
            <family val="2"/>
          </rPr>
          <t>Alexander Liao:</t>
        </r>
        <r>
          <rPr>
            <sz val="8"/>
            <color indexed="81"/>
            <rFont val="Tahoma"/>
            <family val="2"/>
          </rPr>
          <t xml:space="preserve">
Input partial frequency for element to the left</t>
        </r>
      </text>
    </comment>
    <comment ref="AO122" authorId="0" shapeId="0" xr:uid="{00000000-0006-0000-0200-0000D0040000}">
      <text>
        <r>
          <rPr>
            <b/>
            <sz val="8"/>
            <color indexed="81"/>
            <rFont val="Tahoma"/>
            <family val="2"/>
          </rPr>
          <t>Alexander Liao:</t>
        </r>
        <r>
          <rPr>
            <sz val="8"/>
            <color indexed="81"/>
            <rFont val="Tahoma"/>
            <family val="2"/>
          </rPr>
          <t xml:space="preserve">
Input partial frequency for element to the left</t>
        </r>
      </text>
    </comment>
    <comment ref="K123" authorId="0" shapeId="0" xr:uid="{00000000-0006-0000-0200-0000D1040000}">
      <text>
        <r>
          <rPr>
            <b/>
            <sz val="8"/>
            <color indexed="81"/>
            <rFont val="Tahoma"/>
            <family val="2"/>
          </rPr>
          <t>Alexander Liao:</t>
        </r>
        <r>
          <rPr>
            <sz val="8"/>
            <color indexed="81"/>
            <rFont val="Tahoma"/>
            <family val="2"/>
          </rPr>
          <t xml:space="preserve">
Input partial frequency for element to the left</t>
        </r>
      </text>
    </comment>
    <comment ref="N123" authorId="0" shapeId="0" xr:uid="{00000000-0006-0000-0200-0000D2040000}">
      <text>
        <r>
          <rPr>
            <b/>
            <sz val="8"/>
            <color indexed="81"/>
            <rFont val="Tahoma"/>
            <family val="2"/>
          </rPr>
          <t>Alexander Liao:</t>
        </r>
        <r>
          <rPr>
            <sz val="8"/>
            <color indexed="81"/>
            <rFont val="Tahoma"/>
            <family val="2"/>
          </rPr>
          <t xml:space="preserve">
Input partial frequency for element to the left</t>
        </r>
      </text>
    </comment>
    <comment ref="Q123" authorId="0" shapeId="0" xr:uid="{00000000-0006-0000-0200-0000D3040000}">
      <text>
        <r>
          <rPr>
            <b/>
            <sz val="8"/>
            <color indexed="81"/>
            <rFont val="Tahoma"/>
            <family val="2"/>
          </rPr>
          <t>Alexander Liao:</t>
        </r>
        <r>
          <rPr>
            <sz val="8"/>
            <color indexed="81"/>
            <rFont val="Tahoma"/>
            <family val="2"/>
          </rPr>
          <t xml:space="preserve">
Input partial frequency for element to the left</t>
        </r>
      </text>
    </comment>
    <comment ref="T123" authorId="0" shapeId="0" xr:uid="{00000000-0006-0000-0200-0000D4040000}">
      <text>
        <r>
          <rPr>
            <b/>
            <sz val="8"/>
            <color indexed="81"/>
            <rFont val="Tahoma"/>
            <family val="2"/>
          </rPr>
          <t>Alexander Liao:</t>
        </r>
        <r>
          <rPr>
            <sz val="8"/>
            <color indexed="81"/>
            <rFont val="Tahoma"/>
            <family val="2"/>
          </rPr>
          <t xml:space="preserve">
Input partial frequency for element to the left</t>
        </r>
      </text>
    </comment>
    <comment ref="W123" authorId="0" shapeId="0" xr:uid="{00000000-0006-0000-0200-0000D5040000}">
      <text>
        <r>
          <rPr>
            <b/>
            <sz val="8"/>
            <color indexed="81"/>
            <rFont val="Tahoma"/>
            <family val="2"/>
          </rPr>
          <t>Alexander Liao:</t>
        </r>
        <r>
          <rPr>
            <sz val="8"/>
            <color indexed="81"/>
            <rFont val="Tahoma"/>
            <family val="2"/>
          </rPr>
          <t xml:space="preserve">
Input partial frequency for element to the left</t>
        </r>
      </text>
    </comment>
    <comment ref="Z123" authorId="0" shapeId="0" xr:uid="{00000000-0006-0000-0200-0000D6040000}">
      <text>
        <r>
          <rPr>
            <b/>
            <sz val="8"/>
            <color indexed="81"/>
            <rFont val="Tahoma"/>
            <family val="2"/>
          </rPr>
          <t>Alexander Liao:</t>
        </r>
        <r>
          <rPr>
            <sz val="8"/>
            <color indexed="81"/>
            <rFont val="Tahoma"/>
            <family val="2"/>
          </rPr>
          <t xml:space="preserve">
Input partial frequency for element to the left</t>
        </r>
      </text>
    </comment>
    <comment ref="AC123" authorId="0" shapeId="0" xr:uid="{00000000-0006-0000-0200-0000D7040000}">
      <text>
        <r>
          <rPr>
            <b/>
            <sz val="8"/>
            <color indexed="81"/>
            <rFont val="Tahoma"/>
            <family val="2"/>
          </rPr>
          <t>Alexander Liao:</t>
        </r>
        <r>
          <rPr>
            <sz val="8"/>
            <color indexed="81"/>
            <rFont val="Tahoma"/>
            <family val="2"/>
          </rPr>
          <t xml:space="preserve">
Input partial frequency for element to the left</t>
        </r>
      </text>
    </comment>
    <comment ref="AF123" authorId="0" shapeId="0" xr:uid="{00000000-0006-0000-0200-0000D8040000}">
      <text>
        <r>
          <rPr>
            <b/>
            <sz val="8"/>
            <color indexed="81"/>
            <rFont val="Tahoma"/>
            <family val="2"/>
          </rPr>
          <t>Alexander Liao:</t>
        </r>
        <r>
          <rPr>
            <sz val="8"/>
            <color indexed="81"/>
            <rFont val="Tahoma"/>
            <family val="2"/>
          </rPr>
          <t xml:space="preserve">
Input partial frequency for element to the left</t>
        </r>
      </text>
    </comment>
    <comment ref="AI123" authorId="0" shapeId="0" xr:uid="{00000000-0006-0000-0200-0000D9040000}">
      <text>
        <r>
          <rPr>
            <b/>
            <sz val="8"/>
            <color indexed="81"/>
            <rFont val="Tahoma"/>
            <family val="2"/>
          </rPr>
          <t>Alexander Liao:</t>
        </r>
        <r>
          <rPr>
            <sz val="8"/>
            <color indexed="81"/>
            <rFont val="Tahoma"/>
            <family val="2"/>
          </rPr>
          <t xml:space="preserve">
Input partial frequency for element to the left</t>
        </r>
      </text>
    </comment>
    <comment ref="AL123" authorId="0" shapeId="0" xr:uid="{00000000-0006-0000-0200-0000DA040000}">
      <text>
        <r>
          <rPr>
            <b/>
            <sz val="8"/>
            <color indexed="81"/>
            <rFont val="Tahoma"/>
            <family val="2"/>
          </rPr>
          <t>Alexander Liao:</t>
        </r>
        <r>
          <rPr>
            <sz val="8"/>
            <color indexed="81"/>
            <rFont val="Tahoma"/>
            <family val="2"/>
          </rPr>
          <t xml:space="preserve">
Input partial frequency for element to the left</t>
        </r>
      </text>
    </comment>
    <comment ref="AO123" authorId="0" shapeId="0" xr:uid="{00000000-0006-0000-0200-0000DB040000}">
      <text>
        <r>
          <rPr>
            <b/>
            <sz val="8"/>
            <color indexed="81"/>
            <rFont val="Tahoma"/>
            <family val="2"/>
          </rPr>
          <t>Alexander Liao:</t>
        </r>
        <r>
          <rPr>
            <sz val="8"/>
            <color indexed="81"/>
            <rFont val="Tahoma"/>
            <family val="2"/>
          </rPr>
          <t xml:space="preserve">
Input partial frequency for element to the left</t>
        </r>
      </text>
    </comment>
    <comment ref="K125" authorId="0" shapeId="0" xr:uid="{00000000-0006-0000-0200-0000DC040000}">
      <text>
        <r>
          <rPr>
            <b/>
            <sz val="8"/>
            <color indexed="81"/>
            <rFont val="Tahoma"/>
            <family val="2"/>
          </rPr>
          <t>Alexander Liao:</t>
        </r>
        <r>
          <rPr>
            <sz val="8"/>
            <color indexed="81"/>
            <rFont val="Tahoma"/>
            <family val="2"/>
          </rPr>
          <t xml:space="preserve">
Input partial frequency for element to the left</t>
        </r>
      </text>
    </comment>
    <comment ref="N125" authorId="0" shapeId="0" xr:uid="{00000000-0006-0000-0200-0000DD040000}">
      <text>
        <r>
          <rPr>
            <b/>
            <sz val="8"/>
            <color indexed="81"/>
            <rFont val="Tahoma"/>
            <family val="2"/>
          </rPr>
          <t>Alexander Liao:</t>
        </r>
        <r>
          <rPr>
            <sz val="8"/>
            <color indexed="81"/>
            <rFont val="Tahoma"/>
            <family val="2"/>
          </rPr>
          <t xml:space="preserve">
Input partial frequency for element to the left</t>
        </r>
      </text>
    </comment>
    <comment ref="Q125" authorId="0" shapeId="0" xr:uid="{00000000-0006-0000-0200-0000DE040000}">
      <text>
        <r>
          <rPr>
            <b/>
            <sz val="8"/>
            <color indexed="81"/>
            <rFont val="Tahoma"/>
            <family val="2"/>
          </rPr>
          <t>Alexander Liao:</t>
        </r>
        <r>
          <rPr>
            <sz val="8"/>
            <color indexed="81"/>
            <rFont val="Tahoma"/>
            <family val="2"/>
          </rPr>
          <t xml:space="preserve">
Input partial frequency for element to the left</t>
        </r>
      </text>
    </comment>
    <comment ref="T125" authorId="0" shapeId="0" xr:uid="{00000000-0006-0000-0200-0000DF040000}">
      <text>
        <r>
          <rPr>
            <b/>
            <sz val="8"/>
            <color indexed="81"/>
            <rFont val="Tahoma"/>
            <family val="2"/>
          </rPr>
          <t>Alexander Liao:</t>
        </r>
        <r>
          <rPr>
            <sz val="8"/>
            <color indexed="81"/>
            <rFont val="Tahoma"/>
            <family val="2"/>
          </rPr>
          <t xml:space="preserve">
Input partial frequency for element to the left</t>
        </r>
      </text>
    </comment>
    <comment ref="W125" authorId="0" shapeId="0" xr:uid="{00000000-0006-0000-0200-0000E0040000}">
      <text>
        <r>
          <rPr>
            <b/>
            <sz val="8"/>
            <color indexed="81"/>
            <rFont val="Tahoma"/>
            <family val="2"/>
          </rPr>
          <t>Alexander Liao:</t>
        </r>
        <r>
          <rPr>
            <sz val="8"/>
            <color indexed="81"/>
            <rFont val="Tahoma"/>
            <family val="2"/>
          </rPr>
          <t xml:space="preserve">
Input partial frequency for element to the left</t>
        </r>
      </text>
    </comment>
    <comment ref="Z125" authorId="0" shapeId="0" xr:uid="{00000000-0006-0000-0200-0000E1040000}">
      <text>
        <r>
          <rPr>
            <b/>
            <sz val="8"/>
            <color indexed="81"/>
            <rFont val="Tahoma"/>
            <family val="2"/>
          </rPr>
          <t>Alexander Liao:</t>
        </r>
        <r>
          <rPr>
            <sz val="8"/>
            <color indexed="81"/>
            <rFont val="Tahoma"/>
            <family val="2"/>
          </rPr>
          <t xml:space="preserve">
Input partial frequency for element to the left</t>
        </r>
      </text>
    </comment>
    <comment ref="AC125" authorId="0" shapeId="0" xr:uid="{00000000-0006-0000-0200-0000E2040000}">
      <text>
        <r>
          <rPr>
            <b/>
            <sz val="8"/>
            <color indexed="81"/>
            <rFont val="Tahoma"/>
            <family val="2"/>
          </rPr>
          <t>Alexander Liao:</t>
        </r>
        <r>
          <rPr>
            <sz val="8"/>
            <color indexed="81"/>
            <rFont val="Tahoma"/>
            <family val="2"/>
          </rPr>
          <t xml:space="preserve">
Input partial frequency for element to the left</t>
        </r>
      </text>
    </comment>
    <comment ref="AF125" authorId="0" shapeId="0" xr:uid="{00000000-0006-0000-0200-0000E3040000}">
      <text>
        <r>
          <rPr>
            <b/>
            <sz val="8"/>
            <color indexed="81"/>
            <rFont val="Tahoma"/>
            <family val="2"/>
          </rPr>
          <t>Alexander Liao:</t>
        </r>
        <r>
          <rPr>
            <sz val="8"/>
            <color indexed="81"/>
            <rFont val="Tahoma"/>
            <family val="2"/>
          </rPr>
          <t xml:space="preserve">
Input partial frequency for element to the left</t>
        </r>
      </text>
    </comment>
    <comment ref="AI125" authorId="0" shapeId="0" xr:uid="{00000000-0006-0000-0200-0000E4040000}">
      <text>
        <r>
          <rPr>
            <b/>
            <sz val="8"/>
            <color indexed="81"/>
            <rFont val="Tahoma"/>
            <family val="2"/>
          </rPr>
          <t>Alexander Liao:</t>
        </r>
        <r>
          <rPr>
            <sz val="8"/>
            <color indexed="81"/>
            <rFont val="Tahoma"/>
            <family val="2"/>
          </rPr>
          <t xml:space="preserve">
Input partial frequency for element to the left</t>
        </r>
      </text>
    </comment>
    <comment ref="AL125" authorId="0" shapeId="0" xr:uid="{00000000-0006-0000-0200-0000E5040000}">
      <text>
        <r>
          <rPr>
            <b/>
            <sz val="8"/>
            <color indexed="81"/>
            <rFont val="Tahoma"/>
            <family val="2"/>
          </rPr>
          <t>Alexander Liao:</t>
        </r>
        <r>
          <rPr>
            <sz val="8"/>
            <color indexed="81"/>
            <rFont val="Tahoma"/>
            <family val="2"/>
          </rPr>
          <t xml:space="preserve">
Input partial frequency for element to the left</t>
        </r>
      </text>
    </comment>
    <comment ref="AO125" authorId="0" shapeId="0" xr:uid="{00000000-0006-0000-0200-0000E6040000}">
      <text>
        <r>
          <rPr>
            <b/>
            <sz val="8"/>
            <color indexed="81"/>
            <rFont val="Tahoma"/>
            <family val="2"/>
          </rPr>
          <t>Alexander Liao:</t>
        </r>
        <r>
          <rPr>
            <sz val="8"/>
            <color indexed="81"/>
            <rFont val="Tahoma"/>
            <family val="2"/>
          </rPr>
          <t xml:space="preserve">
Input partial frequency for element to the left</t>
        </r>
      </text>
    </comment>
    <comment ref="K126" authorId="0" shapeId="0" xr:uid="{00000000-0006-0000-0200-0000E7040000}">
      <text>
        <r>
          <rPr>
            <b/>
            <sz val="8"/>
            <color indexed="81"/>
            <rFont val="Tahoma"/>
            <family val="2"/>
          </rPr>
          <t>Alexander Liao:</t>
        </r>
        <r>
          <rPr>
            <sz val="8"/>
            <color indexed="81"/>
            <rFont val="Tahoma"/>
            <family val="2"/>
          </rPr>
          <t xml:space="preserve">
Input partial frequency for element to the left</t>
        </r>
      </text>
    </comment>
    <comment ref="N126" authorId="0" shapeId="0" xr:uid="{00000000-0006-0000-0200-0000E8040000}">
      <text>
        <r>
          <rPr>
            <b/>
            <sz val="8"/>
            <color indexed="81"/>
            <rFont val="Tahoma"/>
            <family val="2"/>
          </rPr>
          <t>Alexander Liao:</t>
        </r>
        <r>
          <rPr>
            <sz val="8"/>
            <color indexed="81"/>
            <rFont val="Tahoma"/>
            <family val="2"/>
          </rPr>
          <t xml:space="preserve">
Input partial frequency for element to the left</t>
        </r>
      </text>
    </comment>
    <comment ref="Q126" authorId="0" shapeId="0" xr:uid="{00000000-0006-0000-0200-0000E9040000}">
      <text>
        <r>
          <rPr>
            <b/>
            <sz val="8"/>
            <color indexed="81"/>
            <rFont val="Tahoma"/>
            <family val="2"/>
          </rPr>
          <t>Alexander Liao:</t>
        </r>
        <r>
          <rPr>
            <sz val="8"/>
            <color indexed="81"/>
            <rFont val="Tahoma"/>
            <family val="2"/>
          </rPr>
          <t xml:space="preserve">
Input partial frequency for element to the left</t>
        </r>
      </text>
    </comment>
    <comment ref="T126" authorId="0" shapeId="0" xr:uid="{00000000-0006-0000-0200-0000EA040000}">
      <text>
        <r>
          <rPr>
            <b/>
            <sz val="8"/>
            <color indexed="81"/>
            <rFont val="Tahoma"/>
            <family val="2"/>
          </rPr>
          <t>Alexander Liao:</t>
        </r>
        <r>
          <rPr>
            <sz val="8"/>
            <color indexed="81"/>
            <rFont val="Tahoma"/>
            <family val="2"/>
          </rPr>
          <t xml:space="preserve">
Input partial frequency for element to the left</t>
        </r>
      </text>
    </comment>
    <comment ref="W126" authorId="0" shapeId="0" xr:uid="{00000000-0006-0000-0200-0000EB040000}">
      <text>
        <r>
          <rPr>
            <b/>
            <sz val="8"/>
            <color indexed="81"/>
            <rFont val="Tahoma"/>
            <family val="2"/>
          </rPr>
          <t>Alexander Liao:</t>
        </r>
        <r>
          <rPr>
            <sz val="8"/>
            <color indexed="81"/>
            <rFont val="Tahoma"/>
            <family val="2"/>
          </rPr>
          <t xml:space="preserve">
Input partial frequency for element to the left</t>
        </r>
      </text>
    </comment>
    <comment ref="Z126" authorId="0" shapeId="0" xr:uid="{00000000-0006-0000-0200-0000EC040000}">
      <text>
        <r>
          <rPr>
            <b/>
            <sz val="8"/>
            <color indexed="81"/>
            <rFont val="Tahoma"/>
            <family val="2"/>
          </rPr>
          <t>Alexander Liao:</t>
        </r>
        <r>
          <rPr>
            <sz val="8"/>
            <color indexed="81"/>
            <rFont val="Tahoma"/>
            <family val="2"/>
          </rPr>
          <t xml:space="preserve">
Input partial frequency for element to the left</t>
        </r>
      </text>
    </comment>
    <comment ref="AC126" authorId="0" shapeId="0" xr:uid="{00000000-0006-0000-0200-0000ED040000}">
      <text>
        <r>
          <rPr>
            <b/>
            <sz val="8"/>
            <color indexed="81"/>
            <rFont val="Tahoma"/>
            <family val="2"/>
          </rPr>
          <t>Alexander Liao:</t>
        </r>
        <r>
          <rPr>
            <sz val="8"/>
            <color indexed="81"/>
            <rFont val="Tahoma"/>
            <family val="2"/>
          </rPr>
          <t xml:space="preserve">
Input partial frequency for element to the left</t>
        </r>
      </text>
    </comment>
    <comment ref="AF126" authorId="0" shapeId="0" xr:uid="{00000000-0006-0000-0200-0000EE040000}">
      <text>
        <r>
          <rPr>
            <b/>
            <sz val="8"/>
            <color indexed="81"/>
            <rFont val="Tahoma"/>
            <family val="2"/>
          </rPr>
          <t>Alexander Liao:</t>
        </r>
        <r>
          <rPr>
            <sz val="8"/>
            <color indexed="81"/>
            <rFont val="Tahoma"/>
            <family val="2"/>
          </rPr>
          <t xml:space="preserve">
Input partial frequency for element to the left</t>
        </r>
      </text>
    </comment>
    <comment ref="AI126" authorId="0" shapeId="0" xr:uid="{00000000-0006-0000-0200-0000EF040000}">
      <text>
        <r>
          <rPr>
            <b/>
            <sz val="8"/>
            <color indexed="81"/>
            <rFont val="Tahoma"/>
            <family val="2"/>
          </rPr>
          <t>Alexander Liao:</t>
        </r>
        <r>
          <rPr>
            <sz val="8"/>
            <color indexed="81"/>
            <rFont val="Tahoma"/>
            <family val="2"/>
          </rPr>
          <t xml:space="preserve">
Input partial frequency for element to the left</t>
        </r>
      </text>
    </comment>
    <comment ref="AL126" authorId="0" shapeId="0" xr:uid="{00000000-0006-0000-0200-0000F0040000}">
      <text>
        <r>
          <rPr>
            <b/>
            <sz val="8"/>
            <color indexed="81"/>
            <rFont val="Tahoma"/>
            <family val="2"/>
          </rPr>
          <t>Alexander Liao:</t>
        </r>
        <r>
          <rPr>
            <sz val="8"/>
            <color indexed="81"/>
            <rFont val="Tahoma"/>
            <family val="2"/>
          </rPr>
          <t xml:space="preserve">
Input partial frequency for element to the left</t>
        </r>
      </text>
    </comment>
    <comment ref="AO126" authorId="0" shapeId="0" xr:uid="{00000000-0006-0000-0200-0000F1040000}">
      <text>
        <r>
          <rPr>
            <b/>
            <sz val="8"/>
            <color indexed="81"/>
            <rFont val="Tahoma"/>
            <family val="2"/>
          </rPr>
          <t>Alexander Liao:</t>
        </r>
        <r>
          <rPr>
            <sz val="8"/>
            <color indexed="81"/>
            <rFont val="Tahoma"/>
            <family val="2"/>
          </rPr>
          <t xml:space="preserve">
Input partial frequency for element to the left</t>
        </r>
      </text>
    </comment>
    <comment ref="K127" authorId="0" shapeId="0" xr:uid="{00000000-0006-0000-0200-0000F2040000}">
      <text>
        <r>
          <rPr>
            <b/>
            <sz val="8"/>
            <color indexed="81"/>
            <rFont val="Tahoma"/>
            <family val="2"/>
          </rPr>
          <t>Alexander Liao:</t>
        </r>
        <r>
          <rPr>
            <sz val="8"/>
            <color indexed="81"/>
            <rFont val="Tahoma"/>
            <family val="2"/>
          </rPr>
          <t xml:space="preserve">
Input partial frequency for element to the left</t>
        </r>
      </text>
    </comment>
    <comment ref="N127" authorId="0" shapeId="0" xr:uid="{00000000-0006-0000-0200-0000F3040000}">
      <text>
        <r>
          <rPr>
            <b/>
            <sz val="8"/>
            <color indexed="81"/>
            <rFont val="Tahoma"/>
            <family val="2"/>
          </rPr>
          <t>Alexander Liao:</t>
        </r>
        <r>
          <rPr>
            <sz val="8"/>
            <color indexed="81"/>
            <rFont val="Tahoma"/>
            <family val="2"/>
          </rPr>
          <t xml:space="preserve">
Input partial frequency for element to the left</t>
        </r>
      </text>
    </comment>
    <comment ref="Q127" authorId="0" shapeId="0" xr:uid="{00000000-0006-0000-0200-0000F4040000}">
      <text>
        <r>
          <rPr>
            <b/>
            <sz val="8"/>
            <color indexed="81"/>
            <rFont val="Tahoma"/>
            <family val="2"/>
          </rPr>
          <t>Alexander Liao:</t>
        </r>
        <r>
          <rPr>
            <sz val="8"/>
            <color indexed="81"/>
            <rFont val="Tahoma"/>
            <family val="2"/>
          </rPr>
          <t xml:space="preserve">
Input partial frequency for element to the left</t>
        </r>
      </text>
    </comment>
    <comment ref="T127" authorId="0" shapeId="0" xr:uid="{00000000-0006-0000-0200-0000F5040000}">
      <text>
        <r>
          <rPr>
            <b/>
            <sz val="8"/>
            <color indexed="81"/>
            <rFont val="Tahoma"/>
            <family val="2"/>
          </rPr>
          <t>Alexander Liao:</t>
        </r>
        <r>
          <rPr>
            <sz val="8"/>
            <color indexed="81"/>
            <rFont val="Tahoma"/>
            <family val="2"/>
          </rPr>
          <t xml:space="preserve">
Input partial frequency for element to the left</t>
        </r>
      </text>
    </comment>
    <comment ref="W127" authorId="0" shapeId="0" xr:uid="{00000000-0006-0000-0200-0000F6040000}">
      <text>
        <r>
          <rPr>
            <b/>
            <sz val="8"/>
            <color indexed="81"/>
            <rFont val="Tahoma"/>
            <family val="2"/>
          </rPr>
          <t>Alexander Liao:</t>
        </r>
        <r>
          <rPr>
            <sz val="8"/>
            <color indexed="81"/>
            <rFont val="Tahoma"/>
            <family val="2"/>
          </rPr>
          <t xml:space="preserve">
Input partial frequency for element to the left</t>
        </r>
      </text>
    </comment>
    <comment ref="Z127" authorId="0" shapeId="0" xr:uid="{00000000-0006-0000-0200-0000F7040000}">
      <text>
        <r>
          <rPr>
            <b/>
            <sz val="8"/>
            <color indexed="81"/>
            <rFont val="Tahoma"/>
            <family val="2"/>
          </rPr>
          <t>Alexander Liao:</t>
        </r>
        <r>
          <rPr>
            <sz val="8"/>
            <color indexed="81"/>
            <rFont val="Tahoma"/>
            <family val="2"/>
          </rPr>
          <t xml:space="preserve">
Input partial frequency for element to the left</t>
        </r>
      </text>
    </comment>
    <comment ref="AC127" authorId="0" shapeId="0" xr:uid="{00000000-0006-0000-0200-0000F8040000}">
      <text>
        <r>
          <rPr>
            <b/>
            <sz val="8"/>
            <color indexed="81"/>
            <rFont val="Tahoma"/>
            <family val="2"/>
          </rPr>
          <t>Alexander Liao:</t>
        </r>
        <r>
          <rPr>
            <sz val="8"/>
            <color indexed="81"/>
            <rFont val="Tahoma"/>
            <family val="2"/>
          </rPr>
          <t xml:space="preserve">
Input partial frequency for element to the left</t>
        </r>
      </text>
    </comment>
    <comment ref="AF127" authorId="0" shapeId="0" xr:uid="{00000000-0006-0000-0200-0000F9040000}">
      <text>
        <r>
          <rPr>
            <b/>
            <sz val="8"/>
            <color indexed="81"/>
            <rFont val="Tahoma"/>
            <family val="2"/>
          </rPr>
          <t>Alexander Liao:</t>
        </r>
        <r>
          <rPr>
            <sz val="8"/>
            <color indexed="81"/>
            <rFont val="Tahoma"/>
            <family val="2"/>
          </rPr>
          <t xml:space="preserve">
Input partial frequency for element to the left</t>
        </r>
      </text>
    </comment>
    <comment ref="AI127" authorId="0" shapeId="0" xr:uid="{00000000-0006-0000-0200-0000FA040000}">
      <text>
        <r>
          <rPr>
            <b/>
            <sz val="8"/>
            <color indexed="81"/>
            <rFont val="Tahoma"/>
            <family val="2"/>
          </rPr>
          <t>Alexander Liao:</t>
        </r>
        <r>
          <rPr>
            <sz val="8"/>
            <color indexed="81"/>
            <rFont val="Tahoma"/>
            <family val="2"/>
          </rPr>
          <t xml:space="preserve">
Input partial frequency for element to the left</t>
        </r>
      </text>
    </comment>
    <comment ref="AL127" authorId="0" shapeId="0" xr:uid="{00000000-0006-0000-0200-0000FB040000}">
      <text>
        <r>
          <rPr>
            <b/>
            <sz val="8"/>
            <color indexed="81"/>
            <rFont val="Tahoma"/>
            <family val="2"/>
          </rPr>
          <t>Alexander Liao:</t>
        </r>
        <r>
          <rPr>
            <sz val="8"/>
            <color indexed="81"/>
            <rFont val="Tahoma"/>
            <family val="2"/>
          </rPr>
          <t xml:space="preserve">
Input partial frequency for element to the left</t>
        </r>
      </text>
    </comment>
    <comment ref="AO127" authorId="0" shapeId="0" xr:uid="{00000000-0006-0000-0200-0000FC040000}">
      <text>
        <r>
          <rPr>
            <b/>
            <sz val="8"/>
            <color indexed="81"/>
            <rFont val="Tahoma"/>
            <family val="2"/>
          </rPr>
          <t>Alexander Liao:</t>
        </r>
        <r>
          <rPr>
            <sz val="8"/>
            <color indexed="81"/>
            <rFont val="Tahoma"/>
            <family val="2"/>
          </rPr>
          <t xml:space="preserve">
Input partial frequency for element to the left</t>
        </r>
      </text>
    </comment>
    <comment ref="K128" authorId="0" shapeId="0" xr:uid="{00000000-0006-0000-0200-0000FD040000}">
      <text>
        <r>
          <rPr>
            <b/>
            <sz val="8"/>
            <color indexed="81"/>
            <rFont val="Tahoma"/>
            <family val="2"/>
          </rPr>
          <t>Alexander Liao:</t>
        </r>
        <r>
          <rPr>
            <sz val="8"/>
            <color indexed="81"/>
            <rFont val="Tahoma"/>
            <family val="2"/>
          </rPr>
          <t xml:space="preserve">
Input partial frequency for element to the left</t>
        </r>
      </text>
    </comment>
    <comment ref="N128" authorId="0" shapeId="0" xr:uid="{00000000-0006-0000-0200-0000FE040000}">
      <text>
        <r>
          <rPr>
            <b/>
            <sz val="8"/>
            <color indexed="81"/>
            <rFont val="Tahoma"/>
            <family val="2"/>
          </rPr>
          <t>Alexander Liao:</t>
        </r>
        <r>
          <rPr>
            <sz val="8"/>
            <color indexed="81"/>
            <rFont val="Tahoma"/>
            <family val="2"/>
          </rPr>
          <t xml:space="preserve">
Input partial frequency for element to the left</t>
        </r>
      </text>
    </comment>
    <comment ref="Q128" authorId="0" shapeId="0" xr:uid="{00000000-0006-0000-0200-0000FF040000}">
      <text>
        <r>
          <rPr>
            <b/>
            <sz val="8"/>
            <color indexed="81"/>
            <rFont val="Tahoma"/>
            <family val="2"/>
          </rPr>
          <t>Alexander Liao:</t>
        </r>
        <r>
          <rPr>
            <sz val="8"/>
            <color indexed="81"/>
            <rFont val="Tahoma"/>
            <family val="2"/>
          </rPr>
          <t xml:space="preserve">
Input partial frequency for element to the left</t>
        </r>
      </text>
    </comment>
    <comment ref="T128" authorId="0" shapeId="0" xr:uid="{00000000-0006-0000-0200-000000050000}">
      <text>
        <r>
          <rPr>
            <b/>
            <sz val="8"/>
            <color indexed="81"/>
            <rFont val="Tahoma"/>
            <family val="2"/>
          </rPr>
          <t>Alexander Liao:</t>
        </r>
        <r>
          <rPr>
            <sz val="8"/>
            <color indexed="81"/>
            <rFont val="Tahoma"/>
            <family val="2"/>
          </rPr>
          <t xml:space="preserve">
Input partial frequency for element to the left</t>
        </r>
      </text>
    </comment>
    <comment ref="W128" authorId="0" shapeId="0" xr:uid="{00000000-0006-0000-0200-000001050000}">
      <text>
        <r>
          <rPr>
            <b/>
            <sz val="8"/>
            <color indexed="81"/>
            <rFont val="Tahoma"/>
            <family val="2"/>
          </rPr>
          <t>Alexander Liao:</t>
        </r>
        <r>
          <rPr>
            <sz val="8"/>
            <color indexed="81"/>
            <rFont val="Tahoma"/>
            <family val="2"/>
          </rPr>
          <t xml:space="preserve">
Input partial frequency for element to the left</t>
        </r>
      </text>
    </comment>
    <comment ref="Z128" authorId="0" shapeId="0" xr:uid="{00000000-0006-0000-0200-000002050000}">
      <text>
        <r>
          <rPr>
            <b/>
            <sz val="8"/>
            <color indexed="81"/>
            <rFont val="Tahoma"/>
            <family val="2"/>
          </rPr>
          <t>Alexander Liao:</t>
        </r>
        <r>
          <rPr>
            <sz val="8"/>
            <color indexed="81"/>
            <rFont val="Tahoma"/>
            <family val="2"/>
          </rPr>
          <t xml:space="preserve">
Input partial frequency for element to the left</t>
        </r>
      </text>
    </comment>
    <comment ref="AC128" authorId="0" shapeId="0" xr:uid="{00000000-0006-0000-0200-000003050000}">
      <text>
        <r>
          <rPr>
            <b/>
            <sz val="8"/>
            <color indexed="81"/>
            <rFont val="Tahoma"/>
            <family val="2"/>
          </rPr>
          <t>Alexander Liao:</t>
        </r>
        <r>
          <rPr>
            <sz val="8"/>
            <color indexed="81"/>
            <rFont val="Tahoma"/>
            <family val="2"/>
          </rPr>
          <t xml:space="preserve">
Input partial frequency for element to the left</t>
        </r>
      </text>
    </comment>
    <comment ref="AF128" authorId="0" shapeId="0" xr:uid="{00000000-0006-0000-0200-000004050000}">
      <text>
        <r>
          <rPr>
            <b/>
            <sz val="8"/>
            <color indexed="81"/>
            <rFont val="Tahoma"/>
            <family val="2"/>
          </rPr>
          <t>Alexander Liao:</t>
        </r>
        <r>
          <rPr>
            <sz val="8"/>
            <color indexed="81"/>
            <rFont val="Tahoma"/>
            <family val="2"/>
          </rPr>
          <t xml:space="preserve">
Input partial frequency for element to the left</t>
        </r>
      </text>
    </comment>
    <comment ref="AI128" authorId="0" shapeId="0" xr:uid="{00000000-0006-0000-0200-000005050000}">
      <text>
        <r>
          <rPr>
            <b/>
            <sz val="8"/>
            <color indexed="81"/>
            <rFont val="Tahoma"/>
            <family val="2"/>
          </rPr>
          <t>Alexander Liao:</t>
        </r>
        <r>
          <rPr>
            <sz val="8"/>
            <color indexed="81"/>
            <rFont val="Tahoma"/>
            <family val="2"/>
          </rPr>
          <t xml:space="preserve">
Input partial frequency for element to the left</t>
        </r>
      </text>
    </comment>
    <comment ref="AL128" authorId="0" shapeId="0" xr:uid="{00000000-0006-0000-0200-000006050000}">
      <text>
        <r>
          <rPr>
            <b/>
            <sz val="8"/>
            <color indexed="81"/>
            <rFont val="Tahoma"/>
            <family val="2"/>
          </rPr>
          <t>Alexander Liao:</t>
        </r>
        <r>
          <rPr>
            <sz val="8"/>
            <color indexed="81"/>
            <rFont val="Tahoma"/>
            <family val="2"/>
          </rPr>
          <t xml:space="preserve">
Input partial frequency for element to the left</t>
        </r>
      </text>
    </comment>
    <comment ref="AO128" authorId="0" shapeId="0" xr:uid="{00000000-0006-0000-0200-000007050000}">
      <text>
        <r>
          <rPr>
            <b/>
            <sz val="8"/>
            <color indexed="81"/>
            <rFont val="Tahoma"/>
            <family val="2"/>
          </rPr>
          <t>Alexander Liao:</t>
        </r>
        <r>
          <rPr>
            <sz val="8"/>
            <color indexed="81"/>
            <rFont val="Tahoma"/>
            <family val="2"/>
          </rPr>
          <t xml:space="preserve">
Input partial frequency for element to the left</t>
        </r>
      </text>
    </comment>
    <comment ref="K129" authorId="0" shapeId="0" xr:uid="{00000000-0006-0000-0200-000008050000}">
      <text>
        <r>
          <rPr>
            <b/>
            <sz val="8"/>
            <color indexed="81"/>
            <rFont val="Tahoma"/>
            <family val="2"/>
          </rPr>
          <t>Alexander Liao:</t>
        </r>
        <r>
          <rPr>
            <sz val="8"/>
            <color indexed="81"/>
            <rFont val="Tahoma"/>
            <family val="2"/>
          </rPr>
          <t xml:space="preserve">
Input partial frequency for element to the left</t>
        </r>
      </text>
    </comment>
    <comment ref="N129" authorId="0" shapeId="0" xr:uid="{00000000-0006-0000-0200-000009050000}">
      <text>
        <r>
          <rPr>
            <b/>
            <sz val="8"/>
            <color indexed="81"/>
            <rFont val="Tahoma"/>
            <family val="2"/>
          </rPr>
          <t>Alexander Liao:</t>
        </r>
        <r>
          <rPr>
            <sz val="8"/>
            <color indexed="81"/>
            <rFont val="Tahoma"/>
            <family val="2"/>
          </rPr>
          <t xml:space="preserve">
Input partial frequency for element to the left</t>
        </r>
      </text>
    </comment>
    <comment ref="Q129" authorId="0" shapeId="0" xr:uid="{00000000-0006-0000-0200-00000A050000}">
      <text>
        <r>
          <rPr>
            <b/>
            <sz val="8"/>
            <color indexed="81"/>
            <rFont val="Tahoma"/>
            <family val="2"/>
          </rPr>
          <t>Alexander Liao:</t>
        </r>
        <r>
          <rPr>
            <sz val="8"/>
            <color indexed="81"/>
            <rFont val="Tahoma"/>
            <family val="2"/>
          </rPr>
          <t xml:space="preserve">
Input partial frequency for element to the left</t>
        </r>
      </text>
    </comment>
    <comment ref="T129" authorId="0" shapeId="0" xr:uid="{00000000-0006-0000-0200-00000B050000}">
      <text>
        <r>
          <rPr>
            <b/>
            <sz val="8"/>
            <color indexed="81"/>
            <rFont val="Tahoma"/>
            <family val="2"/>
          </rPr>
          <t>Alexander Liao:</t>
        </r>
        <r>
          <rPr>
            <sz val="8"/>
            <color indexed="81"/>
            <rFont val="Tahoma"/>
            <family val="2"/>
          </rPr>
          <t xml:space="preserve">
Input partial frequency for element to the left</t>
        </r>
      </text>
    </comment>
    <comment ref="W129" authorId="0" shapeId="0" xr:uid="{00000000-0006-0000-0200-00000C050000}">
      <text>
        <r>
          <rPr>
            <b/>
            <sz val="8"/>
            <color indexed="81"/>
            <rFont val="Tahoma"/>
            <family val="2"/>
          </rPr>
          <t>Alexander Liao:</t>
        </r>
        <r>
          <rPr>
            <sz val="8"/>
            <color indexed="81"/>
            <rFont val="Tahoma"/>
            <family val="2"/>
          </rPr>
          <t xml:space="preserve">
Input partial frequency for element to the left</t>
        </r>
      </text>
    </comment>
    <comment ref="Z129" authorId="0" shapeId="0" xr:uid="{00000000-0006-0000-0200-00000D050000}">
      <text>
        <r>
          <rPr>
            <b/>
            <sz val="8"/>
            <color indexed="81"/>
            <rFont val="Tahoma"/>
            <family val="2"/>
          </rPr>
          <t>Alexander Liao:</t>
        </r>
        <r>
          <rPr>
            <sz val="8"/>
            <color indexed="81"/>
            <rFont val="Tahoma"/>
            <family val="2"/>
          </rPr>
          <t xml:space="preserve">
Input partial frequency for element to the left</t>
        </r>
      </text>
    </comment>
    <comment ref="AC129" authorId="0" shapeId="0" xr:uid="{00000000-0006-0000-0200-00000E050000}">
      <text>
        <r>
          <rPr>
            <b/>
            <sz val="8"/>
            <color indexed="81"/>
            <rFont val="Tahoma"/>
            <family val="2"/>
          </rPr>
          <t>Alexander Liao:</t>
        </r>
        <r>
          <rPr>
            <sz val="8"/>
            <color indexed="81"/>
            <rFont val="Tahoma"/>
            <family val="2"/>
          </rPr>
          <t xml:space="preserve">
Input partial frequency for element to the left</t>
        </r>
      </text>
    </comment>
    <comment ref="AF129" authorId="0" shapeId="0" xr:uid="{00000000-0006-0000-0200-00000F050000}">
      <text>
        <r>
          <rPr>
            <b/>
            <sz val="8"/>
            <color indexed="81"/>
            <rFont val="Tahoma"/>
            <family val="2"/>
          </rPr>
          <t>Alexander Liao:</t>
        </r>
        <r>
          <rPr>
            <sz val="8"/>
            <color indexed="81"/>
            <rFont val="Tahoma"/>
            <family val="2"/>
          </rPr>
          <t xml:space="preserve">
Input partial frequency for element to the left</t>
        </r>
      </text>
    </comment>
    <comment ref="AI129" authorId="0" shapeId="0" xr:uid="{00000000-0006-0000-0200-000010050000}">
      <text>
        <r>
          <rPr>
            <b/>
            <sz val="8"/>
            <color indexed="81"/>
            <rFont val="Tahoma"/>
            <family val="2"/>
          </rPr>
          <t>Alexander Liao:</t>
        </r>
        <r>
          <rPr>
            <sz val="8"/>
            <color indexed="81"/>
            <rFont val="Tahoma"/>
            <family val="2"/>
          </rPr>
          <t xml:space="preserve">
Input partial frequency for element to the left</t>
        </r>
      </text>
    </comment>
    <comment ref="AL129" authorId="0" shapeId="0" xr:uid="{00000000-0006-0000-0200-000011050000}">
      <text>
        <r>
          <rPr>
            <b/>
            <sz val="8"/>
            <color indexed="81"/>
            <rFont val="Tahoma"/>
            <family val="2"/>
          </rPr>
          <t>Alexander Liao:</t>
        </r>
        <r>
          <rPr>
            <sz val="8"/>
            <color indexed="81"/>
            <rFont val="Tahoma"/>
            <family val="2"/>
          </rPr>
          <t xml:space="preserve">
Input partial frequency for element to the left</t>
        </r>
      </text>
    </comment>
    <comment ref="AO129" authorId="0" shapeId="0" xr:uid="{00000000-0006-0000-0200-000012050000}">
      <text>
        <r>
          <rPr>
            <b/>
            <sz val="8"/>
            <color indexed="81"/>
            <rFont val="Tahoma"/>
            <family val="2"/>
          </rPr>
          <t>Alexander Liao:</t>
        </r>
        <r>
          <rPr>
            <sz val="8"/>
            <color indexed="81"/>
            <rFont val="Tahoma"/>
            <family val="2"/>
          </rPr>
          <t xml:space="preserve">
Input partial frequency for element to the left</t>
        </r>
      </text>
    </comment>
    <comment ref="K130" authorId="0" shapeId="0" xr:uid="{00000000-0006-0000-0200-000013050000}">
      <text>
        <r>
          <rPr>
            <b/>
            <sz val="8"/>
            <color indexed="81"/>
            <rFont val="Tahoma"/>
            <family val="2"/>
          </rPr>
          <t>Alexander Liao:</t>
        </r>
        <r>
          <rPr>
            <sz val="8"/>
            <color indexed="81"/>
            <rFont val="Tahoma"/>
            <family val="2"/>
          </rPr>
          <t xml:space="preserve">
Input partial frequency for element to the left</t>
        </r>
      </text>
    </comment>
    <comment ref="N130" authorId="0" shapeId="0" xr:uid="{00000000-0006-0000-0200-000014050000}">
      <text>
        <r>
          <rPr>
            <b/>
            <sz val="8"/>
            <color indexed="81"/>
            <rFont val="Tahoma"/>
            <family val="2"/>
          </rPr>
          <t>Alexander Liao:</t>
        </r>
        <r>
          <rPr>
            <sz val="8"/>
            <color indexed="81"/>
            <rFont val="Tahoma"/>
            <family val="2"/>
          </rPr>
          <t xml:space="preserve">
Input partial frequency for element to the left</t>
        </r>
      </text>
    </comment>
    <comment ref="Q130" authorId="0" shapeId="0" xr:uid="{00000000-0006-0000-0200-000015050000}">
      <text>
        <r>
          <rPr>
            <b/>
            <sz val="8"/>
            <color indexed="81"/>
            <rFont val="Tahoma"/>
            <family val="2"/>
          </rPr>
          <t>Alexander Liao:</t>
        </r>
        <r>
          <rPr>
            <sz val="8"/>
            <color indexed="81"/>
            <rFont val="Tahoma"/>
            <family val="2"/>
          </rPr>
          <t xml:space="preserve">
Input partial frequency for element to the left</t>
        </r>
      </text>
    </comment>
    <comment ref="T130" authorId="0" shapeId="0" xr:uid="{00000000-0006-0000-0200-000016050000}">
      <text>
        <r>
          <rPr>
            <b/>
            <sz val="8"/>
            <color indexed="81"/>
            <rFont val="Tahoma"/>
            <family val="2"/>
          </rPr>
          <t>Alexander Liao:</t>
        </r>
        <r>
          <rPr>
            <sz val="8"/>
            <color indexed="81"/>
            <rFont val="Tahoma"/>
            <family val="2"/>
          </rPr>
          <t xml:space="preserve">
Input partial frequency for element to the left</t>
        </r>
      </text>
    </comment>
    <comment ref="W130" authorId="0" shapeId="0" xr:uid="{00000000-0006-0000-0200-000017050000}">
      <text>
        <r>
          <rPr>
            <b/>
            <sz val="8"/>
            <color indexed="81"/>
            <rFont val="Tahoma"/>
            <family val="2"/>
          </rPr>
          <t>Alexander Liao:</t>
        </r>
        <r>
          <rPr>
            <sz val="8"/>
            <color indexed="81"/>
            <rFont val="Tahoma"/>
            <family val="2"/>
          </rPr>
          <t xml:space="preserve">
Input partial frequency for element to the left</t>
        </r>
      </text>
    </comment>
    <comment ref="Z130" authorId="0" shapeId="0" xr:uid="{00000000-0006-0000-0200-000018050000}">
      <text>
        <r>
          <rPr>
            <b/>
            <sz val="8"/>
            <color indexed="81"/>
            <rFont val="Tahoma"/>
            <family val="2"/>
          </rPr>
          <t>Alexander Liao:</t>
        </r>
        <r>
          <rPr>
            <sz val="8"/>
            <color indexed="81"/>
            <rFont val="Tahoma"/>
            <family val="2"/>
          </rPr>
          <t xml:space="preserve">
Input partial frequency for element to the left</t>
        </r>
      </text>
    </comment>
    <comment ref="AC130" authorId="0" shapeId="0" xr:uid="{00000000-0006-0000-0200-000019050000}">
      <text>
        <r>
          <rPr>
            <b/>
            <sz val="8"/>
            <color indexed="81"/>
            <rFont val="Tahoma"/>
            <family val="2"/>
          </rPr>
          <t>Alexander Liao:</t>
        </r>
        <r>
          <rPr>
            <sz val="8"/>
            <color indexed="81"/>
            <rFont val="Tahoma"/>
            <family val="2"/>
          </rPr>
          <t xml:space="preserve">
Input partial frequency for element to the left</t>
        </r>
      </text>
    </comment>
    <comment ref="AF130" authorId="0" shapeId="0" xr:uid="{00000000-0006-0000-0200-00001A050000}">
      <text>
        <r>
          <rPr>
            <b/>
            <sz val="8"/>
            <color indexed="81"/>
            <rFont val="Tahoma"/>
            <family val="2"/>
          </rPr>
          <t>Alexander Liao:</t>
        </r>
        <r>
          <rPr>
            <sz val="8"/>
            <color indexed="81"/>
            <rFont val="Tahoma"/>
            <family val="2"/>
          </rPr>
          <t xml:space="preserve">
Input partial frequency for element to the left</t>
        </r>
      </text>
    </comment>
    <comment ref="AI130" authorId="0" shapeId="0" xr:uid="{00000000-0006-0000-0200-00001B050000}">
      <text>
        <r>
          <rPr>
            <b/>
            <sz val="8"/>
            <color indexed="81"/>
            <rFont val="Tahoma"/>
            <family val="2"/>
          </rPr>
          <t>Alexander Liao:</t>
        </r>
        <r>
          <rPr>
            <sz val="8"/>
            <color indexed="81"/>
            <rFont val="Tahoma"/>
            <family val="2"/>
          </rPr>
          <t xml:space="preserve">
Input partial frequency for element to the left</t>
        </r>
      </text>
    </comment>
    <comment ref="AL130" authorId="0" shapeId="0" xr:uid="{00000000-0006-0000-0200-00001C050000}">
      <text>
        <r>
          <rPr>
            <b/>
            <sz val="8"/>
            <color indexed="81"/>
            <rFont val="Tahoma"/>
            <family val="2"/>
          </rPr>
          <t>Alexander Liao:</t>
        </r>
        <r>
          <rPr>
            <sz val="8"/>
            <color indexed="81"/>
            <rFont val="Tahoma"/>
            <family val="2"/>
          </rPr>
          <t xml:space="preserve">
Input partial frequency for element to the left</t>
        </r>
      </text>
    </comment>
    <comment ref="AO130" authorId="0" shapeId="0" xr:uid="{00000000-0006-0000-0200-00001D050000}">
      <text>
        <r>
          <rPr>
            <b/>
            <sz val="8"/>
            <color indexed="81"/>
            <rFont val="Tahoma"/>
            <family val="2"/>
          </rPr>
          <t>Alexander Liao:</t>
        </r>
        <r>
          <rPr>
            <sz val="8"/>
            <color indexed="81"/>
            <rFont val="Tahoma"/>
            <family val="2"/>
          </rPr>
          <t xml:space="preserve">
Input partial frequency for element to the left</t>
        </r>
      </text>
    </comment>
    <comment ref="K131" authorId="0" shapeId="0" xr:uid="{00000000-0006-0000-0200-00001E050000}">
      <text>
        <r>
          <rPr>
            <b/>
            <sz val="8"/>
            <color indexed="81"/>
            <rFont val="Tahoma"/>
            <family val="2"/>
          </rPr>
          <t>Alexander Liao:</t>
        </r>
        <r>
          <rPr>
            <sz val="8"/>
            <color indexed="81"/>
            <rFont val="Tahoma"/>
            <family val="2"/>
          </rPr>
          <t xml:space="preserve">
Input partial frequency for element to the left</t>
        </r>
      </text>
    </comment>
    <comment ref="N131" authorId="0" shapeId="0" xr:uid="{00000000-0006-0000-0200-00001F050000}">
      <text>
        <r>
          <rPr>
            <b/>
            <sz val="8"/>
            <color indexed="81"/>
            <rFont val="Tahoma"/>
            <family val="2"/>
          </rPr>
          <t>Alexander Liao:</t>
        </r>
        <r>
          <rPr>
            <sz val="8"/>
            <color indexed="81"/>
            <rFont val="Tahoma"/>
            <family val="2"/>
          </rPr>
          <t xml:space="preserve">
Input partial frequency for element to the left</t>
        </r>
      </text>
    </comment>
    <comment ref="Q131" authorId="0" shapeId="0" xr:uid="{00000000-0006-0000-0200-000020050000}">
      <text>
        <r>
          <rPr>
            <b/>
            <sz val="8"/>
            <color indexed="81"/>
            <rFont val="Tahoma"/>
            <family val="2"/>
          </rPr>
          <t>Alexander Liao:</t>
        </r>
        <r>
          <rPr>
            <sz val="8"/>
            <color indexed="81"/>
            <rFont val="Tahoma"/>
            <family val="2"/>
          </rPr>
          <t xml:space="preserve">
Input partial frequency for element to the left</t>
        </r>
      </text>
    </comment>
    <comment ref="T131" authorId="0" shapeId="0" xr:uid="{00000000-0006-0000-0200-000021050000}">
      <text>
        <r>
          <rPr>
            <b/>
            <sz val="8"/>
            <color indexed="81"/>
            <rFont val="Tahoma"/>
            <family val="2"/>
          </rPr>
          <t>Alexander Liao:</t>
        </r>
        <r>
          <rPr>
            <sz val="8"/>
            <color indexed="81"/>
            <rFont val="Tahoma"/>
            <family val="2"/>
          </rPr>
          <t xml:space="preserve">
Input partial frequency for element to the left</t>
        </r>
      </text>
    </comment>
    <comment ref="W131" authorId="0" shapeId="0" xr:uid="{00000000-0006-0000-0200-000022050000}">
      <text>
        <r>
          <rPr>
            <b/>
            <sz val="8"/>
            <color indexed="81"/>
            <rFont val="Tahoma"/>
            <family val="2"/>
          </rPr>
          <t>Alexander Liao:</t>
        </r>
        <r>
          <rPr>
            <sz val="8"/>
            <color indexed="81"/>
            <rFont val="Tahoma"/>
            <family val="2"/>
          </rPr>
          <t xml:space="preserve">
Input partial frequency for element to the left</t>
        </r>
      </text>
    </comment>
    <comment ref="Z131" authorId="0" shapeId="0" xr:uid="{00000000-0006-0000-0200-000023050000}">
      <text>
        <r>
          <rPr>
            <b/>
            <sz val="8"/>
            <color indexed="81"/>
            <rFont val="Tahoma"/>
            <family val="2"/>
          </rPr>
          <t>Alexander Liao:</t>
        </r>
        <r>
          <rPr>
            <sz val="8"/>
            <color indexed="81"/>
            <rFont val="Tahoma"/>
            <family val="2"/>
          </rPr>
          <t xml:space="preserve">
Input partial frequency for element to the left</t>
        </r>
      </text>
    </comment>
    <comment ref="AC131" authorId="0" shapeId="0" xr:uid="{00000000-0006-0000-0200-000024050000}">
      <text>
        <r>
          <rPr>
            <b/>
            <sz val="8"/>
            <color indexed="81"/>
            <rFont val="Tahoma"/>
            <family val="2"/>
          </rPr>
          <t>Alexander Liao:</t>
        </r>
        <r>
          <rPr>
            <sz val="8"/>
            <color indexed="81"/>
            <rFont val="Tahoma"/>
            <family val="2"/>
          </rPr>
          <t xml:space="preserve">
Input partial frequency for element to the left</t>
        </r>
      </text>
    </comment>
    <comment ref="AF131" authorId="0" shapeId="0" xr:uid="{00000000-0006-0000-0200-000025050000}">
      <text>
        <r>
          <rPr>
            <b/>
            <sz val="8"/>
            <color indexed="81"/>
            <rFont val="Tahoma"/>
            <family val="2"/>
          </rPr>
          <t>Alexander Liao:</t>
        </r>
        <r>
          <rPr>
            <sz val="8"/>
            <color indexed="81"/>
            <rFont val="Tahoma"/>
            <family val="2"/>
          </rPr>
          <t xml:space="preserve">
Input partial frequency for element to the left</t>
        </r>
      </text>
    </comment>
    <comment ref="AI131" authorId="0" shapeId="0" xr:uid="{00000000-0006-0000-0200-000026050000}">
      <text>
        <r>
          <rPr>
            <b/>
            <sz val="8"/>
            <color indexed="81"/>
            <rFont val="Tahoma"/>
            <family val="2"/>
          </rPr>
          <t>Alexander Liao:</t>
        </r>
        <r>
          <rPr>
            <sz val="8"/>
            <color indexed="81"/>
            <rFont val="Tahoma"/>
            <family val="2"/>
          </rPr>
          <t xml:space="preserve">
Input partial frequency for element to the left</t>
        </r>
      </text>
    </comment>
    <comment ref="AL131" authorId="0" shapeId="0" xr:uid="{00000000-0006-0000-0200-000027050000}">
      <text>
        <r>
          <rPr>
            <b/>
            <sz val="8"/>
            <color indexed="81"/>
            <rFont val="Tahoma"/>
            <family val="2"/>
          </rPr>
          <t>Alexander Liao:</t>
        </r>
        <r>
          <rPr>
            <sz val="8"/>
            <color indexed="81"/>
            <rFont val="Tahoma"/>
            <family val="2"/>
          </rPr>
          <t xml:space="preserve">
Input partial frequency for element to the left</t>
        </r>
      </text>
    </comment>
    <comment ref="AO131" authorId="0" shapeId="0" xr:uid="{00000000-0006-0000-0200-000028050000}">
      <text>
        <r>
          <rPr>
            <b/>
            <sz val="8"/>
            <color indexed="81"/>
            <rFont val="Tahoma"/>
            <family val="2"/>
          </rPr>
          <t>Alexander Liao:</t>
        </r>
        <r>
          <rPr>
            <sz val="8"/>
            <color indexed="81"/>
            <rFont val="Tahoma"/>
            <family val="2"/>
          </rPr>
          <t xml:space="preserve">
Input partial frequency for element to the left</t>
        </r>
      </text>
    </comment>
    <comment ref="K132" authorId="0" shapeId="0" xr:uid="{00000000-0006-0000-0200-000029050000}">
      <text>
        <r>
          <rPr>
            <b/>
            <sz val="8"/>
            <color indexed="81"/>
            <rFont val="Tahoma"/>
            <family val="2"/>
          </rPr>
          <t>Alexander Liao:</t>
        </r>
        <r>
          <rPr>
            <sz val="8"/>
            <color indexed="81"/>
            <rFont val="Tahoma"/>
            <family val="2"/>
          </rPr>
          <t xml:space="preserve">
Input partial frequency for element to the left</t>
        </r>
      </text>
    </comment>
    <comment ref="N132" authorId="0" shapeId="0" xr:uid="{00000000-0006-0000-0200-00002A050000}">
      <text>
        <r>
          <rPr>
            <b/>
            <sz val="8"/>
            <color indexed="81"/>
            <rFont val="Tahoma"/>
            <family val="2"/>
          </rPr>
          <t>Alexander Liao:</t>
        </r>
        <r>
          <rPr>
            <sz val="8"/>
            <color indexed="81"/>
            <rFont val="Tahoma"/>
            <family val="2"/>
          </rPr>
          <t xml:space="preserve">
Input partial frequency for element to the left</t>
        </r>
      </text>
    </comment>
    <comment ref="Q132" authorId="0" shapeId="0" xr:uid="{00000000-0006-0000-0200-00002B050000}">
      <text>
        <r>
          <rPr>
            <b/>
            <sz val="8"/>
            <color indexed="81"/>
            <rFont val="Tahoma"/>
            <family val="2"/>
          </rPr>
          <t>Alexander Liao:</t>
        </r>
        <r>
          <rPr>
            <sz val="8"/>
            <color indexed="81"/>
            <rFont val="Tahoma"/>
            <family val="2"/>
          </rPr>
          <t xml:space="preserve">
Input partial frequency for element to the left</t>
        </r>
      </text>
    </comment>
    <comment ref="T132" authorId="0" shapeId="0" xr:uid="{00000000-0006-0000-0200-00002C050000}">
      <text>
        <r>
          <rPr>
            <b/>
            <sz val="8"/>
            <color indexed="81"/>
            <rFont val="Tahoma"/>
            <family val="2"/>
          </rPr>
          <t>Alexander Liao:</t>
        </r>
        <r>
          <rPr>
            <sz val="8"/>
            <color indexed="81"/>
            <rFont val="Tahoma"/>
            <family val="2"/>
          </rPr>
          <t xml:space="preserve">
Input partial frequency for element to the left</t>
        </r>
      </text>
    </comment>
    <comment ref="W132" authorId="0" shapeId="0" xr:uid="{00000000-0006-0000-0200-00002D050000}">
      <text>
        <r>
          <rPr>
            <b/>
            <sz val="8"/>
            <color indexed="81"/>
            <rFont val="Tahoma"/>
            <family val="2"/>
          </rPr>
          <t>Alexander Liao:</t>
        </r>
        <r>
          <rPr>
            <sz val="8"/>
            <color indexed="81"/>
            <rFont val="Tahoma"/>
            <family val="2"/>
          </rPr>
          <t xml:space="preserve">
Input partial frequency for element to the left</t>
        </r>
      </text>
    </comment>
    <comment ref="Z132" authorId="0" shapeId="0" xr:uid="{00000000-0006-0000-0200-00002E050000}">
      <text>
        <r>
          <rPr>
            <b/>
            <sz val="8"/>
            <color indexed="81"/>
            <rFont val="Tahoma"/>
            <family val="2"/>
          </rPr>
          <t>Alexander Liao:</t>
        </r>
        <r>
          <rPr>
            <sz val="8"/>
            <color indexed="81"/>
            <rFont val="Tahoma"/>
            <family val="2"/>
          </rPr>
          <t xml:space="preserve">
Input partial frequency for element to the left</t>
        </r>
      </text>
    </comment>
    <comment ref="AC132" authorId="0" shapeId="0" xr:uid="{00000000-0006-0000-0200-00002F050000}">
      <text>
        <r>
          <rPr>
            <b/>
            <sz val="8"/>
            <color indexed="81"/>
            <rFont val="Tahoma"/>
            <family val="2"/>
          </rPr>
          <t>Alexander Liao:</t>
        </r>
        <r>
          <rPr>
            <sz val="8"/>
            <color indexed="81"/>
            <rFont val="Tahoma"/>
            <family val="2"/>
          </rPr>
          <t xml:space="preserve">
Input partial frequency for element to the left</t>
        </r>
      </text>
    </comment>
    <comment ref="AF132" authorId="0" shapeId="0" xr:uid="{00000000-0006-0000-0200-000030050000}">
      <text>
        <r>
          <rPr>
            <b/>
            <sz val="8"/>
            <color indexed="81"/>
            <rFont val="Tahoma"/>
            <family val="2"/>
          </rPr>
          <t>Alexander Liao:</t>
        </r>
        <r>
          <rPr>
            <sz val="8"/>
            <color indexed="81"/>
            <rFont val="Tahoma"/>
            <family val="2"/>
          </rPr>
          <t xml:space="preserve">
Input partial frequency for element to the left</t>
        </r>
      </text>
    </comment>
    <comment ref="AI132" authorId="0" shapeId="0" xr:uid="{00000000-0006-0000-0200-000031050000}">
      <text>
        <r>
          <rPr>
            <b/>
            <sz val="8"/>
            <color indexed="81"/>
            <rFont val="Tahoma"/>
            <family val="2"/>
          </rPr>
          <t>Alexander Liao:</t>
        </r>
        <r>
          <rPr>
            <sz val="8"/>
            <color indexed="81"/>
            <rFont val="Tahoma"/>
            <family val="2"/>
          </rPr>
          <t xml:space="preserve">
Input partial frequency for element to the left</t>
        </r>
      </text>
    </comment>
    <comment ref="AL132" authorId="0" shapeId="0" xr:uid="{00000000-0006-0000-0200-000032050000}">
      <text>
        <r>
          <rPr>
            <b/>
            <sz val="8"/>
            <color indexed="81"/>
            <rFont val="Tahoma"/>
            <family val="2"/>
          </rPr>
          <t>Alexander Liao:</t>
        </r>
        <r>
          <rPr>
            <sz val="8"/>
            <color indexed="81"/>
            <rFont val="Tahoma"/>
            <family val="2"/>
          </rPr>
          <t xml:space="preserve">
Input partial frequency for element to the left</t>
        </r>
      </text>
    </comment>
    <comment ref="AO132" authorId="0" shapeId="0" xr:uid="{00000000-0006-0000-0200-000033050000}">
      <text>
        <r>
          <rPr>
            <b/>
            <sz val="8"/>
            <color indexed="81"/>
            <rFont val="Tahoma"/>
            <family val="2"/>
          </rPr>
          <t>Alexander Liao:</t>
        </r>
        <r>
          <rPr>
            <sz val="8"/>
            <color indexed="81"/>
            <rFont val="Tahoma"/>
            <family val="2"/>
          </rPr>
          <t xml:space="preserve">
Input partial frequency for element to the left</t>
        </r>
      </text>
    </comment>
    <comment ref="K133" authorId="0" shapeId="0" xr:uid="{00000000-0006-0000-0200-000034050000}">
      <text>
        <r>
          <rPr>
            <b/>
            <sz val="8"/>
            <color indexed="81"/>
            <rFont val="Tahoma"/>
            <family val="2"/>
          </rPr>
          <t>Alexander Liao:</t>
        </r>
        <r>
          <rPr>
            <sz val="8"/>
            <color indexed="81"/>
            <rFont val="Tahoma"/>
            <family val="2"/>
          </rPr>
          <t xml:space="preserve">
Input partial frequency for element to the left</t>
        </r>
      </text>
    </comment>
    <comment ref="N133" authorId="0" shapeId="0" xr:uid="{00000000-0006-0000-0200-000035050000}">
      <text>
        <r>
          <rPr>
            <b/>
            <sz val="8"/>
            <color indexed="81"/>
            <rFont val="Tahoma"/>
            <family val="2"/>
          </rPr>
          <t>Alexander Liao:</t>
        </r>
        <r>
          <rPr>
            <sz val="8"/>
            <color indexed="81"/>
            <rFont val="Tahoma"/>
            <family val="2"/>
          </rPr>
          <t xml:space="preserve">
Input partial frequency for element to the left</t>
        </r>
      </text>
    </comment>
    <comment ref="Q133" authorId="0" shapeId="0" xr:uid="{00000000-0006-0000-0200-000036050000}">
      <text>
        <r>
          <rPr>
            <b/>
            <sz val="8"/>
            <color indexed="81"/>
            <rFont val="Tahoma"/>
            <family val="2"/>
          </rPr>
          <t>Alexander Liao:</t>
        </r>
        <r>
          <rPr>
            <sz val="8"/>
            <color indexed="81"/>
            <rFont val="Tahoma"/>
            <family val="2"/>
          </rPr>
          <t xml:space="preserve">
Input partial frequency for element to the left</t>
        </r>
      </text>
    </comment>
    <comment ref="T133" authorId="0" shapeId="0" xr:uid="{00000000-0006-0000-0200-000037050000}">
      <text>
        <r>
          <rPr>
            <b/>
            <sz val="8"/>
            <color indexed="81"/>
            <rFont val="Tahoma"/>
            <family val="2"/>
          </rPr>
          <t>Alexander Liao:</t>
        </r>
        <r>
          <rPr>
            <sz val="8"/>
            <color indexed="81"/>
            <rFont val="Tahoma"/>
            <family val="2"/>
          </rPr>
          <t xml:space="preserve">
Input partial frequency for element to the left</t>
        </r>
      </text>
    </comment>
    <comment ref="W133" authorId="0" shapeId="0" xr:uid="{00000000-0006-0000-0200-000038050000}">
      <text>
        <r>
          <rPr>
            <b/>
            <sz val="8"/>
            <color indexed="81"/>
            <rFont val="Tahoma"/>
            <family val="2"/>
          </rPr>
          <t>Alexander Liao:</t>
        </r>
        <r>
          <rPr>
            <sz val="8"/>
            <color indexed="81"/>
            <rFont val="Tahoma"/>
            <family val="2"/>
          </rPr>
          <t xml:space="preserve">
Input partial frequency for element to the left</t>
        </r>
      </text>
    </comment>
    <comment ref="Z133" authorId="0" shapeId="0" xr:uid="{00000000-0006-0000-0200-000039050000}">
      <text>
        <r>
          <rPr>
            <b/>
            <sz val="8"/>
            <color indexed="81"/>
            <rFont val="Tahoma"/>
            <family val="2"/>
          </rPr>
          <t>Alexander Liao:</t>
        </r>
        <r>
          <rPr>
            <sz val="8"/>
            <color indexed="81"/>
            <rFont val="Tahoma"/>
            <family val="2"/>
          </rPr>
          <t xml:space="preserve">
Input partial frequency for element to the left</t>
        </r>
      </text>
    </comment>
    <comment ref="AC133" authorId="0" shapeId="0" xr:uid="{00000000-0006-0000-0200-00003A050000}">
      <text>
        <r>
          <rPr>
            <b/>
            <sz val="8"/>
            <color indexed="81"/>
            <rFont val="Tahoma"/>
            <family val="2"/>
          </rPr>
          <t>Alexander Liao:</t>
        </r>
        <r>
          <rPr>
            <sz val="8"/>
            <color indexed="81"/>
            <rFont val="Tahoma"/>
            <family val="2"/>
          </rPr>
          <t xml:space="preserve">
Input partial frequency for element to the left</t>
        </r>
      </text>
    </comment>
    <comment ref="AF133" authorId="0" shapeId="0" xr:uid="{00000000-0006-0000-0200-00003B050000}">
      <text>
        <r>
          <rPr>
            <b/>
            <sz val="8"/>
            <color indexed="81"/>
            <rFont val="Tahoma"/>
            <family val="2"/>
          </rPr>
          <t>Alexander Liao:</t>
        </r>
        <r>
          <rPr>
            <sz val="8"/>
            <color indexed="81"/>
            <rFont val="Tahoma"/>
            <family val="2"/>
          </rPr>
          <t xml:space="preserve">
Input partial frequency for element to the left</t>
        </r>
      </text>
    </comment>
    <comment ref="AI133" authorId="0" shapeId="0" xr:uid="{00000000-0006-0000-0200-00003C050000}">
      <text>
        <r>
          <rPr>
            <b/>
            <sz val="8"/>
            <color indexed="81"/>
            <rFont val="Tahoma"/>
            <family val="2"/>
          </rPr>
          <t>Alexander Liao:</t>
        </r>
        <r>
          <rPr>
            <sz val="8"/>
            <color indexed="81"/>
            <rFont val="Tahoma"/>
            <family val="2"/>
          </rPr>
          <t xml:space="preserve">
Input partial frequency for element to the left</t>
        </r>
      </text>
    </comment>
    <comment ref="AL133" authorId="0" shapeId="0" xr:uid="{00000000-0006-0000-0200-00003D050000}">
      <text>
        <r>
          <rPr>
            <b/>
            <sz val="8"/>
            <color indexed="81"/>
            <rFont val="Tahoma"/>
            <family val="2"/>
          </rPr>
          <t>Alexander Liao:</t>
        </r>
        <r>
          <rPr>
            <sz val="8"/>
            <color indexed="81"/>
            <rFont val="Tahoma"/>
            <family val="2"/>
          </rPr>
          <t xml:space="preserve">
Input partial frequency for element to the left</t>
        </r>
      </text>
    </comment>
    <comment ref="AO133" authorId="0" shapeId="0" xr:uid="{00000000-0006-0000-0200-00003E050000}">
      <text>
        <r>
          <rPr>
            <b/>
            <sz val="8"/>
            <color indexed="81"/>
            <rFont val="Tahoma"/>
            <family val="2"/>
          </rPr>
          <t>Alexander Liao:</t>
        </r>
        <r>
          <rPr>
            <sz val="8"/>
            <color indexed="81"/>
            <rFont val="Tahoma"/>
            <family val="2"/>
          </rPr>
          <t xml:space="preserve">
Input partial frequency for element to the left</t>
        </r>
      </text>
    </comment>
    <comment ref="K134" authorId="0" shapeId="0" xr:uid="{00000000-0006-0000-0200-00003F050000}">
      <text>
        <r>
          <rPr>
            <b/>
            <sz val="8"/>
            <color indexed="81"/>
            <rFont val="Tahoma"/>
            <family val="2"/>
          </rPr>
          <t>Alexander Liao:</t>
        </r>
        <r>
          <rPr>
            <sz val="8"/>
            <color indexed="81"/>
            <rFont val="Tahoma"/>
            <family val="2"/>
          </rPr>
          <t xml:space="preserve">
Input partial frequency for element to the left</t>
        </r>
      </text>
    </comment>
    <comment ref="N134" authorId="0" shapeId="0" xr:uid="{00000000-0006-0000-0200-000040050000}">
      <text>
        <r>
          <rPr>
            <b/>
            <sz val="8"/>
            <color indexed="81"/>
            <rFont val="Tahoma"/>
            <family val="2"/>
          </rPr>
          <t>Alexander Liao:</t>
        </r>
        <r>
          <rPr>
            <sz val="8"/>
            <color indexed="81"/>
            <rFont val="Tahoma"/>
            <family val="2"/>
          </rPr>
          <t xml:space="preserve">
Input partial frequency for element to the left</t>
        </r>
      </text>
    </comment>
    <comment ref="Q134" authorId="0" shapeId="0" xr:uid="{00000000-0006-0000-0200-000041050000}">
      <text>
        <r>
          <rPr>
            <b/>
            <sz val="8"/>
            <color indexed="81"/>
            <rFont val="Tahoma"/>
            <family val="2"/>
          </rPr>
          <t>Alexander Liao:</t>
        </r>
        <r>
          <rPr>
            <sz val="8"/>
            <color indexed="81"/>
            <rFont val="Tahoma"/>
            <family val="2"/>
          </rPr>
          <t xml:space="preserve">
Input partial frequency for element to the left</t>
        </r>
      </text>
    </comment>
    <comment ref="T134" authorId="0" shapeId="0" xr:uid="{00000000-0006-0000-0200-000042050000}">
      <text>
        <r>
          <rPr>
            <b/>
            <sz val="8"/>
            <color indexed="81"/>
            <rFont val="Tahoma"/>
            <family val="2"/>
          </rPr>
          <t>Alexander Liao:</t>
        </r>
        <r>
          <rPr>
            <sz val="8"/>
            <color indexed="81"/>
            <rFont val="Tahoma"/>
            <family val="2"/>
          </rPr>
          <t xml:space="preserve">
Input partial frequency for element to the left</t>
        </r>
      </text>
    </comment>
    <comment ref="W134" authorId="0" shapeId="0" xr:uid="{00000000-0006-0000-0200-000043050000}">
      <text>
        <r>
          <rPr>
            <b/>
            <sz val="8"/>
            <color indexed="81"/>
            <rFont val="Tahoma"/>
            <family val="2"/>
          </rPr>
          <t>Alexander Liao:</t>
        </r>
        <r>
          <rPr>
            <sz val="8"/>
            <color indexed="81"/>
            <rFont val="Tahoma"/>
            <family val="2"/>
          </rPr>
          <t xml:space="preserve">
Input partial frequency for element to the left</t>
        </r>
      </text>
    </comment>
    <comment ref="Z134" authorId="0" shapeId="0" xr:uid="{00000000-0006-0000-0200-000044050000}">
      <text>
        <r>
          <rPr>
            <b/>
            <sz val="8"/>
            <color indexed="81"/>
            <rFont val="Tahoma"/>
            <family val="2"/>
          </rPr>
          <t>Alexander Liao:</t>
        </r>
        <r>
          <rPr>
            <sz val="8"/>
            <color indexed="81"/>
            <rFont val="Tahoma"/>
            <family val="2"/>
          </rPr>
          <t xml:space="preserve">
Input partial frequency for element to the left</t>
        </r>
      </text>
    </comment>
    <comment ref="AC134" authorId="0" shapeId="0" xr:uid="{00000000-0006-0000-0200-000045050000}">
      <text>
        <r>
          <rPr>
            <b/>
            <sz val="8"/>
            <color indexed="81"/>
            <rFont val="Tahoma"/>
            <family val="2"/>
          </rPr>
          <t>Alexander Liao:</t>
        </r>
        <r>
          <rPr>
            <sz val="8"/>
            <color indexed="81"/>
            <rFont val="Tahoma"/>
            <family val="2"/>
          </rPr>
          <t xml:space="preserve">
Input partial frequency for element to the left</t>
        </r>
      </text>
    </comment>
    <comment ref="AF134" authorId="0" shapeId="0" xr:uid="{00000000-0006-0000-0200-000046050000}">
      <text>
        <r>
          <rPr>
            <b/>
            <sz val="8"/>
            <color indexed="81"/>
            <rFont val="Tahoma"/>
            <family val="2"/>
          </rPr>
          <t>Alexander Liao:</t>
        </r>
        <r>
          <rPr>
            <sz val="8"/>
            <color indexed="81"/>
            <rFont val="Tahoma"/>
            <family val="2"/>
          </rPr>
          <t xml:space="preserve">
Input partial frequency for element to the left</t>
        </r>
      </text>
    </comment>
    <comment ref="AI134" authorId="0" shapeId="0" xr:uid="{00000000-0006-0000-0200-000047050000}">
      <text>
        <r>
          <rPr>
            <b/>
            <sz val="8"/>
            <color indexed="81"/>
            <rFont val="Tahoma"/>
            <family val="2"/>
          </rPr>
          <t>Alexander Liao:</t>
        </r>
        <r>
          <rPr>
            <sz val="8"/>
            <color indexed="81"/>
            <rFont val="Tahoma"/>
            <family val="2"/>
          </rPr>
          <t xml:space="preserve">
Input partial frequency for element to the left</t>
        </r>
      </text>
    </comment>
    <comment ref="AL134" authorId="0" shapeId="0" xr:uid="{00000000-0006-0000-0200-000048050000}">
      <text>
        <r>
          <rPr>
            <b/>
            <sz val="8"/>
            <color indexed="81"/>
            <rFont val="Tahoma"/>
            <family val="2"/>
          </rPr>
          <t>Alexander Liao:</t>
        </r>
        <r>
          <rPr>
            <sz val="8"/>
            <color indexed="81"/>
            <rFont val="Tahoma"/>
            <family val="2"/>
          </rPr>
          <t xml:space="preserve">
Input partial frequency for element to the left</t>
        </r>
      </text>
    </comment>
    <comment ref="AO134" authorId="0" shapeId="0" xr:uid="{00000000-0006-0000-0200-000049050000}">
      <text>
        <r>
          <rPr>
            <b/>
            <sz val="8"/>
            <color indexed="81"/>
            <rFont val="Tahoma"/>
            <family val="2"/>
          </rPr>
          <t>Alexander Liao:</t>
        </r>
        <r>
          <rPr>
            <sz val="8"/>
            <color indexed="81"/>
            <rFont val="Tahoma"/>
            <family val="2"/>
          </rPr>
          <t xml:space="preserve">
Input partial frequency for element to the left</t>
        </r>
      </text>
    </comment>
    <comment ref="K135" authorId="0" shapeId="0" xr:uid="{00000000-0006-0000-0200-00004A050000}">
      <text>
        <r>
          <rPr>
            <b/>
            <sz val="8"/>
            <color indexed="81"/>
            <rFont val="Tahoma"/>
            <family val="2"/>
          </rPr>
          <t>Alexander Liao:</t>
        </r>
        <r>
          <rPr>
            <sz val="8"/>
            <color indexed="81"/>
            <rFont val="Tahoma"/>
            <family val="2"/>
          </rPr>
          <t xml:space="preserve">
Input partial frequency for element to the left</t>
        </r>
      </text>
    </comment>
    <comment ref="N135" authorId="0" shapeId="0" xr:uid="{00000000-0006-0000-0200-00004B050000}">
      <text>
        <r>
          <rPr>
            <b/>
            <sz val="8"/>
            <color indexed="81"/>
            <rFont val="Tahoma"/>
            <family val="2"/>
          </rPr>
          <t>Alexander Liao:</t>
        </r>
        <r>
          <rPr>
            <sz val="8"/>
            <color indexed="81"/>
            <rFont val="Tahoma"/>
            <family val="2"/>
          </rPr>
          <t xml:space="preserve">
Input partial frequency for element to the left</t>
        </r>
      </text>
    </comment>
    <comment ref="Q135" authorId="0" shapeId="0" xr:uid="{00000000-0006-0000-0200-00004C050000}">
      <text>
        <r>
          <rPr>
            <b/>
            <sz val="8"/>
            <color indexed="81"/>
            <rFont val="Tahoma"/>
            <family val="2"/>
          </rPr>
          <t>Alexander Liao:</t>
        </r>
        <r>
          <rPr>
            <sz val="8"/>
            <color indexed="81"/>
            <rFont val="Tahoma"/>
            <family val="2"/>
          </rPr>
          <t xml:space="preserve">
Input partial frequency for element to the left</t>
        </r>
      </text>
    </comment>
    <comment ref="T135" authorId="0" shapeId="0" xr:uid="{00000000-0006-0000-0200-00004D050000}">
      <text>
        <r>
          <rPr>
            <b/>
            <sz val="8"/>
            <color indexed="81"/>
            <rFont val="Tahoma"/>
            <family val="2"/>
          </rPr>
          <t>Alexander Liao:</t>
        </r>
        <r>
          <rPr>
            <sz val="8"/>
            <color indexed="81"/>
            <rFont val="Tahoma"/>
            <family val="2"/>
          </rPr>
          <t xml:space="preserve">
Input partial frequency for element to the left</t>
        </r>
      </text>
    </comment>
    <comment ref="W135" authorId="0" shapeId="0" xr:uid="{00000000-0006-0000-0200-00004E050000}">
      <text>
        <r>
          <rPr>
            <b/>
            <sz val="8"/>
            <color indexed="81"/>
            <rFont val="Tahoma"/>
            <family val="2"/>
          </rPr>
          <t>Alexander Liao:</t>
        </r>
        <r>
          <rPr>
            <sz val="8"/>
            <color indexed="81"/>
            <rFont val="Tahoma"/>
            <family val="2"/>
          </rPr>
          <t xml:space="preserve">
Input partial frequency for element to the left</t>
        </r>
      </text>
    </comment>
    <comment ref="Z135" authorId="0" shapeId="0" xr:uid="{00000000-0006-0000-0200-00004F050000}">
      <text>
        <r>
          <rPr>
            <b/>
            <sz val="8"/>
            <color indexed="81"/>
            <rFont val="Tahoma"/>
            <family val="2"/>
          </rPr>
          <t>Alexander Liao:</t>
        </r>
        <r>
          <rPr>
            <sz val="8"/>
            <color indexed="81"/>
            <rFont val="Tahoma"/>
            <family val="2"/>
          </rPr>
          <t xml:space="preserve">
Input partial frequency for element to the left</t>
        </r>
      </text>
    </comment>
    <comment ref="AC135" authorId="0" shapeId="0" xr:uid="{00000000-0006-0000-0200-000050050000}">
      <text>
        <r>
          <rPr>
            <b/>
            <sz val="8"/>
            <color indexed="81"/>
            <rFont val="Tahoma"/>
            <family val="2"/>
          </rPr>
          <t>Alexander Liao:</t>
        </r>
        <r>
          <rPr>
            <sz val="8"/>
            <color indexed="81"/>
            <rFont val="Tahoma"/>
            <family val="2"/>
          </rPr>
          <t xml:space="preserve">
Input partial frequency for element to the left</t>
        </r>
      </text>
    </comment>
    <comment ref="AF135" authorId="0" shapeId="0" xr:uid="{00000000-0006-0000-0200-000051050000}">
      <text>
        <r>
          <rPr>
            <b/>
            <sz val="8"/>
            <color indexed="81"/>
            <rFont val="Tahoma"/>
            <family val="2"/>
          </rPr>
          <t>Alexander Liao:</t>
        </r>
        <r>
          <rPr>
            <sz val="8"/>
            <color indexed="81"/>
            <rFont val="Tahoma"/>
            <family val="2"/>
          </rPr>
          <t xml:space="preserve">
Input partial frequency for element to the left</t>
        </r>
      </text>
    </comment>
    <comment ref="AI135" authorId="0" shapeId="0" xr:uid="{00000000-0006-0000-0200-000052050000}">
      <text>
        <r>
          <rPr>
            <b/>
            <sz val="8"/>
            <color indexed="81"/>
            <rFont val="Tahoma"/>
            <family val="2"/>
          </rPr>
          <t>Alexander Liao:</t>
        </r>
        <r>
          <rPr>
            <sz val="8"/>
            <color indexed="81"/>
            <rFont val="Tahoma"/>
            <family val="2"/>
          </rPr>
          <t xml:space="preserve">
Input partial frequency for element to the left</t>
        </r>
      </text>
    </comment>
    <comment ref="AL135" authorId="0" shapeId="0" xr:uid="{00000000-0006-0000-0200-000053050000}">
      <text>
        <r>
          <rPr>
            <b/>
            <sz val="8"/>
            <color indexed="81"/>
            <rFont val="Tahoma"/>
            <family val="2"/>
          </rPr>
          <t>Alexander Liao:</t>
        </r>
        <r>
          <rPr>
            <sz val="8"/>
            <color indexed="81"/>
            <rFont val="Tahoma"/>
            <family val="2"/>
          </rPr>
          <t xml:space="preserve">
Input partial frequency for element to the left</t>
        </r>
      </text>
    </comment>
    <comment ref="AO135" authorId="0" shapeId="0" xr:uid="{00000000-0006-0000-0200-000054050000}">
      <text>
        <r>
          <rPr>
            <b/>
            <sz val="8"/>
            <color indexed="81"/>
            <rFont val="Tahoma"/>
            <family val="2"/>
          </rPr>
          <t>Alexander Liao:</t>
        </r>
        <r>
          <rPr>
            <sz val="8"/>
            <color indexed="81"/>
            <rFont val="Tahoma"/>
            <family val="2"/>
          </rPr>
          <t xml:space="preserve">
Input partial frequency for element to the left</t>
        </r>
      </text>
    </comment>
    <comment ref="K136" authorId="0" shapeId="0" xr:uid="{00000000-0006-0000-0200-000055050000}">
      <text>
        <r>
          <rPr>
            <b/>
            <sz val="8"/>
            <color indexed="81"/>
            <rFont val="Tahoma"/>
            <family val="2"/>
          </rPr>
          <t>Alexander Liao:</t>
        </r>
        <r>
          <rPr>
            <sz val="8"/>
            <color indexed="81"/>
            <rFont val="Tahoma"/>
            <family val="2"/>
          </rPr>
          <t xml:space="preserve">
Input partial frequency for element to the left</t>
        </r>
      </text>
    </comment>
    <comment ref="N136" authorId="0" shapeId="0" xr:uid="{00000000-0006-0000-0200-000056050000}">
      <text>
        <r>
          <rPr>
            <b/>
            <sz val="8"/>
            <color indexed="81"/>
            <rFont val="Tahoma"/>
            <family val="2"/>
          </rPr>
          <t>Alexander Liao:</t>
        </r>
        <r>
          <rPr>
            <sz val="8"/>
            <color indexed="81"/>
            <rFont val="Tahoma"/>
            <family val="2"/>
          </rPr>
          <t xml:space="preserve">
Input partial frequency for element to the left</t>
        </r>
      </text>
    </comment>
    <comment ref="Q136" authorId="0" shapeId="0" xr:uid="{00000000-0006-0000-0200-000057050000}">
      <text>
        <r>
          <rPr>
            <b/>
            <sz val="8"/>
            <color indexed="81"/>
            <rFont val="Tahoma"/>
            <family val="2"/>
          </rPr>
          <t>Alexander Liao:</t>
        </r>
        <r>
          <rPr>
            <sz val="8"/>
            <color indexed="81"/>
            <rFont val="Tahoma"/>
            <family val="2"/>
          </rPr>
          <t xml:space="preserve">
Input partial frequency for element to the left</t>
        </r>
      </text>
    </comment>
    <comment ref="T136" authorId="0" shapeId="0" xr:uid="{00000000-0006-0000-0200-000058050000}">
      <text>
        <r>
          <rPr>
            <b/>
            <sz val="8"/>
            <color indexed="81"/>
            <rFont val="Tahoma"/>
            <family val="2"/>
          </rPr>
          <t>Alexander Liao:</t>
        </r>
        <r>
          <rPr>
            <sz val="8"/>
            <color indexed="81"/>
            <rFont val="Tahoma"/>
            <family val="2"/>
          </rPr>
          <t xml:space="preserve">
Input partial frequency for element to the left</t>
        </r>
      </text>
    </comment>
    <comment ref="W136" authorId="0" shapeId="0" xr:uid="{00000000-0006-0000-0200-000059050000}">
      <text>
        <r>
          <rPr>
            <b/>
            <sz val="8"/>
            <color indexed="81"/>
            <rFont val="Tahoma"/>
            <family val="2"/>
          </rPr>
          <t>Alexander Liao:</t>
        </r>
        <r>
          <rPr>
            <sz val="8"/>
            <color indexed="81"/>
            <rFont val="Tahoma"/>
            <family val="2"/>
          </rPr>
          <t xml:space="preserve">
Input partial frequency for element to the left</t>
        </r>
      </text>
    </comment>
    <comment ref="Z136" authorId="0" shapeId="0" xr:uid="{00000000-0006-0000-0200-00005A050000}">
      <text>
        <r>
          <rPr>
            <b/>
            <sz val="8"/>
            <color indexed="81"/>
            <rFont val="Tahoma"/>
            <family val="2"/>
          </rPr>
          <t>Alexander Liao:</t>
        </r>
        <r>
          <rPr>
            <sz val="8"/>
            <color indexed="81"/>
            <rFont val="Tahoma"/>
            <family val="2"/>
          </rPr>
          <t xml:space="preserve">
Input partial frequency for element to the left</t>
        </r>
      </text>
    </comment>
    <comment ref="AC136" authorId="0" shapeId="0" xr:uid="{00000000-0006-0000-0200-00005B050000}">
      <text>
        <r>
          <rPr>
            <b/>
            <sz val="8"/>
            <color indexed="81"/>
            <rFont val="Tahoma"/>
            <family val="2"/>
          </rPr>
          <t>Alexander Liao:</t>
        </r>
        <r>
          <rPr>
            <sz val="8"/>
            <color indexed="81"/>
            <rFont val="Tahoma"/>
            <family val="2"/>
          </rPr>
          <t xml:space="preserve">
Input partial frequency for element to the left</t>
        </r>
      </text>
    </comment>
    <comment ref="AF136" authorId="0" shapeId="0" xr:uid="{00000000-0006-0000-0200-00005C050000}">
      <text>
        <r>
          <rPr>
            <b/>
            <sz val="8"/>
            <color indexed="81"/>
            <rFont val="Tahoma"/>
            <family val="2"/>
          </rPr>
          <t>Alexander Liao:</t>
        </r>
        <r>
          <rPr>
            <sz val="8"/>
            <color indexed="81"/>
            <rFont val="Tahoma"/>
            <family val="2"/>
          </rPr>
          <t xml:space="preserve">
Input partial frequency for element to the left</t>
        </r>
      </text>
    </comment>
    <comment ref="AI136" authorId="0" shapeId="0" xr:uid="{00000000-0006-0000-0200-00005D050000}">
      <text>
        <r>
          <rPr>
            <b/>
            <sz val="8"/>
            <color indexed="81"/>
            <rFont val="Tahoma"/>
            <family val="2"/>
          </rPr>
          <t>Alexander Liao:</t>
        </r>
        <r>
          <rPr>
            <sz val="8"/>
            <color indexed="81"/>
            <rFont val="Tahoma"/>
            <family val="2"/>
          </rPr>
          <t xml:space="preserve">
Input partial frequency for element to the left</t>
        </r>
      </text>
    </comment>
    <comment ref="AL136" authorId="0" shapeId="0" xr:uid="{00000000-0006-0000-0200-00005E050000}">
      <text>
        <r>
          <rPr>
            <b/>
            <sz val="8"/>
            <color indexed="81"/>
            <rFont val="Tahoma"/>
            <family val="2"/>
          </rPr>
          <t>Alexander Liao:</t>
        </r>
        <r>
          <rPr>
            <sz val="8"/>
            <color indexed="81"/>
            <rFont val="Tahoma"/>
            <family val="2"/>
          </rPr>
          <t xml:space="preserve">
Input partial frequency for element to the left</t>
        </r>
      </text>
    </comment>
    <comment ref="AO136" authorId="0" shapeId="0" xr:uid="{00000000-0006-0000-0200-00005F050000}">
      <text>
        <r>
          <rPr>
            <b/>
            <sz val="8"/>
            <color indexed="81"/>
            <rFont val="Tahoma"/>
            <family val="2"/>
          </rPr>
          <t>Alexander Liao:</t>
        </r>
        <r>
          <rPr>
            <sz val="8"/>
            <color indexed="81"/>
            <rFont val="Tahoma"/>
            <family val="2"/>
          </rPr>
          <t xml:space="preserve">
Input partial frequency for element to the left</t>
        </r>
      </text>
    </comment>
    <comment ref="K137" authorId="0" shapeId="0" xr:uid="{00000000-0006-0000-0200-000060050000}">
      <text>
        <r>
          <rPr>
            <b/>
            <sz val="8"/>
            <color indexed="81"/>
            <rFont val="Tahoma"/>
            <family val="2"/>
          </rPr>
          <t>Alexander Liao:</t>
        </r>
        <r>
          <rPr>
            <sz val="8"/>
            <color indexed="81"/>
            <rFont val="Tahoma"/>
            <family val="2"/>
          </rPr>
          <t xml:space="preserve">
Input partial frequency for element to the left</t>
        </r>
      </text>
    </comment>
    <comment ref="N137" authorId="0" shapeId="0" xr:uid="{00000000-0006-0000-0200-000061050000}">
      <text>
        <r>
          <rPr>
            <b/>
            <sz val="8"/>
            <color indexed="81"/>
            <rFont val="Tahoma"/>
            <family val="2"/>
          </rPr>
          <t>Alexander Liao:</t>
        </r>
        <r>
          <rPr>
            <sz val="8"/>
            <color indexed="81"/>
            <rFont val="Tahoma"/>
            <family val="2"/>
          </rPr>
          <t xml:space="preserve">
Input partial frequency for element to the left</t>
        </r>
      </text>
    </comment>
    <comment ref="Q137" authorId="0" shapeId="0" xr:uid="{00000000-0006-0000-0200-000062050000}">
      <text>
        <r>
          <rPr>
            <b/>
            <sz val="8"/>
            <color indexed="81"/>
            <rFont val="Tahoma"/>
            <family val="2"/>
          </rPr>
          <t>Alexander Liao:</t>
        </r>
        <r>
          <rPr>
            <sz val="8"/>
            <color indexed="81"/>
            <rFont val="Tahoma"/>
            <family val="2"/>
          </rPr>
          <t xml:space="preserve">
Input partial frequency for element to the left</t>
        </r>
      </text>
    </comment>
    <comment ref="T137" authorId="0" shapeId="0" xr:uid="{00000000-0006-0000-0200-000063050000}">
      <text>
        <r>
          <rPr>
            <b/>
            <sz val="8"/>
            <color indexed="81"/>
            <rFont val="Tahoma"/>
            <family val="2"/>
          </rPr>
          <t>Alexander Liao:</t>
        </r>
        <r>
          <rPr>
            <sz val="8"/>
            <color indexed="81"/>
            <rFont val="Tahoma"/>
            <family val="2"/>
          </rPr>
          <t xml:space="preserve">
Input partial frequency for element to the left</t>
        </r>
      </text>
    </comment>
    <comment ref="W137" authorId="0" shapeId="0" xr:uid="{00000000-0006-0000-0200-000064050000}">
      <text>
        <r>
          <rPr>
            <b/>
            <sz val="8"/>
            <color indexed="81"/>
            <rFont val="Tahoma"/>
            <family val="2"/>
          </rPr>
          <t>Alexander Liao:</t>
        </r>
        <r>
          <rPr>
            <sz val="8"/>
            <color indexed="81"/>
            <rFont val="Tahoma"/>
            <family val="2"/>
          </rPr>
          <t xml:space="preserve">
Input partial frequency for element to the left</t>
        </r>
      </text>
    </comment>
    <comment ref="Z137" authorId="0" shapeId="0" xr:uid="{00000000-0006-0000-0200-000065050000}">
      <text>
        <r>
          <rPr>
            <b/>
            <sz val="8"/>
            <color indexed="81"/>
            <rFont val="Tahoma"/>
            <family val="2"/>
          </rPr>
          <t>Alexander Liao:</t>
        </r>
        <r>
          <rPr>
            <sz val="8"/>
            <color indexed="81"/>
            <rFont val="Tahoma"/>
            <family val="2"/>
          </rPr>
          <t xml:space="preserve">
Input partial frequency for element to the left</t>
        </r>
      </text>
    </comment>
    <comment ref="AC137" authorId="0" shapeId="0" xr:uid="{00000000-0006-0000-0200-000066050000}">
      <text>
        <r>
          <rPr>
            <b/>
            <sz val="8"/>
            <color indexed="81"/>
            <rFont val="Tahoma"/>
            <family val="2"/>
          </rPr>
          <t>Alexander Liao:</t>
        </r>
        <r>
          <rPr>
            <sz val="8"/>
            <color indexed="81"/>
            <rFont val="Tahoma"/>
            <family val="2"/>
          </rPr>
          <t xml:space="preserve">
Input partial frequency for element to the left</t>
        </r>
      </text>
    </comment>
    <comment ref="AF137" authorId="0" shapeId="0" xr:uid="{00000000-0006-0000-0200-000067050000}">
      <text>
        <r>
          <rPr>
            <b/>
            <sz val="8"/>
            <color indexed="81"/>
            <rFont val="Tahoma"/>
            <family val="2"/>
          </rPr>
          <t>Alexander Liao:</t>
        </r>
        <r>
          <rPr>
            <sz val="8"/>
            <color indexed="81"/>
            <rFont val="Tahoma"/>
            <family val="2"/>
          </rPr>
          <t xml:space="preserve">
Input partial frequency for element to the left</t>
        </r>
      </text>
    </comment>
    <comment ref="AI137" authorId="0" shapeId="0" xr:uid="{00000000-0006-0000-0200-000068050000}">
      <text>
        <r>
          <rPr>
            <b/>
            <sz val="8"/>
            <color indexed="81"/>
            <rFont val="Tahoma"/>
            <family val="2"/>
          </rPr>
          <t>Alexander Liao:</t>
        </r>
        <r>
          <rPr>
            <sz val="8"/>
            <color indexed="81"/>
            <rFont val="Tahoma"/>
            <family val="2"/>
          </rPr>
          <t xml:space="preserve">
Input partial frequency for element to the left</t>
        </r>
      </text>
    </comment>
    <comment ref="AL137" authorId="0" shapeId="0" xr:uid="{00000000-0006-0000-0200-000069050000}">
      <text>
        <r>
          <rPr>
            <b/>
            <sz val="8"/>
            <color indexed="81"/>
            <rFont val="Tahoma"/>
            <family val="2"/>
          </rPr>
          <t>Alexander Liao:</t>
        </r>
        <r>
          <rPr>
            <sz val="8"/>
            <color indexed="81"/>
            <rFont val="Tahoma"/>
            <family val="2"/>
          </rPr>
          <t xml:space="preserve">
Input partial frequency for element to the left</t>
        </r>
      </text>
    </comment>
    <comment ref="AO137" authorId="0" shapeId="0" xr:uid="{00000000-0006-0000-0200-00006A050000}">
      <text>
        <r>
          <rPr>
            <b/>
            <sz val="8"/>
            <color indexed="81"/>
            <rFont val="Tahoma"/>
            <family val="2"/>
          </rPr>
          <t>Alexander Liao:</t>
        </r>
        <r>
          <rPr>
            <sz val="8"/>
            <color indexed="81"/>
            <rFont val="Tahoma"/>
            <family val="2"/>
          </rPr>
          <t xml:space="preserve">
Input partial frequency for element to the left</t>
        </r>
      </text>
    </comment>
    <comment ref="K138" authorId="0" shapeId="0" xr:uid="{00000000-0006-0000-0200-00006B050000}">
      <text>
        <r>
          <rPr>
            <b/>
            <sz val="8"/>
            <color indexed="81"/>
            <rFont val="Tahoma"/>
            <family val="2"/>
          </rPr>
          <t>Alexander Liao:</t>
        </r>
        <r>
          <rPr>
            <sz val="8"/>
            <color indexed="81"/>
            <rFont val="Tahoma"/>
            <family val="2"/>
          </rPr>
          <t xml:space="preserve">
Input partial frequency for element to the left</t>
        </r>
      </text>
    </comment>
    <comment ref="N138" authorId="0" shapeId="0" xr:uid="{00000000-0006-0000-0200-00006C050000}">
      <text>
        <r>
          <rPr>
            <b/>
            <sz val="8"/>
            <color indexed="81"/>
            <rFont val="Tahoma"/>
            <family val="2"/>
          </rPr>
          <t>Alexander Liao:</t>
        </r>
        <r>
          <rPr>
            <sz val="8"/>
            <color indexed="81"/>
            <rFont val="Tahoma"/>
            <family val="2"/>
          </rPr>
          <t xml:space="preserve">
Input partial frequency for element to the left</t>
        </r>
      </text>
    </comment>
    <comment ref="Q138" authorId="0" shapeId="0" xr:uid="{00000000-0006-0000-0200-00006D050000}">
      <text>
        <r>
          <rPr>
            <b/>
            <sz val="8"/>
            <color indexed="81"/>
            <rFont val="Tahoma"/>
            <family val="2"/>
          </rPr>
          <t>Alexander Liao:</t>
        </r>
        <r>
          <rPr>
            <sz val="8"/>
            <color indexed="81"/>
            <rFont val="Tahoma"/>
            <family val="2"/>
          </rPr>
          <t xml:space="preserve">
Input partial frequency for element to the left</t>
        </r>
      </text>
    </comment>
    <comment ref="T138" authorId="0" shapeId="0" xr:uid="{00000000-0006-0000-0200-00006E050000}">
      <text>
        <r>
          <rPr>
            <b/>
            <sz val="8"/>
            <color indexed="81"/>
            <rFont val="Tahoma"/>
            <family val="2"/>
          </rPr>
          <t>Alexander Liao:</t>
        </r>
        <r>
          <rPr>
            <sz val="8"/>
            <color indexed="81"/>
            <rFont val="Tahoma"/>
            <family val="2"/>
          </rPr>
          <t xml:space="preserve">
Input partial frequency for element to the left</t>
        </r>
      </text>
    </comment>
    <comment ref="W138" authorId="0" shapeId="0" xr:uid="{00000000-0006-0000-0200-00006F050000}">
      <text>
        <r>
          <rPr>
            <b/>
            <sz val="8"/>
            <color indexed="81"/>
            <rFont val="Tahoma"/>
            <family val="2"/>
          </rPr>
          <t>Alexander Liao:</t>
        </r>
        <r>
          <rPr>
            <sz val="8"/>
            <color indexed="81"/>
            <rFont val="Tahoma"/>
            <family val="2"/>
          </rPr>
          <t xml:space="preserve">
Input partial frequency for element to the left</t>
        </r>
      </text>
    </comment>
    <comment ref="Z138" authorId="0" shapeId="0" xr:uid="{00000000-0006-0000-0200-000070050000}">
      <text>
        <r>
          <rPr>
            <b/>
            <sz val="8"/>
            <color indexed="81"/>
            <rFont val="Tahoma"/>
            <family val="2"/>
          </rPr>
          <t>Alexander Liao:</t>
        </r>
        <r>
          <rPr>
            <sz val="8"/>
            <color indexed="81"/>
            <rFont val="Tahoma"/>
            <family val="2"/>
          </rPr>
          <t xml:space="preserve">
Input partial frequency for element to the left</t>
        </r>
      </text>
    </comment>
    <comment ref="AC138" authorId="0" shapeId="0" xr:uid="{00000000-0006-0000-0200-000071050000}">
      <text>
        <r>
          <rPr>
            <b/>
            <sz val="8"/>
            <color indexed="81"/>
            <rFont val="Tahoma"/>
            <family val="2"/>
          </rPr>
          <t>Alexander Liao:</t>
        </r>
        <r>
          <rPr>
            <sz val="8"/>
            <color indexed="81"/>
            <rFont val="Tahoma"/>
            <family val="2"/>
          </rPr>
          <t xml:space="preserve">
Input partial frequency for element to the left</t>
        </r>
      </text>
    </comment>
    <comment ref="AF138" authorId="0" shapeId="0" xr:uid="{00000000-0006-0000-0200-000072050000}">
      <text>
        <r>
          <rPr>
            <b/>
            <sz val="8"/>
            <color indexed="81"/>
            <rFont val="Tahoma"/>
            <family val="2"/>
          </rPr>
          <t>Alexander Liao:</t>
        </r>
        <r>
          <rPr>
            <sz val="8"/>
            <color indexed="81"/>
            <rFont val="Tahoma"/>
            <family val="2"/>
          </rPr>
          <t xml:space="preserve">
Input partial frequency for element to the left</t>
        </r>
      </text>
    </comment>
    <comment ref="AI138" authorId="0" shapeId="0" xr:uid="{00000000-0006-0000-0200-000073050000}">
      <text>
        <r>
          <rPr>
            <b/>
            <sz val="8"/>
            <color indexed="81"/>
            <rFont val="Tahoma"/>
            <family val="2"/>
          </rPr>
          <t>Alexander Liao:</t>
        </r>
        <r>
          <rPr>
            <sz val="8"/>
            <color indexed="81"/>
            <rFont val="Tahoma"/>
            <family val="2"/>
          </rPr>
          <t xml:space="preserve">
Input partial frequency for element to the left</t>
        </r>
      </text>
    </comment>
    <comment ref="AL138" authorId="0" shapeId="0" xr:uid="{00000000-0006-0000-0200-000074050000}">
      <text>
        <r>
          <rPr>
            <b/>
            <sz val="8"/>
            <color indexed="81"/>
            <rFont val="Tahoma"/>
            <family val="2"/>
          </rPr>
          <t>Alexander Liao:</t>
        </r>
        <r>
          <rPr>
            <sz val="8"/>
            <color indexed="81"/>
            <rFont val="Tahoma"/>
            <family val="2"/>
          </rPr>
          <t xml:space="preserve">
Input partial frequency for element to the left</t>
        </r>
      </text>
    </comment>
    <comment ref="AO138" authorId="0" shapeId="0" xr:uid="{00000000-0006-0000-0200-000075050000}">
      <text>
        <r>
          <rPr>
            <b/>
            <sz val="8"/>
            <color indexed="81"/>
            <rFont val="Tahoma"/>
            <family val="2"/>
          </rPr>
          <t>Alexander Liao:</t>
        </r>
        <r>
          <rPr>
            <sz val="8"/>
            <color indexed="81"/>
            <rFont val="Tahoma"/>
            <family val="2"/>
          </rPr>
          <t xml:space="preserve">
Input partial frequency for element to the left</t>
        </r>
      </text>
    </comment>
    <comment ref="K139" authorId="0" shapeId="0" xr:uid="{00000000-0006-0000-0200-000076050000}">
      <text>
        <r>
          <rPr>
            <b/>
            <sz val="8"/>
            <color indexed="81"/>
            <rFont val="Tahoma"/>
            <family val="2"/>
          </rPr>
          <t>Alexander Liao:</t>
        </r>
        <r>
          <rPr>
            <sz val="8"/>
            <color indexed="81"/>
            <rFont val="Tahoma"/>
            <family val="2"/>
          </rPr>
          <t xml:space="preserve">
Input partial frequency for element to the left</t>
        </r>
      </text>
    </comment>
    <comment ref="N139" authorId="0" shapeId="0" xr:uid="{00000000-0006-0000-0200-000077050000}">
      <text>
        <r>
          <rPr>
            <b/>
            <sz val="8"/>
            <color indexed="81"/>
            <rFont val="Tahoma"/>
            <family val="2"/>
          </rPr>
          <t>Alexander Liao:</t>
        </r>
        <r>
          <rPr>
            <sz val="8"/>
            <color indexed="81"/>
            <rFont val="Tahoma"/>
            <family val="2"/>
          </rPr>
          <t xml:space="preserve">
Input partial frequency for element to the left</t>
        </r>
      </text>
    </comment>
    <comment ref="Q139" authorId="0" shapeId="0" xr:uid="{00000000-0006-0000-0200-000078050000}">
      <text>
        <r>
          <rPr>
            <b/>
            <sz val="8"/>
            <color indexed="81"/>
            <rFont val="Tahoma"/>
            <family val="2"/>
          </rPr>
          <t>Alexander Liao:</t>
        </r>
        <r>
          <rPr>
            <sz val="8"/>
            <color indexed="81"/>
            <rFont val="Tahoma"/>
            <family val="2"/>
          </rPr>
          <t xml:space="preserve">
Input partial frequency for element to the left</t>
        </r>
      </text>
    </comment>
    <comment ref="T139" authorId="0" shapeId="0" xr:uid="{00000000-0006-0000-0200-000079050000}">
      <text>
        <r>
          <rPr>
            <b/>
            <sz val="8"/>
            <color indexed="81"/>
            <rFont val="Tahoma"/>
            <family val="2"/>
          </rPr>
          <t>Alexander Liao:</t>
        </r>
        <r>
          <rPr>
            <sz val="8"/>
            <color indexed="81"/>
            <rFont val="Tahoma"/>
            <family val="2"/>
          </rPr>
          <t xml:space="preserve">
Input partial frequency for element to the left</t>
        </r>
      </text>
    </comment>
    <comment ref="W139" authorId="0" shapeId="0" xr:uid="{00000000-0006-0000-0200-00007A050000}">
      <text>
        <r>
          <rPr>
            <b/>
            <sz val="8"/>
            <color indexed="81"/>
            <rFont val="Tahoma"/>
            <family val="2"/>
          </rPr>
          <t>Alexander Liao:</t>
        </r>
        <r>
          <rPr>
            <sz val="8"/>
            <color indexed="81"/>
            <rFont val="Tahoma"/>
            <family val="2"/>
          </rPr>
          <t xml:space="preserve">
Input partial frequency for element to the left</t>
        </r>
      </text>
    </comment>
    <comment ref="Z139" authorId="0" shapeId="0" xr:uid="{00000000-0006-0000-0200-00007B050000}">
      <text>
        <r>
          <rPr>
            <b/>
            <sz val="8"/>
            <color indexed="81"/>
            <rFont val="Tahoma"/>
            <family val="2"/>
          </rPr>
          <t>Alexander Liao:</t>
        </r>
        <r>
          <rPr>
            <sz val="8"/>
            <color indexed="81"/>
            <rFont val="Tahoma"/>
            <family val="2"/>
          </rPr>
          <t xml:space="preserve">
Input partial frequency for element to the left</t>
        </r>
      </text>
    </comment>
    <comment ref="AC139" authorId="0" shapeId="0" xr:uid="{00000000-0006-0000-0200-00007C050000}">
      <text>
        <r>
          <rPr>
            <b/>
            <sz val="8"/>
            <color indexed="81"/>
            <rFont val="Tahoma"/>
            <family val="2"/>
          </rPr>
          <t>Alexander Liao:</t>
        </r>
        <r>
          <rPr>
            <sz val="8"/>
            <color indexed="81"/>
            <rFont val="Tahoma"/>
            <family val="2"/>
          </rPr>
          <t xml:space="preserve">
Input partial frequency for element to the left</t>
        </r>
      </text>
    </comment>
    <comment ref="AF139" authorId="0" shapeId="0" xr:uid="{00000000-0006-0000-0200-00007D050000}">
      <text>
        <r>
          <rPr>
            <b/>
            <sz val="8"/>
            <color indexed="81"/>
            <rFont val="Tahoma"/>
            <family val="2"/>
          </rPr>
          <t>Alexander Liao:</t>
        </r>
        <r>
          <rPr>
            <sz val="8"/>
            <color indexed="81"/>
            <rFont val="Tahoma"/>
            <family val="2"/>
          </rPr>
          <t xml:space="preserve">
Input partial frequency for element to the left</t>
        </r>
      </text>
    </comment>
    <comment ref="AI139" authorId="0" shapeId="0" xr:uid="{00000000-0006-0000-0200-00007E050000}">
      <text>
        <r>
          <rPr>
            <b/>
            <sz val="8"/>
            <color indexed="81"/>
            <rFont val="Tahoma"/>
            <family val="2"/>
          </rPr>
          <t>Alexander Liao:</t>
        </r>
        <r>
          <rPr>
            <sz val="8"/>
            <color indexed="81"/>
            <rFont val="Tahoma"/>
            <family val="2"/>
          </rPr>
          <t xml:space="preserve">
Input partial frequency for element to the left</t>
        </r>
      </text>
    </comment>
    <comment ref="AL139" authorId="0" shapeId="0" xr:uid="{00000000-0006-0000-0200-00007F050000}">
      <text>
        <r>
          <rPr>
            <b/>
            <sz val="8"/>
            <color indexed="81"/>
            <rFont val="Tahoma"/>
            <family val="2"/>
          </rPr>
          <t>Alexander Liao:</t>
        </r>
        <r>
          <rPr>
            <sz val="8"/>
            <color indexed="81"/>
            <rFont val="Tahoma"/>
            <family val="2"/>
          </rPr>
          <t xml:space="preserve">
Input partial frequency for element to the left</t>
        </r>
      </text>
    </comment>
    <comment ref="AO139" authorId="0" shapeId="0" xr:uid="{00000000-0006-0000-0200-000080050000}">
      <text>
        <r>
          <rPr>
            <b/>
            <sz val="8"/>
            <color indexed="81"/>
            <rFont val="Tahoma"/>
            <family val="2"/>
          </rPr>
          <t>Alexander Liao:</t>
        </r>
        <r>
          <rPr>
            <sz val="8"/>
            <color indexed="81"/>
            <rFont val="Tahoma"/>
            <family val="2"/>
          </rPr>
          <t xml:space="preserve">
Input partial frequency for element to the left</t>
        </r>
      </text>
    </comment>
    <comment ref="K141" authorId="0" shapeId="0" xr:uid="{00000000-0006-0000-0200-000081050000}">
      <text>
        <r>
          <rPr>
            <b/>
            <sz val="8"/>
            <color indexed="81"/>
            <rFont val="Tahoma"/>
            <family val="2"/>
          </rPr>
          <t>Alexander Liao:</t>
        </r>
        <r>
          <rPr>
            <sz val="8"/>
            <color indexed="81"/>
            <rFont val="Tahoma"/>
            <family val="2"/>
          </rPr>
          <t xml:space="preserve">
Input partial frequency for element to the left</t>
        </r>
      </text>
    </comment>
    <comment ref="N141" authorId="0" shapeId="0" xr:uid="{00000000-0006-0000-0200-000082050000}">
      <text>
        <r>
          <rPr>
            <b/>
            <sz val="8"/>
            <color indexed="81"/>
            <rFont val="Tahoma"/>
            <family val="2"/>
          </rPr>
          <t>Alexander Liao:</t>
        </r>
        <r>
          <rPr>
            <sz val="8"/>
            <color indexed="81"/>
            <rFont val="Tahoma"/>
            <family val="2"/>
          </rPr>
          <t xml:space="preserve">
Input partial frequency for element to the left</t>
        </r>
      </text>
    </comment>
    <comment ref="Q141" authorId="0" shapeId="0" xr:uid="{00000000-0006-0000-0200-000083050000}">
      <text>
        <r>
          <rPr>
            <b/>
            <sz val="8"/>
            <color indexed="81"/>
            <rFont val="Tahoma"/>
            <family val="2"/>
          </rPr>
          <t>Alexander Liao:</t>
        </r>
        <r>
          <rPr>
            <sz val="8"/>
            <color indexed="81"/>
            <rFont val="Tahoma"/>
            <family val="2"/>
          </rPr>
          <t xml:space="preserve">
Input partial frequency for element to the left</t>
        </r>
      </text>
    </comment>
    <comment ref="T141" authorId="0" shapeId="0" xr:uid="{00000000-0006-0000-0200-000084050000}">
      <text>
        <r>
          <rPr>
            <b/>
            <sz val="8"/>
            <color indexed="81"/>
            <rFont val="Tahoma"/>
            <family val="2"/>
          </rPr>
          <t>Alexander Liao:</t>
        </r>
        <r>
          <rPr>
            <sz val="8"/>
            <color indexed="81"/>
            <rFont val="Tahoma"/>
            <family val="2"/>
          </rPr>
          <t xml:space="preserve">
Input partial frequency for element to the left</t>
        </r>
      </text>
    </comment>
    <comment ref="W141" authorId="0" shapeId="0" xr:uid="{00000000-0006-0000-0200-000085050000}">
      <text>
        <r>
          <rPr>
            <b/>
            <sz val="8"/>
            <color indexed="81"/>
            <rFont val="Tahoma"/>
            <family val="2"/>
          </rPr>
          <t>Alexander Liao:</t>
        </r>
        <r>
          <rPr>
            <sz val="8"/>
            <color indexed="81"/>
            <rFont val="Tahoma"/>
            <family val="2"/>
          </rPr>
          <t xml:space="preserve">
Input partial frequency for element to the left</t>
        </r>
      </text>
    </comment>
    <comment ref="Z141" authorId="0" shapeId="0" xr:uid="{00000000-0006-0000-0200-000086050000}">
      <text>
        <r>
          <rPr>
            <b/>
            <sz val="8"/>
            <color indexed="81"/>
            <rFont val="Tahoma"/>
            <family val="2"/>
          </rPr>
          <t>Alexander Liao:</t>
        </r>
        <r>
          <rPr>
            <sz val="8"/>
            <color indexed="81"/>
            <rFont val="Tahoma"/>
            <family val="2"/>
          </rPr>
          <t xml:space="preserve">
Input partial frequency for element to the left</t>
        </r>
      </text>
    </comment>
    <comment ref="AC141" authorId="0" shapeId="0" xr:uid="{00000000-0006-0000-0200-000087050000}">
      <text>
        <r>
          <rPr>
            <b/>
            <sz val="8"/>
            <color indexed="81"/>
            <rFont val="Tahoma"/>
            <family val="2"/>
          </rPr>
          <t>Alexander Liao:</t>
        </r>
        <r>
          <rPr>
            <sz val="8"/>
            <color indexed="81"/>
            <rFont val="Tahoma"/>
            <family val="2"/>
          </rPr>
          <t xml:space="preserve">
Input partial frequency for element to the left</t>
        </r>
      </text>
    </comment>
    <comment ref="AF141" authorId="0" shapeId="0" xr:uid="{00000000-0006-0000-0200-000088050000}">
      <text>
        <r>
          <rPr>
            <b/>
            <sz val="8"/>
            <color indexed="81"/>
            <rFont val="Tahoma"/>
            <family val="2"/>
          </rPr>
          <t>Alexander Liao:</t>
        </r>
        <r>
          <rPr>
            <sz val="8"/>
            <color indexed="81"/>
            <rFont val="Tahoma"/>
            <family val="2"/>
          </rPr>
          <t xml:space="preserve">
Input partial frequency for element to the left</t>
        </r>
      </text>
    </comment>
    <comment ref="AI141" authorId="0" shapeId="0" xr:uid="{00000000-0006-0000-0200-000089050000}">
      <text>
        <r>
          <rPr>
            <b/>
            <sz val="8"/>
            <color indexed="81"/>
            <rFont val="Tahoma"/>
            <family val="2"/>
          </rPr>
          <t>Alexander Liao:</t>
        </r>
        <r>
          <rPr>
            <sz val="8"/>
            <color indexed="81"/>
            <rFont val="Tahoma"/>
            <family val="2"/>
          </rPr>
          <t xml:space="preserve">
Input partial frequency for element to the left</t>
        </r>
      </text>
    </comment>
    <comment ref="AL141" authorId="0" shapeId="0" xr:uid="{00000000-0006-0000-0200-00008A050000}">
      <text>
        <r>
          <rPr>
            <b/>
            <sz val="8"/>
            <color indexed="81"/>
            <rFont val="Tahoma"/>
            <family val="2"/>
          </rPr>
          <t>Alexander Liao:</t>
        </r>
        <r>
          <rPr>
            <sz val="8"/>
            <color indexed="81"/>
            <rFont val="Tahoma"/>
            <family val="2"/>
          </rPr>
          <t xml:space="preserve">
Input partial frequency for element to the left</t>
        </r>
      </text>
    </comment>
    <comment ref="AO141" authorId="0" shapeId="0" xr:uid="{00000000-0006-0000-0200-00008B050000}">
      <text>
        <r>
          <rPr>
            <b/>
            <sz val="8"/>
            <color indexed="81"/>
            <rFont val="Tahoma"/>
            <family val="2"/>
          </rPr>
          <t>Alexander Liao:</t>
        </r>
        <r>
          <rPr>
            <sz val="8"/>
            <color indexed="81"/>
            <rFont val="Tahoma"/>
            <family val="2"/>
          </rPr>
          <t xml:space="preserve">
Input partial frequency for element to the left</t>
        </r>
      </text>
    </comment>
    <comment ref="K142" authorId="0" shapeId="0" xr:uid="{00000000-0006-0000-0200-00008C050000}">
      <text>
        <r>
          <rPr>
            <b/>
            <sz val="8"/>
            <color indexed="81"/>
            <rFont val="Tahoma"/>
            <family val="2"/>
          </rPr>
          <t>Alexander Liao:</t>
        </r>
        <r>
          <rPr>
            <sz val="8"/>
            <color indexed="81"/>
            <rFont val="Tahoma"/>
            <family val="2"/>
          </rPr>
          <t xml:space="preserve">
Input partial frequency for element to the left</t>
        </r>
      </text>
    </comment>
    <comment ref="N142" authorId="0" shapeId="0" xr:uid="{00000000-0006-0000-0200-00008D050000}">
      <text>
        <r>
          <rPr>
            <b/>
            <sz val="8"/>
            <color indexed="81"/>
            <rFont val="Tahoma"/>
            <family val="2"/>
          </rPr>
          <t>Alexander Liao:</t>
        </r>
        <r>
          <rPr>
            <sz val="8"/>
            <color indexed="81"/>
            <rFont val="Tahoma"/>
            <family val="2"/>
          </rPr>
          <t xml:space="preserve">
Input partial frequency for element to the left</t>
        </r>
      </text>
    </comment>
    <comment ref="Q142" authorId="0" shapeId="0" xr:uid="{00000000-0006-0000-0200-00008E050000}">
      <text>
        <r>
          <rPr>
            <b/>
            <sz val="8"/>
            <color indexed="81"/>
            <rFont val="Tahoma"/>
            <family val="2"/>
          </rPr>
          <t>Alexander Liao:</t>
        </r>
        <r>
          <rPr>
            <sz val="8"/>
            <color indexed="81"/>
            <rFont val="Tahoma"/>
            <family val="2"/>
          </rPr>
          <t xml:space="preserve">
Input partial frequency for element to the left</t>
        </r>
      </text>
    </comment>
    <comment ref="T142" authorId="0" shapeId="0" xr:uid="{00000000-0006-0000-0200-00008F050000}">
      <text>
        <r>
          <rPr>
            <b/>
            <sz val="8"/>
            <color indexed="81"/>
            <rFont val="Tahoma"/>
            <family val="2"/>
          </rPr>
          <t>Alexander Liao:</t>
        </r>
        <r>
          <rPr>
            <sz val="8"/>
            <color indexed="81"/>
            <rFont val="Tahoma"/>
            <family val="2"/>
          </rPr>
          <t xml:space="preserve">
Input partial frequency for element to the left</t>
        </r>
      </text>
    </comment>
    <comment ref="W142" authorId="0" shapeId="0" xr:uid="{00000000-0006-0000-0200-000090050000}">
      <text>
        <r>
          <rPr>
            <b/>
            <sz val="8"/>
            <color indexed="81"/>
            <rFont val="Tahoma"/>
            <family val="2"/>
          </rPr>
          <t>Alexander Liao:</t>
        </r>
        <r>
          <rPr>
            <sz val="8"/>
            <color indexed="81"/>
            <rFont val="Tahoma"/>
            <family val="2"/>
          </rPr>
          <t xml:space="preserve">
Input partial frequency for element to the left</t>
        </r>
      </text>
    </comment>
    <comment ref="Z142" authorId="0" shapeId="0" xr:uid="{00000000-0006-0000-0200-000091050000}">
      <text>
        <r>
          <rPr>
            <b/>
            <sz val="8"/>
            <color indexed="81"/>
            <rFont val="Tahoma"/>
            <family val="2"/>
          </rPr>
          <t>Alexander Liao:</t>
        </r>
        <r>
          <rPr>
            <sz val="8"/>
            <color indexed="81"/>
            <rFont val="Tahoma"/>
            <family val="2"/>
          </rPr>
          <t xml:space="preserve">
Input partial frequency for element to the left</t>
        </r>
      </text>
    </comment>
    <comment ref="AC142" authorId="0" shapeId="0" xr:uid="{00000000-0006-0000-0200-000092050000}">
      <text>
        <r>
          <rPr>
            <b/>
            <sz val="8"/>
            <color indexed="81"/>
            <rFont val="Tahoma"/>
            <family val="2"/>
          </rPr>
          <t>Alexander Liao:</t>
        </r>
        <r>
          <rPr>
            <sz val="8"/>
            <color indexed="81"/>
            <rFont val="Tahoma"/>
            <family val="2"/>
          </rPr>
          <t xml:space="preserve">
Input partial frequency for element to the left</t>
        </r>
      </text>
    </comment>
    <comment ref="AF142" authorId="0" shapeId="0" xr:uid="{00000000-0006-0000-0200-000093050000}">
      <text>
        <r>
          <rPr>
            <b/>
            <sz val="8"/>
            <color indexed="81"/>
            <rFont val="Tahoma"/>
            <family val="2"/>
          </rPr>
          <t>Alexander Liao:</t>
        </r>
        <r>
          <rPr>
            <sz val="8"/>
            <color indexed="81"/>
            <rFont val="Tahoma"/>
            <family val="2"/>
          </rPr>
          <t xml:space="preserve">
Input partial frequency for element to the left</t>
        </r>
      </text>
    </comment>
    <comment ref="AI142" authorId="0" shapeId="0" xr:uid="{00000000-0006-0000-0200-000094050000}">
      <text>
        <r>
          <rPr>
            <b/>
            <sz val="8"/>
            <color indexed="81"/>
            <rFont val="Tahoma"/>
            <family val="2"/>
          </rPr>
          <t>Alexander Liao:</t>
        </r>
        <r>
          <rPr>
            <sz val="8"/>
            <color indexed="81"/>
            <rFont val="Tahoma"/>
            <family val="2"/>
          </rPr>
          <t xml:space="preserve">
Input partial frequency for element to the left</t>
        </r>
      </text>
    </comment>
    <comment ref="AL142" authorId="0" shapeId="0" xr:uid="{00000000-0006-0000-0200-000095050000}">
      <text>
        <r>
          <rPr>
            <b/>
            <sz val="8"/>
            <color indexed="81"/>
            <rFont val="Tahoma"/>
            <family val="2"/>
          </rPr>
          <t>Alexander Liao:</t>
        </r>
        <r>
          <rPr>
            <sz val="8"/>
            <color indexed="81"/>
            <rFont val="Tahoma"/>
            <family val="2"/>
          </rPr>
          <t xml:space="preserve">
Input partial frequency for element to the left</t>
        </r>
      </text>
    </comment>
    <comment ref="AO142" authorId="0" shapeId="0" xr:uid="{00000000-0006-0000-0200-000096050000}">
      <text>
        <r>
          <rPr>
            <b/>
            <sz val="8"/>
            <color indexed="81"/>
            <rFont val="Tahoma"/>
            <family val="2"/>
          </rPr>
          <t>Alexander Liao:</t>
        </r>
        <r>
          <rPr>
            <sz val="8"/>
            <color indexed="81"/>
            <rFont val="Tahoma"/>
            <family val="2"/>
          </rPr>
          <t xml:space="preserve">
Input partial frequency for element to the left</t>
        </r>
      </text>
    </comment>
    <comment ref="K143" authorId="0" shapeId="0" xr:uid="{00000000-0006-0000-0200-000097050000}">
      <text>
        <r>
          <rPr>
            <b/>
            <sz val="8"/>
            <color indexed="81"/>
            <rFont val="Tahoma"/>
            <family val="2"/>
          </rPr>
          <t>Alexander Liao:</t>
        </r>
        <r>
          <rPr>
            <sz val="8"/>
            <color indexed="81"/>
            <rFont val="Tahoma"/>
            <family val="2"/>
          </rPr>
          <t xml:space="preserve">
Input partial frequency for element to the left</t>
        </r>
      </text>
    </comment>
    <comment ref="N143" authorId="0" shapeId="0" xr:uid="{00000000-0006-0000-0200-000098050000}">
      <text>
        <r>
          <rPr>
            <b/>
            <sz val="8"/>
            <color indexed="81"/>
            <rFont val="Tahoma"/>
            <family val="2"/>
          </rPr>
          <t>Alexander Liao:</t>
        </r>
        <r>
          <rPr>
            <sz val="8"/>
            <color indexed="81"/>
            <rFont val="Tahoma"/>
            <family val="2"/>
          </rPr>
          <t xml:space="preserve">
Input partial frequency for element to the left</t>
        </r>
      </text>
    </comment>
    <comment ref="Q143" authorId="0" shapeId="0" xr:uid="{00000000-0006-0000-0200-000099050000}">
      <text>
        <r>
          <rPr>
            <b/>
            <sz val="8"/>
            <color indexed="81"/>
            <rFont val="Tahoma"/>
            <family val="2"/>
          </rPr>
          <t>Alexander Liao:</t>
        </r>
        <r>
          <rPr>
            <sz val="8"/>
            <color indexed="81"/>
            <rFont val="Tahoma"/>
            <family val="2"/>
          </rPr>
          <t xml:space="preserve">
Input partial frequency for element to the left</t>
        </r>
      </text>
    </comment>
    <comment ref="T143" authorId="0" shapeId="0" xr:uid="{00000000-0006-0000-0200-00009A050000}">
      <text>
        <r>
          <rPr>
            <b/>
            <sz val="8"/>
            <color indexed="81"/>
            <rFont val="Tahoma"/>
            <family val="2"/>
          </rPr>
          <t>Alexander Liao:</t>
        </r>
        <r>
          <rPr>
            <sz val="8"/>
            <color indexed="81"/>
            <rFont val="Tahoma"/>
            <family val="2"/>
          </rPr>
          <t xml:space="preserve">
Input partial frequency for element to the left</t>
        </r>
      </text>
    </comment>
    <comment ref="W143" authorId="0" shapeId="0" xr:uid="{00000000-0006-0000-0200-00009B050000}">
      <text>
        <r>
          <rPr>
            <b/>
            <sz val="8"/>
            <color indexed="81"/>
            <rFont val="Tahoma"/>
            <family val="2"/>
          </rPr>
          <t>Alexander Liao:</t>
        </r>
        <r>
          <rPr>
            <sz val="8"/>
            <color indexed="81"/>
            <rFont val="Tahoma"/>
            <family val="2"/>
          </rPr>
          <t xml:space="preserve">
Input partial frequency for element to the left</t>
        </r>
      </text>
    </comment>
    <comment ref="Z143" authorId="0" shapeId="0" xr:uid="{00000000-0006-0000-0200-00009C050000}">
      <text>
        <r>
          <rPr>
            <b/>
            <sz val="8"/>
            <color indexed="81"/>
            <rFont val="Tahoma"/>
            <family val="2"/>
          </rPr>
          <t>Alexander Liao:</t>
        </r>
        <r>
          <rPr>
            <sz val="8"/>
            <color indexed="81"/>
            <rFont val="Tahoma"/>
            <family val="2"/>
          </rPr>
          <t xml:space="preserve">
Input partial frequency for element to the left</t>
        </r>
      </text>
    </comment>
    <comment ref="AC143" authorId="0" shapeId="0" xr:uid="{00000000-0006-0000-0200-00009D050000}">
      <text>
        <r>
          <rPr>
            <b/>
            <sz val="8"/>
            <color indexed="81"/>
            <rFont val="Tahoma"/>
            <family val="2"/>
          </rPr>
          <t>Alexander Liao:</t>
        </r>
        <r>
          <rPr>
            <sz val="8"/>
            <color indexed="81"/>
            <rFont val="Tahoma"/>
            <family val="2"/>
          </rPr>
          <t xml:space="preserve">
Input partial frequency for element to the left</t>
        </r>
      </text>
    </comment>
    <comment ref="AF143" authorId="0" shapeId="0" xr:uid="{00000000-0006-0000-0200-00009E050000}">
      <text>
        <r>
          <rPr>
            <b/>
            <sz val="8"/>
            <color indexed="81"/>
            <rFont val="Tahoma"/>
            <family val="2"/>
          </rPr>
          <t>Alexander Liao:</t>
        </r>
        <r>
          <rPr>
            <sz val="8"/>
            <color indexed="81"/>
            <rFont val="Tahoma"/>
            <family val="2"/>
          </rPr>
          <t xml:space="preserve">
Input partial frequency for element to the left</t>
        </r>
      </text>
    </comment>
    <comment ref="AI143" authorId="0" shapeId="0" xr:uid="{00000000-0006-0000-0200-00009F050000}">
      <text>
        <r>
          <rPr>
            <b/>
            <sz val="8"/>
            <color indexed="81"/>
            <rFont val="Tahoma"/>
            <family val="2"/>
          </rPr>
          <t>Alexander Liao:</t>
        </r>
        <r>
          <rPr>
            <sz val="8"/>
            <color indexed="81"/>
            <rFont val="Tahoma"/>
            <family val="2"/>
          </rPr>
          <t xml:space="preserve">
Input partial frequency for element to the left</t>
        </r>
      </text>
    </comment>
    <comment ref="AL143" authorId="0" shapeId="0" xr:uid="{00000000-0006-0000-0200-0000A0050000}">
      <text>
        <r>
          <rPr>
            <b/>
            <sz val="8"/>
            <color indexed="81"/>
            <rFont val="Tahoma"/>
            <family val="2"/>
          </rPr>
          <t>Alexander Liao:</t>
        </r>
        <r>
          <rPr>
            <sz val="8"/>
            <color indexed="81"/>
            <rFont val="Tahoma"/>
            <family val="2"/>
          </rPr>
          <t xml:space="preserve">
Input partial frequency for element to the left</t>
        </r>
      </text>
    </comment>
    <comment ref="AO143" authorId="0" shapeId="0" xr:uid="{00000000-0006-0000-0200-0000A1050000}">
      <text>
        <r>
          <rPr>
            <b/>
            <sz val="8"/>
            <color indexed="81"/>
            <rFont val="Tahoma"/>
            <family val="2"/>
          </rPr>
          <t>Alexander Liao:</t>
        </r>
        <r>
          <rPr>
            <sz val="8"/>
            <color indexed="81"/>
            <rFont val="Tahoma"/>
            <family val="2"/>
          </rPr>
          <t xml:space="preserve">
Input partial frequency for element to the left</t>
        </r>
      </text>
    </comment>
    <comment ref="K144" authorId="0" shapeId="0" xr:uid="{00000000-0006-0000-0200-0000A2050000}">
      <text>
        <r>
          <rPr>
            <b/>
            <sz val="8"/>
            <color indexed="81"/>
            <rFont val="Tahoma"/>
            <family val="2"/>
          </rPr>
          <t>Alexander Liao:</t>
        </r>
        <r>
          <rPr>
            <sz val="8"/>
            <color indexed="81"/>
            <rFont val="Tahoma"/>
            <family val="2"/>
          </rPr>
          <t xml:space="preserve">
Input partial frequency for element to the left</t>
        </r>
      </text>
    </comment>
    <comment ref="N144" authorId="0" shapeId="0" xr:uid="{00000000-0006-0000-0200-0000A3050000}">
      <text>
        <r>
          <rPr>
            <b/>
            <sz val="8"/>
            <color indexed="81"/>
            <rFont val="Tahoma"/>
            <family val="2"/>
          </rPr>
          <t>Alexander Liao:</t>
        </r>
        <r>
          <rPr>
            <sz val="8"/>
            <color indexed="81"/>
            <rFont val="Tahoma"/>
            <family val="2"/>
          </rPr>
          <t xml:space="preserve">
Input partial frequency for element to the left</t>
        </r>
      </text>
    </comment>
    <comment ref="Q144" authorId="0" shapeId="0" xr:uid="{00000000-0006-0000-0200-0000A4050000}">
      <text>
        <r>
          <rPr>
            <b/>
            <sz val="8"/>
            <color indexed="81"/>
            <rFont val="Tahoma"/>
            <family val="2"/>
          </rPr>
          <t>Alexander Liao:</t>
        </r>
        <r>
          <rPr>
            <sz val="8"/>
            <color indexed="81"/>
            <rFont val="Tahoma"/>
            <family val="2"/>
          </rPr>
          <t xml:space="preserve">
Input partial frequency for element to the left</t>
        </r>
      </text>
    </comment>
    <comment ref="T144" authorId="0" shapeId="0" xr:uid="{00000000-0006-0000-0200-0000A5050000}">
      <text>
        <r>
          <rPr>
            <b/>
            <sz val="8"/>
            <color indexed="81"/>
            <rFont val="Tahoma"/>
            <family val="2"/>
          </rPr>
          <t>Alexander Liao:</t>
        </r>
        <r>
          <rPr>
            <sz val="8"/>
            <color indexed="81"/>
            <rFont val="Tahoma"/>
            <family val="2"/>
          </rPr>
          <t xml:space="preserve">
Input partial frequency for element to the left</t>
        </r>
      </text>
    </comment>
    <comment ref="W144" authorId="0" shapeId="0" xr:uid="{00000000-0006-0000-0200-0000A6050000}">
      <text>
        <r>
          <rPr>
            <b/>
            <sz val="8"/>
            <color indexed="81"/>
            <rFont val="Tahoma"/>
            <family val="2"/>
          </rPr>
          <t>Alexander Liao:</t>
        </r>
        <r>
          <rPr>
            <sz val="8"/>
            <color indexed="81"/>
            <rFont val="Tahoma"/>
            <family val="2"/>
          </rPr>
          <t xml:space="preserve">
Input partial frequency for element to the left</t>
        </r>
      </text>
    </comment>
    <comment ref="Z144" authorId="0" shapeId="0" xr:uid="{00000000-0006-0000-0200-0000A7050000}">
      <text>
        <r>
          <rPr>
            <b/>
            <sz val="8"/>
            <color indexed="81"/>
            <rFont val="Tahoma"/>
            <family val="2"/>
          </rPr>
          <t>Alexander Liao:</t>
        </r>
        <r>
          <rPr>
            <sz val="8"/>
            <color indexed="81"/>
            <rFont val="Tahoma"/>
            <family val="2"/>
          </rPr>
          <t xml:space="preserve">
Input partial frequency for element to the left</t>
        </r>
      </text>
    </comment>
    <comment ref="AC144" authorId="0" shapeId="0" xr:uid="{00000000-0006-0000-0200-0000A8050000}">
      <text>
        <r>
          <rPr>
            <b/>
            <sz val="8"/>
            <color indexed="81"/>
            <rFont val="Tahoma"/>
            <family val="2"/>
          </rPr>
          <t>Alexander Liao:</t>
        </r>
        <r>
          <rPr>
            <sz val="8"/>
            <color indexed="81"/>
            <rFont val="Tahoma"/>
            <family val="2"/>
          </rPr>
          <t xml:space="preserve">
Input partial frequency for element to the left</t>
        </r>
      </text>
    </comment>
    <comment ref="AF144" authorId="0" shapeId="0" xr:uid="{00000000-0006-0000-0200-0000A9050000}">
      <text>
        <r>
          <rPr>
            <b/>
            <sz val="8"/>
            <color indexed="81"/>
            <rFont val="Tahoma"/>
            <family val="2"/>
          </rPr>
          <t>Alexander Liao:</t>
        </r>
        <r>
          <rPr>
            <sz val="8"/>
            <color indexed="81"/>
            <rFont val="Tahoma"/>
            <family val="2"/>
          </rPr>
          <t xml:space="preserve">
Input partial frequency for element to the left</t>
        </r>
      </text>
    </comment>
    <comment ref="AI144" authorId="0" shapeId="0" xr:uid="{00000000-0006-0000-0200-0000AA050000}">
      <text>
        <r>
          <rPr>
            <b/>
            <sz val="8"/>
            <color indexed="81"/>
            <rFont val="Tahoma"/>
            <family val="2"/>
          </rPr>
          <t>Alexander Liao:</t>
        </r>
        <r>
          <rPr>
            <sz val="8"/>
            <color indexed="81"/>
            <rFont val="Tahoma"/>
            <family val="2"/>
          </rPr>
          <t xml:space="preserve">
Input partial frequency for element to the left</t>
        </r>
      </text>
    </comment>
    <comment ref="AL144" authorId="0" shapeId="0" xr:uid="{00000000-0006-0000-0200-0000AB050000}">
      <text>
        <r>
          <rPr>
            <b/>
            <sz val="8"/>
            <color indexed="81"/>
            <rFont val="Tahoma"/>
            <family val="2"/>
          </rPr>
          <t>Alexander Liao:</t>
        </r>
        <r>
          <rPr>
            <sz val="8"/>
            <color indexed="81"/>
            <rFont val="Tahoma"/>
            <family val="2"/>
          </rPr>
          <t xml:space="preserve">
Input partial frequency for element to the left</t>
        </r>
      </text>
    </comment>
    <comment ref="AO144" authorId="0" shapeId="0" xr:uid="{00000000-0006-0000-0200-0000AC050000}">
      <text>
        <r>
          <rPr>
            <b/>
            <sz val="8"/>
            <color indexed="81"/>
            <rFont val="Tahoma"/>
            <family val="2"/>
          </rPr>
          <t>Alexander Liao:</t>
        </r>
        <r>
          <rPr>
            <sz val="8"/>
            <color indexed="81"/>
            <rFont val="Tahoma"/>
            <family val="2"/>
          </rPr>
          <t xml:space="preserve">
Input partial frequency for element to the left</t>
        </r>
      </text>
    </comment>
    <comment ref="K145" authorId="0" shapeId="0" xr:uid="{00000000-0006-0000-0200-0000AD050000}">
      <text>
        <r>
          <rPr>
            <b/>
            <sz val="8"/>
            <color indexed="81"/>
            <rFont val="Tahoma"/>
            <family val="2"/>
          </rPr>
          <t>Alexander Liao:</t>
        </r>
        <r>
          <rPr>
            <sz val="8"/>
            <color indexed="81"/>
            <rFont val="Tahoma"/>
            <family val="2"/>
          </rPr>
          <t xml:space="preserve">
Input partial frequency for element to the left</t>
        </r>
      </text>
    </comment>
    <comment ref="N145" authorId="0" shapeId="0" xr:uid="{00000000-0006-0000-0200-0000AE050000}">
      <text>
        <r>
          <rPr>
            <b/>
            <sz val="8"/>
            <color indexed="81"/>
            <rFont val="Tahoma"/>
            <family val="2"/>
          </rPr>
          <t>Alexander Liao:</t>
        </r>
        <r>
          <rPr>
            <sz val="8"/>
            <color indexed="81"/>
            <rFont val="Tahoma"/>
            <family val="2"/>
          </rPr>
          <t xml:space="preserve">
Input partial frequency for element to the left</t>
        </r>
      </text>
    </comment>
    <comment ref="Q145" authorId="0" shapeId="0" xr:uid="{00000000-0006-0000-0200-0000AF050000}">
      <text>
        <r>
          <rPr>
            <b/>
            <sz val="8"/>
            <color indexed="81"/>
            <rFont val="Tahoma"/>
            <family val="2"/>
          </rPr>
          <t>Alexander Liao:</t>
        </r>
        <r>
          <rPr>
            <sz val="8"/>
            <color indexed="81"/>
            <rFont val="Tahoma"/>
            <family val="2"/>
          </rPr>
          <t xml:space="preserve">
Input partial frequency for element to the left</t>
        </r>
      </text>
    </comment>
    <comment ref="T145" authorId="0" shapeId="0" xr:uid="{00000000-0006-0000-0200-0000B0050000}">
      <text>
        <r>
          <rPr>
            <b/>
            <sz val="8"/>
            <color indexed="81"/>
            <rFont val="Tahoma"/>
            <family val="2"/>
          </rPr>
          <t>Alexander Liao:</t>
        </r>
        <r>
          <rPr>
            <sz val="8"/>
            <color indexed="81"/>
            <rFont val="Tahoma"/>
            <family val="2"/>
          </rPr>
          <t xml:space="preserve">
Input partial frequency for element to the left</t>
        </r>
      </text>
    </comment>
    <comment ref="W145" authorId="0" shapeId="0" xr:uid="{00000000-0006-0000-0200-0000B1050000}">
      <text>
        <r>
          <rPr>
            <b/>
            <sz val="8"/>
            <color indexed="81"/>
            <rFont val="Tahoma"/>
            <family val="2"/>
          </rPr>
          <t>Alexander Liao:</t>
        </r>
        <r>
          <rPr>
            <sz val="8"/>
            <color indexed="81"/>
            <rFont val="Tahoma"/>
            <family val="2"/>
          </rPr>
          <t xml:space="preserve">
Input partial frequency for element to the left</t>
        </r>
      </text>
    </comment>
    <comment ref="Z145" authorId="0" shapeId="0" xr:uid="{00000000-0006-0000-0200-0000B2050000}">
      <text>
        <r>
          <rPr>
            <b/>
            <sz val="8"/>
            <color indexed="81"/>
            <rFont val="Tahoma"/>
            <family val="2"/>
          </rPr>
          <t>Alexander Liao:</t>
        </r>
        <r>
          <rPr>
            <sz val="8"/>
            <color indexed="81"/>
            <rFont val="Tahoma"/>
            <family val="2"/>
          </rPr>
          <t xml:space="preserve">
Input partial frequency for element to the left</t>
        </r>
      </text>
    </comment>
    <comment ref="AC145" authorId="0" shapeId="0" xr:uid="{00000000-0006-0000-0200-0000B3050000}">
      <text>
        <r>
          <rPr>
            <b/>
            <sz val="8"/>
            <color indexed="81"/>
            <rFont val="Tahoma"/>
            <family val="2"/>
          </rPr>
          <t>Alexander Liao:</t>
        </r>
        <r>
          <rPr>
            <sz val="8"/>
            <color indexed="81"/>
            <rFont val="Tahoma"/>
            <family val="2"/>
          </rPr>
          <t xml:space="preserve">
Input partial frequency for element to the left</t>
        </r>
      </text>
    </comment>
    <comment ref="AF145" authorId="0" shapeId="0" xr:uid="{00000000-0006-0000-0200-0000B4050000}">
      <text>
        <r>
          <rPr>
            <b/>
            <sz val="8"/>
            <color indexed="81"/>
            <rFont val="Tahoma"/>
            <family val="2"/>
          </rPr>
          <t>Alexander Liao:</t>
        </r>
        <r>
          <rPr>
            <sz val="8"/>
            <color indexed="81"/>
            <rFont val="Tahoma"/>
            <family val="2"/>
          </rPr>
          <t xml:space="preserve">
Input partial frequency for element to the left</t>
        </r>
      </text>
    </comment>
    <comment ref="AI145" authorId="0" shapeId="0" xr:uid="{00000000-0006-0000-0200-0000B5050000}">
      <text>
        <r>
          <rPr>
            <b/>
            <sz val="8"/>
            <color indexed="81"/>
            <rFont val="Tahoma"/>
            <family val="2"/>
          </rPr>
          <t>Alexander Liao:</t>
        </r>
        <r>
          <rPr>
            <sz val="8"/>
            <color indexed="81"/>
            <rFont val="Tahoma"/>
            <family val="2"/>
          </rPr>
          <t xml:space="preserve">
Input partial frequency for element to the left</t>
        </r>
      </text>
    </comment>
    <comment ref="AL145" authorId="0" shapeId="0" xr:uid="{00000000-0006-0000-0200-0000B6050000}">
      <text>
        <r>
          <rPr>
            <b/>
            <sz val="8"/>
            <color indexed="81"/>
            <rFont val="Tahoma"/>
            <family val="2"/>
          </rPr>
          <t>Alexander Liao:</t>
        </r>
        <r>
          <rPr>
            <sz val="8"/>
            <color indexed="81"/>
            <rFont val="Tahoma"/>
            <family val="2"/>
          </rPr>
          <t xml:space="preserve">
Input partial frequency for element to the left</t>
        </r>
      </text>
    </comment>
    <comment ref="AO145" authorId="0" shapeId="0" xr:uid="{00000000-0006-0000-0200-0000B7050000}">
      <text>
        <r>
          <rPr>
            <b/>
            <sz val="8"/>
            <color indexed="81"/>
            <rFont val="Tahoma"/>
            <family val="2"/>
          </rPr>
          <t>Alexander Liao:</t>
        </r>
        <r>
          <rPr>
            <sz val="8"/>
            <color indexed="81"/>
            <rFont val="Tahoma"/>
            <family val="2"/>
          </rPr>
          <t xml:space="preserve">
Input partial frequency for element to the left</t>
        </r>
      </text>
    </comment>
    <comment ref="K147" authorId="0" shapeId="0" xr:uid="{00000000-0006-0000-0200-0000B8050000}">
      <text>
        <r>
          <rPr>
            <b/>
            <sz val="8"/>
            <color indexed="81"/>
            <rFont val="Tahoma"/>
            <family val="2"/>
          </rPr>
          <t>Alexander Liao:</t>
        </r>
        <r>
          <rPr>
            <sz val="8"/>
            <color indexed="81"/>
            <rFont val="Tahoma"/>
            <family val="2"/>
          </rPr>
          <t xml:space="preserve">
Input partial frequency for element to the left</t>
        </r>
      </text>
    </comment>
    <comment ref="N147" authorId="0" shapeId="0" xr:uid="{00000000-0006-0000-0200-0000B9050000}">
      <text>
        <r>
          <rPr>
            <b/>
            <sz val="8"/>
            <color indexed="81"/>
            <rFont val="Tahoma"/>
            <family val="2"/>
          </rPr>
          <t>Alexander Liao:</t>
        </r>
        <r>
          <rPr>
            <sz val="8"/>
            <color indexed="81"/>
            <rFont val="Tahoma"/>
            <family val="2"/>
          </rPr>
          <t xml:space="preserve">
Input partial frequency for element to the left</t>
        </r>
      </text>
    </comment>
    <comment ref="Q147" authorId="0" shapeId="0" xr:uid="{00000000-0006-0000-0200-0000BA050000}">
      <text>
        <r>
          <rPr>
            <b/>
            <sz val="8"/>
            <color indexed="81"/>
            <rFont val="Tahoma"/>
            <family val="2"/>
          </rPr>
          <t>Alexander Liao:</t>
        </r>
        <r>
          <rPr>
            <sz val="8"/>
            <color indexed="81"/>
            <rFont val="Tahoma"/>
            <family val="2"/>
          </rPr>
          <t xml:space="preserve">
Input partial frequency for element to the left</t>
        </r>
      </text>
    </comment>
    <comment ref="T147" authorId="0" shapeId="0" xr:uid="{00000000-0006-0000-0200-0000BB050000}">
      <text>
        <r>
          <rPr>
            <b/>
            <sz val="8"/>
            <color indexed="81"/>
            <rFont val="Tahoma"/>
            <family val="2"/>
          </rPr>
          <t>Alexander Liao:</t>
        </r>
        <r>
          <rPr>
            <sz val="8"/>
            <color indexed="81"/>
            <rFont val="Tahoma"/>
            <family val="2"/>
          </rPr>
          <t xml:space="preserve">
Input partial frequency for element to the left</t>
        </r>
      </text>
    </comment>
    <comment ref="W147" authorId="0" shapeId="0" xr:uid="{00000000-0006-0000-0200-0000BC050000}">
      <text>
        <r>
          <rPr>
            <b/>
            <sz val="8"/>
            <color indexed="81"/>
            <rFont val="Tahoma"/>
            <family val="2"/>
          </rPr>
          <t>Alexander Liao:</t>
        </r>
        <r>
          <rPr>
            <sz val="8"/>
            <color indexed="81"/>
            <rFont val="Tahoma"/>
            <family val="2"/>
          </rPr>
          <t xml:space="preserve">
Input partial frequency for element to the left</t>
        </r>
      </text>
    </comment>
    <comment ref="Z147" authorId="0" shapeId="0" xr:uid="{00000000-0006-0000-0200-0000BD050000}">
      <text>
        <r>
          <rPr>
            <b/>
            <sz val="8"/>
            <color indexed="81"/>
            <rFont val="Tahoma"/>
            <family val="2"/>
          </rPr>
          <t>Alexander Liao:</t>
        </r>
        <r>
          <rPr>
            <sz val="8"/>
            <color indexed="81"/>
            <rFont val="Tahoma"/>
            <family val="2"/>
          </rPr>
          <t xml:space="preserve">
Input partial frequency for element to the left</t>
        </r>
      </text>
    </comment>
    <comment ref="AC147" authorId="0" shapeId="0" xr:uid="{00000000-0006-0000-0200-0000BE050000}">
      <text>
        <r>
          <rPr>
            <b/>
            <sz val="8"/>
            <color indexed="81"/>
            <rFont val="Tahoma"/>
            <family val="2"/>
          </rPr>
          <t>Alexander Liao:</t>
        </r>
        <r>
          <rPr>
            <sz val="8"/>
            <color indexed="81"/>
            <rFont val="Tahoma"/>
            <family val="2"/>
          </rPr>
          <t xml:space="preserve">
Input partial frequency for element to the left</t>
        </r>
      </text>
    </comment>
    <comment ref="AF147" authorId="0" shapeId="0" xr:uid="{00000000-0006-0000-0200-0000BF050000}">
      <text>
        <r>
          <rPr>
            <b/>
            <sz val="8"/>
            <color indexed="81"/>
            <rFont val="Tahoma"/>
            <family val="2"/>
          </rPr>
          <t>Alexander Liao:</t>
        </r>
        <r>
          <rPr>
            <sz val="8"/>
            <color indexed="81"/>
            <rFont val="Tahoma"/>
            <family val="2"/>
          </rPr>
          <t xml:space="preserve">
Input partial frequency for element to the left</t>
        </r>
      </text>
    </comment>
    <comment ref="AI147" authorId="0" shapeId="0" xr:uid="{00000000-0006-0000-0200-0000C0050000}">
      <text>
        <r>
          <rPr>
            <b/>
            <sz val="8"/>
            <color indexed="81"/>
            <rFont val="Tahoma"/>
            <family val="2"/>
          </rPr>
          <t>Alexander Liao:</t>
        </r>
        <r>
          <rPr>
            <sz val="8"/>
            <color indexed="81"/>
            <rFont val="Tahoma"/>
            <family val="2"/>
          </rPr>
          <t xml:space="preserve">
Input partial frequency for element to the left</t>
        </r>
      </text>
    </comment>
    <comment ref="AL147" authorId="0" shapeId="0" xr:uid="{00000000-0006-0000-0200-0000C1050000}">
      <text>
        <r>
          <rPr>
            <b/>
            <sz val="8"/>
            <color indexed="81"/>
            <rFont val="Tahoma"/>
            <family val="2"/>
          </rPr>
          <t>Alexander Liao:</t>
        </r>
        <r>
          <rPr>
            <sz val="8"/>
            <color indexed="81"/>
            <rFont val="Tahoma"/>
            <family val="2"/>
          </rPr>
          <t xml:space="preserve">
Input partial frequency for element to the left</t>
        </r>
      </text>
    </comment>
    <comment ref="AO147" authorId="0" shapeId="0" xr:uid="{00000000-0006-0000-0200-0000C2050000}">
      <text>
        <r>
          <rPr>
            <b/>
            <sz val="8"/>
            <color indexed="81"/>
            <rFont val="Tahoma"/>
            <family val="2"/>
          </rPr>
          <t>Alexander Liao:</t>
        </r>
        <r>
          <rPr>
            <sz val="8"/>
            <color indexed="81"/>
            <rFont val="Tahoma"/>
            <family val="2"/>
          </rPr>
          <t xml:space="preserve">
Input partial frequency for element to the left</t>
        </r>
      </text>
    </comment>
    <comment ref="K148" authorId="0" shapeId="0" xr:uid="{00000000-0006-0000-0200-0000C3050000}">
      <text>
        <r>
          <rPr>
            <b/>
            <sz val="8"/>
            <color indexed="81"/>
            <rFont val="Tahoma"/>
            <family val="2"/>
          </rPr>
          <t>Alexander Liao:</t>
        </r>
        <r>
          <rPr>
            <sz val="8"/>
            <color indexed="81"/>
            <rFont val="Tahoma"/>
            <family val="2"/>
          </rPr>
          <t xml:space="preserve">
Input partial frequency for element to the left</t>
        </r>
      </text>
    </comment>
    <comment ref="N148" authorId="0" shapeId="0" xr:uid="{00000000-0006-0000-0200-0000C4050000}">
      <text>
        <r>
          <rPr>
            <b/>
            <sz val="8"/>
            <color indexed="81"/>
            <rFont val="Tahoma"/>
            <family val="2"/>
          </rPr>
          <t>Alexander Liao:</t>
        </r>
        <r>
          <rPr>
            <sz val="8"/>
            <color indexed="81"/>
            <rFont val="Tahoma"/>
            <family val="2"/>
          </rPr>
          <t xml:space="preserve">
Input partial frequency for element to the left</t>
        </r>
      </text>
    </comment>
    <comment ref="Q148" authorId="0" shapeId="0" xr:uid="{00000000-0006-0000-0200-0000C5050000}">
      <text>
        <r>
          <rPr>
            <b/>
            <sz val="8"/>
            <color indexed="81"/>
            <rFont val="Tahoma"/>
            <family val="2"/>
          </rPr>
          <t>Alexander Liao:</t>
        </r>
        <r>
          <rPr>
            <sz val="8"/>
            <color indexed="81"/>
            <rFont val="Tahoma"/>
            <family val="2"/>
          </rPr>
          <t xml:space="preserve">
Input partial frequency for element to the left</t>
        </r>
      </text>
    </comment>
    <comment ref="T148" authorId="0" shapeId="0" xr:uid="{00000000-0006-0000-0200-0000C6050000}">
      <text>
        <r>
          <rPr>
            <b/>
            <sz val="8"/>
            <color indexed="81"/>
            <rFont val="Tahoma"/>
            <family val="2"/>
          </rPr>
          <t>Alexander Liao:</t>
        </r>
        <r>
          <rPr>
            <sz val="8"/>
            <color indexed="81"/>
            <rFont val="Tahoma"/>
            <family val="2"/>
          </rPr>
          <t xml:space="preserve">
Input partial frequency for element to the left</t>
        </r>
      </text>
    </comment>
    <comment ref="W148" authorId="0" shapeId="0" xr:uid="{00000000-0006-0000-0200-0000C7050000}">
      <text>
        <r>
          <rPr>
            <b/>
            <sz val="8"/>
            <color indexed="81"/>
            <rFont val="Tahoma"/>
            <family val="2"/>
          </rPr>
          <t>Alexander Liao:</t>
        </r>
        <r>
          <rPr>
            <sz val="8"/>
            <color indexed="81"/>
            <rFont val="Tahoma"/>
            <family val="2"/>
          </rPr>
          <t xml:space="preserve">
Input partial frequency for element to the left</t>
        </r>
      </text>
    </comment>
    <comment ref="Z148" authorId="0" shapeId="0" xr:uid="{00000000-0006-0000-0200-0000C8050000}">
      <text>
        <r>
          <rPr>
            <b/>
            <sz val="8"/>
            <color indexed="81"/>
            <rFont val="Tahoma"/>
            <family val="2"/>
          </rPr>
          <t>Alexander Liao:</t>
        </r>
        <r>
          <rPr>
            <sz val="8"/>
            <color indexed="81"/>
            <rFont val="Tahoma"/>
            <family val="2"/>
          </rPr>
          <t xml:space="preserve">
Input partial frequency for element to the left</t>
        </r>
      </text>
    </comment>
    <comment ref="AC148" authorId="0" shapeId="0" xr:uid="{00000000-0006-0000-0200-0000C9050000}">
      <text>
        <r>
          <rPr>
            <b/>
            <sz val="8"/>
            <color indexed="81"/>
            <rFont val="Tahoma"/>
            <family val="2"/>
          </rPr>
          <t>Alexander Liao:</t>
        </r>
        <r>
          <rPr>
            <sz val="8"/>
            <color indexed="81"/>
            <rFont val="Tahoma"/>
            <family val="2"/>
          </rPr>
          <t xml:space="preserve">
Input partial frequency for element to the left</t>
        </r>
      </text>
    </comment>
    <comment ref="AF148" authorId="0" shapeId="0" xr:uid="{00000000-0006-0000-0200-0000CA050000}">
      <text>
        <r>
          <rPr>
            <b/>
            <sz val="8"/>
            <color indexed="81"/>
            <rFont val="Tahoma"/>
            <family val="2"/>
          </rPr>
          <t>Alexander Liao:</t>
        </r>
        <r>
          <rPr>
            <sz val="8"/>
            <color indexed="81"/>
            <rFont val="Tahoma"/>
            <family val="2"/>
          </rPr>
          <t xml:space="preserve">
Input partial frequency for element to the left</t>
        </r>
      </text>
    </comment>
    <comment ref="AI148" authorId="0" shapeId="0" xr:uid="{00000000-0006-0000-0200-0000CB050000}">
      <text>
        <r>
          <rPr>
            <b/>
            <sz val="8"/>
            <color indexed="81"/>
            <rFont val="Tahoma"/>
            <family val="2"/>
          </rPr>
          <t>Alexander Liao:</t>
        </r>
        <r>
          <rPr>
            <sz val="8"/>
            <color indexed="81"/>
            <rFont val="Tahoma"/>
            <family val="2"/>
          </rPr>
          <t xml:space="preserve">
Input partial frequency for element to the left</t>
        </r>
      </text>
    </comment>
    <comment ref="AL148" authorId="0" shapeId="0" xr:uid="{00000000-0006-0000-0200-0000CC050000}">
      <text>
        <r>
          <rPr>
            <b/>
            <sz val="8"/>
            <color indexed="81"/>
            <rFont val="Tahoma"/>
            <family val="2"/>
          </rPr>
          <t>Alexander Liao:</t>
        </r>
        <r>
          <rPr>
            <sz val="8"/>
            <color indexed="81"/>
            <rFont val="Tahoma"/>
            <family val="2"/>
          </rPr>
          <t xml:space="preserve">
Input partial frequency for element to the left</t>
        </r>
      </text>
    </comment>
    <comment ref="AO148" authorId="0" shapeId="0" xr:uid="{00000000-0006-0000-0200-0000CD050000}">
      <text>
        <r>
          <rPr>
            <b/>
            <sz val="8"/>
            <color indexed="81"/>
            <rFont val="Tahoma"/>
            <family val="2"/>
          </rPr>
          <t>Alexander Liao:</t>
        </r>
        <r>
          <rPr>
            <sz val="8"/>
            <color indexed="81"/>
            <rFont val="Tahoma"/>
            <family val="2"/>
          </rPr>
          <t xml:space="preserve">
Input partial frequency for element to the left</t>
        </r>
      </text>
    </comment>
    <comment ref="K149" authorId="0" shapeId="0" xr:uid="{00000000-0006-0000-0200-0000CE050000}">
      <text>
        <r>
          <rPr>
            <b/>
            <sz val="8"/>
            <color indexed="81"/>
            <rFont val="Tahoma"/>
            <family val="2"/>
          </rPr>
          <t>Alexander Liao:</t>
        </r>
        <r>
          <rPr>
            <sz val="8"/>
            <color indexed="81"/>
            <rFont val="Tahoma"/>
            <family val="2"/>
          </rPr>
          <t xml:space="preserve">
Input partial frequency for element to the left</t>
        </r>
      </text>
    </comment>
    <comment ref="N149" authorId="0" shapeId="0" xr:uid="{00000000-0006-0000-0200-0000CF050000}">
      <text>
        <r>
          <rPr>
            <b/>
            <sz val="8"/>
            <color indexed="81"/>
            <rFont val="Tahoma"/>
            <family val="2"/>
          </rPr>
          <t>Alexander Liao:</t>
        </r>
        <r>
          <rPr>
            <sz val="8"/>
            <color indexed="81"/>
            <rFont val="Tahoma"/>
            <family val="2"/>
          </rPr>
          <t xml:space="preserve">
Input partial frequency for element to the left</t>
        </r>
      </text>
    </comment>
    <comment ref="Q149" authorId="0" shapeId="0" xr:uid="{00000000-0006-0000-0200-0000D0050000}">
      <text>
        <r>
          <rPr>
            <b/>
            <sz val="8"/>
            <color indexed="81"/>
            <rFont val="Tahoma"/>
            <family val="2"/>
          </rPr>
          <t>Alexander Liao:</t>
        </r>
        <r>
          <rPr>
            <sz val="8"/>
            <color indexed="81"/>
            <rFont val="Tahoma"/>
            <family val="2"/>
          </rPr>
          <t xml:space="preserve">
Input partial frequency for element to the left</t>
        </r>
      </text>
    </comment>
    <comment ref="T149" authorId="0" shapeId="0" xr:uid="{00000000-0006-0000-0200-0000D1050000}">
      <text>
        <r>
          <rPr>
            <b/>
            <sz val="8"/>
            <color indexed="81"/>
            <rFont val="Tahoma"/>
            <family val="2"/>
          </rPr>
          <t>Alexander Liao:</t>
        </r>
        <r>
          <rPr>
            <sz val="8"/>
            <color indexed="81"/>
            <rFont val="Tahoma"/>
            <family val="2"/>
          </rPr>
          <t xml:space="preserve">
Input partial frequency for element to the left</t>
        </r>
      </text>
    </comment>
    <comment ref="W149" authorId="0" shapeId="0" xr:uid="{00000000-0006-0000-0200-0000D2050000}">
      <text>
        <r>
          <rPr>
            <b/>
            <sz val="8"/>
            <color indexed="81"/>
            <rFont val="Tahoma"/>
            <family val="2"/>
          </rPr>
          <t>Alexander Liao:</t>
        </r>
        <r>
          <rPr>
            <sz val="8"/>
            <color indexed="81"/>
            <rFont val="Tahoma"/>
            <family val="2"/>
          </rPr>
          <t xml:space="preserve">
Input partial frequency for element to the left</t>
        </r>
      </text>
    </comment>
    <comment ref="Z149" authorId="0" shapeId="0" xr:uid="{00000000-0006-0000-0200-0000D3050000}">
      <text>
        <r>
          <rPr>
            <b/>
            <sz val="8"/>
            <color indexed="81"/>
            <rFont val="Tahoma"/>
            <family val="2"/>
          </rPr>
          <t>Alexander Liao:</t>
        </r>
        <r>
          <rPr>
            <sz val="8"/>
            <color indexed="81"/>
            <rFont val="Tahoma"/>
            <family val="2"/>
          </rPr>
          <t xml:space="preserve">
Input partial frequency for element to the left</t>
        </r>
      </text>
    </comment>
    <comment ref="AC149" authorId="0" shapeId="0" xr:uid="{00000000-0006-0000-0200-0000D4050000}">
      <text>
        <r>
          <rPr>
            <b/>
            <sz val="8"/>
            <color indexed="81"/>
            <rFont val="Tahoma"/>
            <family val="2"/>
          </rPr>
          <t>Alexander Liao:</t>
        </r>
        <r>
          <rPr>
            <sz val="8"/>
            <color indexed="81"/>
            <rFont val="Tahoma"/>
            <family val="2"/>
          </rPr>
          <t xml:space="preserve">
Input partial frequency for element to the left</t>
        </r>
      </text>
    </comment>
    <comment ref="AF149" authorId="0" shapeId="0" xr:uid="{00000000-0006-0000-0200-0000D5050000}">
      <text>
        <r>
          <rPr>
            <b/>
            <sz val="8"/>
            <color indexed="81"/>
            <rFont val="Tahoma"/>
            <family val="2"/>
          </rPr>
          <t>Alexander Liao:</t>
        </r>
        <r>
          <rPr>
            <sz val="8"/>
            <color indexed="81"/>
            <rFont val="Tahoma"/>
            <family val="2"/>
          </rPr>
          <t xml:space="preserve">
Input partial frequency for element to the left</t>
        </r>
      </text>
    </comment>
    <comment ref="AI149" authorId="0" shapeId="0" xr:uid="{00000000-0006-0000-0200-0000D6050000}">
      <text>
        <r>
          <rPr>
            <b/>
            <sz val="8"/>
            <color indexed="81"/>
            <rFont val="Tahoma"/>
            <family val="2"/>
          </rPr>
          <t>Alexander Liao:</t>
        </r>
        <r>
          <rPr>
            <sz val="8"/>
            <color indexed="81"/>
            <rFont val="Tahoma"/>
            <family val="2"/>
          </rPr>
          <t xml:space="preserve">
Input partial frequency for element to the left</t>
        </r>
      </text>
    </comment>
    <comment ref="AL149" authorId="0" shapeId="0" xr:uid="{00000000-0006-0000-0200-0000D7050000}">
      <text>
        <r>
          <rPr>
            <b/>
            <sz val="8"/>
            <color indexed="81"/>
            <rFont val="Tahoma"/>
            <family val="2"/>
          </rPr>
          <t>Alexander Liao:</t>
        </r>
        <r>
          <rPr>
            <sz val="8"/>
            <color indexed="81"/>
            <rFont val="Tahoma"/>
            <family val="2"/>
          </rPr>
          <t xml:space="preserve">
Input partial frequency for element to the left</t>
        </r>
      </text>
    </comment>
    <comment ref="AO149" authorId="0" shapeId="0" xr:uid="{00000000-0006-0000-0200-0000D8050000}">
      <text>
        <r>
          <rPr>
            <b/>
            <sz val="8"/>
            <color indexed="81"/>
            <rFont val="Tahoma"/>
            <family val="2"/>
          </rPr>
          <t>Alexander Liao:</t>
        </r>
        <r>
          <rPr>
            <sz val="8"/>
            <color indexed="81"/>
            <rFont val="Tahoma"/>
            <family val="2"/>
          </rPr>
          <t xml:space="preserve">
Input partial frequency for element to the left</t>
        </r>
      </text>
    </comment>
    <comment ref="K150" authorId="0" shapeId="0" xr:uid="{00000000-0006-0000-0200-0000D9050000}">
      <text>
        <r>
          <rPr>
            <b/>
            <sz val="8"/>
            <color indexed="81"/>
            <rFont val="Tahoma"/>
            <family val="2"/>
          </rPr>
          <t>Alexander Liao:</t>
        </r>
        <r>
          <rPr>
            <sz val="8"/>
            <color indexed="81"/>
            <rFont val="Tahoma"/>
            <family val="2"/>
          </rPr>
          <t xml:space="preserve">
Input partial frequency for element to the left</t>
        </r>
      </text>
    </comment>
    <comment ref="N150" authorId="0" shapeId="0" xr:uid="{00000000-0006-0000-0200-0000DA050000}">
      <text>
        <r>
          <rPr>
            <b/>
            <sz val="8"/>
            <color indexed="81"/>
            <rFont val="Tahoma"/>
            <family val="2"/>
          </rPr>
          <t>Alexander Liao:</t>
        </r>
        <r>
          <rPr>
            <sz val="8"/>
            <color indexed="81"/>
            <rFont val="Tahoma"/>
            <family val="2"/>
          </rPr>
          <t xml:space="preserve">
Input partial frequency for element to the left</t>
        </r>
      </text>
    </comment>
    <comment ref="Q150" authorId="0" shapeId="0" xr:uid="{00000000-0006-0000-0200-0000DB050000}">
      <text>
        <r>
          <rPr>
            <b/>
            <sz val="8"/>
            <color indexed="81"/>
            <rFont val="Tahoma"/>
            <family val="2"/>
          </rPr>
          <t>Alexander Liao:</t>
        </r>
        <r>
          <rPr>
            <sz val="8"/>
            <color indexed="81"/>
            <rFont val="Tahoma"/>
            <family val="2"/>
          </rPr>
          <t xml:space="preserve">
Input partial frequency for element to the left</t>
        </r>
      </text>
    </comment>
    <comment ref="T150" authorId="0" shapeId="0" xr:uid="{00000000-0006-0000-0200-0000DC050000}">
      <text>
        <r>
          <rPr>
            <b/>
            <sz val="8"/>
            <color indexed="81"/>
            <rFont val="Tahoma"/>
            <family val="2"/>
          </rPr>
          <t>Alexander Liao:</t>
        </r>
        <r>
          <rPr>
            <sz val="8"/>
            <color indexed="81"/>
            <rFont val="Tahoma"/>
            <family val="2"/>
          </rPr>
          <t xml:space="preserve">
Input partial frequency for element to the left</t>
        </r>
      </text>
    </comment>
    <comment ref="W150" authorId="0" shapeId="0" xr:uid="{00000000-0006-0000-0200-0000DD050000}">
      <text>
        <r>
          <rPr>
            <b/>
            <sz val="8"/>
            <color indexed="81"/>
            <rFont val="Tahoma"/>
            <family val="2"/>
          </rPr>
          <t>Alexander Liao:</t>
        </r>
        <r>
          <rPr>
            <sz val="8"/>
            <color indexed="81"/>
            <rFont val="Tahoma"/>
            <family val="2"/>
          </rPr>
          <t xml:space="preserve">
Input partial frequency for element to the left</t>
        </r>
      </text>
    </comment>
    <comment ref="Z150" authorId="0" shapeId="0" xr:uid="{00000000-0006-0000-0200-0000DE050000}">
      <text>
        <r>
          <rPr>
            <b/>
            <sz val="8"/>
            <color indexed="81"/>
            <rFont val="Tahoma"/>
            <family val="2"/>
          </rPr>
          <t>Alexander Liao:</t>
        </r>
        <r>
          <rPr>
            <sz val="8"/>
            <color indexed="81"/>
            <rFont val="Tahoma"/>
            <family val="2"/>
          </rPr>
          <t xml:space="preserve">
Input partial frequency for element to the left</t>
        </r>
      </text>
    </comment>
    <comment ref="AC150" authorId="0" shapeId="0" xr:uid="{00000000-0006-0000-0200-0000DF050000}">
      <text>
        <r>
          <rPr>
            <b/>
            <sz val="8"/>
            <color indexed="81"/>
            <rFont val="Tahoma"/>
            <family val="2"/>
          </rPr>
          <t>Alexander Liao:</t>
        </r>
        <r>
          <rPr>
            <sz val="8"/>
            <color indexed="81"/>
            <rFont val="Tahoma"/>
            <family val="2"/>
          </rPr>
          <t xml:space="preserve">
Input partial frequency for element to the left</t>
        </r>
      </text>
    </comment>
    <comment ref="AF150" authorId="0" shapeId="0" xr:uid="{00000000-0006-0000-0200-0000E0050000}">
      <text>
        <r>
          <rPr>
            <b/>
            <sz val="8"/>
            <color indexed="81"/>
            <rFont val="Tahoma"/>
            <family val="2"/>
          </rPr>
          <t>Alexander Liao:</t>
        </r>
        <r>
          <rPr>
            <sz val="8"/>
            <color indexed="81"/>
            <rFont val="Tahoma"/>
            <family val="2"/>
          </rPr>
          <t xml:space="preserve">
Input partial frequency for element to the left</t>
        </r>
      </text>
    </comment>
    <comment ref="AI150" authorId="0" shapeId="0" xr:uid="{00000000-0006-0000-0200-0000E1050000}">
      <text>
        <r>
          <rPr>
            <b/>
            <sz val="8"/>
            <color indexed="81"/>
            <rFont val="Tahoma"/>
            <family val="2"/>
          </rPr>
          <t>Alexander Liao:</t>
        </r>
        <r>
          <rPr>
            <sz val="8"/>
            <color indexed="81"/>
            <rFont val="Tahoma"/>
            <family val="2"/>
          </rPr>
          <t xml:space="preserve">
Input partial frequency for element to the left</t>
        </r>
      </text>
    </comment>
    <comment ref="AL150" authorId="0" shapeId="0" xr:uid="{00000000-0006-0000-0200-0000E2050000}">
      <text>
        <r>
          <rPr>
            <b/>
            <sz val="8"/>
            <color indexed="81"/>
            <rFont val="Tahoma"/>
            <family val="2"/>
          </rPr>
          <t>Alexander Liao:</t>
        </r>
        <r>
          <rPr>
            <sz val="8"/>
            <color indexed="81"/>
            <rFont val="Tahoma"/>
            <family val="2"/>
          </rPr>
          <t xml:space="preserve">
Input partial frequency for element to the left</t>
        </r>
      </text>
    </comment>
    <comment ref="AO150" authorId="0" shapeId="0" xr:uid="{00000000-0006-0000-0200-0000E3050000}">
      <text>
        <r>
          <rPr>
            <b/>
            <sz val="8"/>
            <color indexed="81"/>
            <rFont val="Tahoma"/>
            <family val="2"/>
          </rPr>
          <t>Alexander Liao:</t>
        </r>
        <r>
          <rPr>
            <sz val="8"/>
            <color indexed="81"/>
            <rFont val="Tahoma"/>
            <family val="2"/>
          </rPr>
          <t xml:space="preserve">
Input partial frequency for element to the left</t>
        </r>
      </text>
    </comment>
    <comment ref="K151" authorId="0" shapeId="0" xr:uid="{00000000-0006-0000-0200-0000E4050000}">
      <text>
        <r>
          <rPr>
            <b/>
            <sz val="8"/>
            <color indexed="81"/>
            <rFont val="Tahoma"/>
            <family val="2"/>
          </rPr>
          <t>Alexander Liao:</t>
        </r>
        <r>
          <rPr>
            <sz val="8"/>
            <color indexed="81"/>
            <rFont val="Tahoma"/>
            <family val="2"/>
          </rPr>
          <t xml:space="preserve">
Input partial frequency for element to the left</t>
        </r>
      </text>
    </comment>
    <comment ref="N151" authorId="0" shapeId="0" xr:uid="{00000000-0006-0000-0200-0000E5050000}">
      <text>
        <r>
          <rPr>
            <b/>
            <sz val="8"/>
            <color indexed="81"/>
            <rFont val="Tahoma"/>
            <family val="2"/>
          </rPr>
          <t>Alexander Liao:</t>
        </r>
        <r>
          <rPr>
            <sz val="8"/>
            <color indexed="81"/>
            <rFont val="Tahoma"/>
            <family val="2"/>
          </rPr>
          <t xml:space="preserve">
Input partial frequency for element to the left</t>
        </r>
      </text>
    </comment>
    <comment ref="Q151" authorId="0" shapeId="0" xr:uid="{00000000-0006-0000-0200-0000E6050000}">
      <text>
        <r>
          <rPr>
            <b/>
            <sz val="8"/>
            <color indexed="81"/>
            <rFont val="Tahoma"/>
            <family val="2"/>
          </rPr>
          <t>Alexander Liao:</t>
        </r>
        <r>
          <rPr>
            <sz val="8"/>
            <color indexed="81"/>
            <rFont val="Tahoma"/>
            <family val="2"/>
          </rPr>
          <t xml:space="preserve">
Input partial frequency for element to the left</t>
        </r>
      </text>
    </comment>
    <comment ref="T151" authorId="0" shapeId="0" xr:uid="{00000000-0006-0000-0200-0000E7050000}">
      <text>
        <r>
          <rPr>
            <b/>
            <sz val="8"/>
            <color indexed="81"/>
            <rFont val="Tahoma"/>
            <family val="2"/>
          </rPr>
          <t>Alexander Liao:</t>
        </r>
        <r>
          <rPr>
            <sz val="8"/>
            <color indexed="81"/>
            <rFont val="Tahoma"/>
            <family val="2"/>
          </rPr>
          <t xml:space="preserve">
Input partial frequency for element to the left</t>
        </r>
      </text>
    </comment>
    <comment ref="W151" authorId="0" shapeId="0" xr:uid="{00000000-0006-0000-0200-0000E8050000}">
      <text>
        <r>
          <rPr>
            <b/>
            <sz val="8"/>
            <color indexed="81"/>
            <rFont val="Tahoma"/>
            <family val="2"/>
          </rPr>
          <t>Alexander Liao:</t>
        </r>
        <r>
          <rPr>
            <sz val="8"/>
            <color indexed="81"/>
            <rFont val="Tahoma"/>
            <family val="2"/>
          </rPr>
          <t xml:space="preserve">
Input partial frequency for element to the left</t>
        </r>
      </text>
    </comment>
    <comment ref="Z151" authorId="0" shapeId="0" xr:uid="{00000000-0006-0000-0200-0000E9050000}">
      <text>
        <r>
          <rPr>
            <b/>
            <sz val="8"/>
            <color indexed="81"/>
            <rFont val="Tahoma"/>
            <family val="2"/>
          </rPr>
          <t>Alexander Liao:</t>
        </r>
        <r>
          <rPr>
            <sz val="8"/>
            <color indexed="81"/>
            <rFont val="Tahoma"/>
            <family val="2"/>
          </rPr>
          <t xml:space="preserve">
Input partial frequency for element to the left</t>
        </r>
      </text>
    </comment>
    <comment ref="AC151" authorId="0" shapeId="0" xr:uid="{00000000-0006-0000-0200-0000EA050000}">
      <text>
        <r>
          <rPr>
            <b/>
            <sz val="8"/>
            <color indexed="81"/>
            <rFont val="Tahoma"/>
            <family val="2"/>
          </rPr>
          <t>Alexander Liao:</t>
        </r>
        <r>
          <rPr>
            <sz val="8"/>
            <color indexed="81"/>
            <rFont val="Tahoma"/>
            <family val="2"/>
          </rPr>
          <t xml:space="preserve">
Input partial frequency for element to the left</t>
        </r>
      </text>
    </comment>
    <comment ref="AF151" authorId="0" shapeId="0" xr:uid="{00000000-0006-0000-0200-0000EB050000}">
      <text>
        <r>
          <rPr>
            <b/>
            <sz val="8"/>
            <color indexed="81"/>
            <rFont val="Tahoma"/>
            <family val="2"/>
          </rPr>
          <t>Alexander Liao:</t>
        </r>
        <r>
          <rPr>
            <sz val="8"/>
            <color indexed="81"/>
            <rFont val="Tahoma"/>
            <family val="2"/>
          </rPr>
          <t xml:space="preserve">
Input partial frequency for element to the left</t>
        </r>
      </text>
    </comment>
    <comment ref="AI151" authorId="0" shapeId="0" xr:uid="{00000000-0006-0000-0200-0000EC050000}">
      <text>
        <r>
          <rPr>
            <b/>
            <sz val="8"/>
            <color indexed="81"/>
            <rFont val="Tahoma"/>
            <family val="2"/>
          </rPr>
          <t>Alexander Liao:</t>
        </r>
        <r>
          <rPr>
            <sz val="8"/>
            <color indexed="81"/>
            <rFont val="Tahoma"/>
            <family val="2"/>
          </rPr>
          <t xml:space="preserve">
Input partial frequency for element to the left</t>
        </r>
      </text>
    </comment>
    <comment ref="AL151" authorId="0" shapeId="0" xr:uid="{00000000-0006-0000-0200-0000ED050000}">
      <text>
        <r>
          <rPr>
            <b/>
            <sz val="8"/>
            <color indexed="81"/>
            <rFont val="Tahoma"/>
            <family val="2"/>
          </rPr>
          <t>Alexander Liao:</t>
        </r>
        <r>
          <rPr>
            <sz val="8"/>
            <color indexed="81"/>
            <rFont val="Tahoma"/>
            <family val="2"/>
          </rPr>
          <t xml:space="preserve">
Input partial frequency for element to the left</t>
        </r>
      </text>
    </comment>
    <comment ref="AO151" authorId="0" shapeId="0" xr:uid="{00000000-0006-0000-0200-0000EE050000}">
      <text>
        <r>
          <rPr>
            <b/>
            <sz val="8"/>
            <color indexed="81"/>
            <rFont val="Tahoma"/>
            <family val="2"/>
          </rPr>
          <t>Alexander Liao:</t>
        </r>
        <r>
          <rPr>
            <sz val="8"/>
            <color indexed="81"/>
            <rFont val="Tahoma"/>
            <family val="2"/>
          </rPr>
          <t xml:space="preserve">
Input partial frequency for element to the left</t>
        </r>
      </text>
    </comment>
    <comment ref="K152" authorId="0" shapeId="0" xr:uid="{00000000-0006-0000-0200-0000EF050000}">
      <text>
        <r>
          <rPr>
            <b/>
            <sz val="8"/>
            <color indexed="81"/>
            <rFont val="Tahoma"/>
            <family val="2"/>
          </rPr>
          <t>Alexander Liao:</t>
        </r>
        <r>
          <rPr>
            <sz val="8"/>
            <color indexed="81"/>
            <rFont val="Tahoma"/>
            <family val="2"/>
          </rPr>
          <t xml:space="preserve">
Input partial frequency for element to the left</t>
        </r>
      </text>
    </comment>
    <comment ref="N152" authorId="0" shapeId="0" xr:uid="{00000000-0006-0000-0200-0000F0050000}">
      <text>
        <r>
          <rPr>
            <b/>
            <sz val="8"/>
            <color indexed="81"/>
            <rFont val="Tahoma"/>
            <family val="2"/>
          </rPr>
          <t>Alexander Liao:</t>
        </r>
        <r>
          <rPr>
            <sz val="8"/>
            <color indexed="81"/>
            <rFont val="Tahoma"/>
            <family val="2"/>
          </rPr>
          <t xml:space="preserve">
Input partial frequency for element to the left</t>
        </r>
      </text>
    </comment>
    <comment ref="Q152" authorId="0" shapeId="0" xr:uid="{00000000-0006-0000-0200-0000F1050000}">
      <text>
        <r>
          <rPr>
            <b/>
            <sz val="8"/>
            <color indexed="81"/>
            <rFont val="Tahoma"/>
            <family val="2"/>
          </rPr>
          <t>Alexander Liao:</t>
        </r>
        <r>
          <rPr>
            <sz val="8"/>
            <color indexed="81"/>
            <rFont val="Tahoma"/>
            <family val="2"/>
          </rPr>
          <t xml:space="preserve">
Input partial frequency for element to the left</t>
        </r>
      </text>
    </comment>
    <comment ref="T152" authorId="0" shapeId="0" xr:uid="{00000000-0006-0000-0200-0000F2050000}">
      <text>
        <r>
          <rPr>
            <b/>
            <sz val="8"/>
            <color indexed="81"/>
            <rFont val="Tahoma"/>
            <family val="2"/>
          </rPr>
          <t>Alexander Liao:</t>
        </r>
        <r>
          <rPr>
            <sz val="8"/>
            <color indexed="81"/>
            <rFont val="Tahoma"/>
            <family val="2"/>
          </rPr>
          <t xml:space="preserve">
Input partial frequency for element to the left</t>
        </r>
      </text>
    </comment>
    <comment ref="W152" authorId="0" shapeId="0" xr:uid="{00000000-0006-0000-0200-0000F3050000}">
      <text>
        <r>
          <rPr>
            <b/>
            <sz val="8"/>
            <color indexed="81"/>
            <rFont val="Tahoma"/>
            <family val="2"/>
          </rPr>
          <t>Alexander Liao:</t>
        </r>
        <r>
          <rPr>
            <sz val="8"/>
            <color indexed="81"/>
            <rFont val="Tahoma"/>
            <family val="2"/>
          </rPr>
          <t xml:space="preserve">
Input partial frequency for element to the left</t>
        </r>
      </text>
    </comment>
    <comment ref="Z152" authorId="0" shapeId="0" xr:uid="{00000000-0006-0000-0200-0000F4050000}">
      <text>
        <r>
          <rPr>
            <b/>
            <sz val="8"/>
            <color indexed="81"/>
            <rFont val="Tahoma"/>
            <family val="2"/>
          </rPr>
          <t>Alexander Liao:</t>
        </r>
        <r>
          <rPr>
            <sz val="8"/>
            <color indexed="81"/>
            <rFont val="Tahoma"/>
            <family val="2"/>
          </rPr>
          <t xml:space="preserve">
Input partial frequency for element to the left</t>
        </r>
      </text>
    </comment>
    <comment ref="AC152" authorId="0" shapeId="0" xr:uid="{00000000-0006-0000-0200-0000F5050000}">
      <text>
        <r>
          <rPr>
            <b/>
            <sz val="8"/>
            <color indexed="81"/>
            <rFont val="Tahoma"/>
            <family val="2"/>
          </rPr>
          <t>Alexander Liao:</t>
        </r>
        <r>
          <rPr>
            <sz val="8"/>
            <color indexed="81"/>
            <rFont val="Tahoma"/>
            <family val="2"/>
          </rPr>
          <t xml:space="preserve">
Input partial frequency for element to the left</t>
        </r>
      </text>
    </comment>
    <comment ref="AF152" authorId="0" shapeId="0" xr:uid="{00000000-0006-0000-0200-0000F6050000}">
      <text>
        <r>
          <rPr>
            <b/>
            <sz val="8"/>
            <color indexed="81"/>
            <rFont val="Tahoma"/>
            <family val="2"/>
          </rPr>
          <t>Alexander Liao:</t>
        </r>
        <r>
          <rPr>
            <sz val="8"/>
            <color indexed="81"/>
            <rFont val="Tahoma"/>
            <family val="2"/>
          </rPr>
          <t xml:space="preserve">
Input partial frequency for element to the left</t>
        </r>
      </text>
    </comment>
    <comment ref="AI152" authorId="0" shapeId="0" xr:uid="{00000000-0006-0000-0200-0000F7050000}">
      <text>
        <r>
          <rPr>
            <b/>
            <sz val="8"/>
            <color indexed="81"/>
            <rFont val="Tahoma"/>
            <family val="2"/>
          </rPr>
          <t>Alexander Liao:</t>
        </r>
        <r>
          <rPr>
            <sz val="8"/>
            <color indexed="81"/>
            <rFont val="Tahoma"/>
            <family val="2"/>
          </rPr>
          <t xml:space="preserve">
Input partial frequency for element to the left</t>
        </r>
      </text>
    </comment>
    <comment ref="AL152" authorId="0" shapeId="0" xr:uid="{00000000-0006-0000-0200-0000F8050000}">
      <text>
        <r>
          <rPr>
            <b/>
            <sz val="8"/>
            <color indexed="81"/>
            <rFont val="Tahoma"/>
            <family val="2"/>
          </rPr>
          <t>Alexander Liao:</t>
        </r>
        <r>
          <rPr>
            <sz val="8"/>
            <color indexed="81"/>
            <rFont val="Tahoma"/>
            <family val="2"/>
          </rPr>
          <t xml:space="preserve">
Input partial frequency for element to the left</t>
        </r>
      </text>
    </comment>
    <comment ref="AO152" authorId="0" shapeId="0" xr:uid="{00000000-0006-0000-0200-0000F9050000}">
      <text>
        <r>
          <rPr>
            <b/>
            <sz val="8"/>
            <color indexed="81"/>
            <rFont val="Tahoma"/>
            <family val="2"/>
          </rPr>
          <t>Alexander Liao:</t>
        </r>
        <r>
          <rPr>
            <sz val="8"/>
            <color indexed="81"/>
            <rFont val="Tahoma"/>
            <family val="2"/>
          </rPr>
          <t xml:space="preserve">
Input partial frequency for element to the left</t>
        </r>
      </text>
    </comment>
    <comment ref="K153" authorId="0" shapeId="0" xr:uid="{00000000-0006-0000-0200-0000FA050000}">
      <text>
        <r>
          <rPr>
            <b/>
            <sz val="8"/>
            <color indexed="81"/>
            <rFont val="Tahoma"/>
            <family val="2"/>
          </rPr>
          <t>Alexander Liao:</t>
        </r>
        <r>
          <rPr>
            <sz val="8"/>
            <color indexed="81"/>
            <rFont val="Tahoma"/>
            <family val="2"/>
          </rPr>
          <t xml:space="preserve">
Input partial frequency for element to the left</t>
        </r>
      </text>
    </comment>
    <comment ref="N153" authorId="0" shapeId="0" xr:uid="{00000000-0006-0000-0200-0000FB050000}">
      <text>
        <r>
          <rPr>
            <b/>
            <sz val="8"/>
            <color indexed="81"/>
            <rFont val="Tahoma"/>
            <family val="2"/>
          </rPr>
          <t>Alexander Liao:</t>
        </r>
        <r>
          <rPr>
            <sz val="8"/>
            <color indexed="81"/>
            <rFont val="Tahoma"/>
            <family val="2"/>
          </rPr>
          <t xml:space="preserve">
Input partial frequency for element to the left</t>
        </r>
      </text>
    </comment>
    <comment ref="Q153" authorId="0" shapeId="0" xr:uid="{00000000-0006-0000-0200-0000FC050000}">
      <text>
        <r>
          <rPr>
            <b/>
            <sz val="8"/>
            <color indexed="81"/>
            <rFont val="Tahoma"/>
            <family val="2"/>
          </rPr>
          <t>Alexander Liao:</t>
        </r>
        <r>
          <rPr>
            <sz val="8"/>
            <color indexed="81"/>
            <rFont val="Tahoma"/>
            <family val="2"/>
          </rPr>
          <t xml:space="preserve">
Input partial frequency for element to the left</t>
        </r>
      </text>
    </comment>
    <comment ref="T153" authorId="0" shapeId="0" xr:uid="{00000000-0006-0000-0200-0000FD050000}">
      <text>
        <r>
          <rPr>
            <b/>
            <sz val="8"/>
            <color indexed="81"/>
            <rFont val="Tahoma"/>
            <family val="2"/>
          </rPr>
          <t>Alexander Liao:</t>
        </r>
        <r>
          <rPr>
            <sz val="8"/>
            <color indexed="81"/>
            <rFont val="Tahoma"/>
            <family val="2"/>
          </rPr>
          <t xml:space="preserve">
Input partial frequency for element to the left</t>
        </r>
      </text>
    </comment>
    <comment ref="W153" authorId="0" shapeId="0" xr:uid="{00000000-0006-0000-0200-0000FE050000}">
      <text>
        <r>
          <rPr>
            <b/>
            <sz val="8"/>
            <color indexed="81"/>
            <rFont val="Tahoma"/>
            <family val="2"/>
          </rPr>
          <t>Alexander Liao:</t>
        </r>
        <r>
          <rPr>
            <sz val="8"/>
            <color indexed="81"/>
            <rFont val="Tahoma"/>
            <family val="2"/>
          </rPr>
          <t xml:space="preserve">
Input partial frequency for element to the left</t>
        </r>
      </text>
    </comment>
    <comment ref="Z153" authorId="0" shapeId="0" xr:uid="{00000000-0006-0000-0200-0000FF050000}">
      <text>
        <r>
          <rPr>
            <b/>
            <sz val="8"/>
            <color indexed="81"/>
            <rFont val="Tahoma"/>
            <family val="2"/>
          </rPr>
          <t>Alexander Liao:</t>
        </r>
        <r>
          <rPr>
            <sz val="8"/>
            <color indexed="81"/>
            <rFont val="Tahoma"/>
            <family val="2"/>
          </rPr>
          <t xml:space="preserve">
Input partial frequency for element to the left</t>
        </r>
      </text>
    </comment>
    <comment ref="AC153" authorId="0" shapeId="0" xr:uid="{00000000-0006-0000-0200-000000060000}">
      <text>
        <r>
          <rPr>
            <b/>
            <sz val="8"/>
            <color indexed="81"/>
            <rFont val="Tahoma"/>
            <family val="2"/>
          </rPr>
          <t>Alexander Liao:</t>
        </r>
        <r>
          <rPr>
            <sz val="8"/>
            <color indexed="81"/>
            <rFont val="Tahoma"/>
            <family val="2"/>
          </rPr>
          <t xml:space="preserve">
Input partial frequency for element to the left</t>
        </r>
      </text>
    </comment>
    <comment ref="AF153" authorId="0" shapeId="0" xr:uid="{00000000-0006-0000-0200-000001060000}">
      <text>
        <r>
          <rPr>
            <b/>
            <sz val="8"/>
            <color indexed="81"/>
            <rFont val="Tahoma"/>
            <family val="2"/>
          </rPr>
          <t>Alexander Liao:</t>
        </r>
        <r>
          <rPr>
            <sz val="8"/>
            <color indexed="81"/>
            <rFont val="Tahoma"/>
            <family val="2"/>
          </rPr>
          <t xml:space="preserve">
Input partial frequency for element to the left</t>
        </r>
      </text>
    </comment>
    <comment ref="AI153" authorId="0" shapeId="0" xr:uid="{00000000-0006-0000-0200-000002060000}">
      <text>
        <r>
          <rPr>
            <b/>
            <sz val="8"/>
            <color indexed="81"/>
            <rFont val="Tahoma"/>
            <family val="2"/>
          </rPr>
          <t>Alexander Liao:</t>
        </r>
        <r>
          <rPr>
            <sz val="8"/>
            <color indexed="81"/>
            <rFont val="Tahoma"/>
            <family val="2"/>
          </rPr>
          <t xml:space="preserve">
Input partial frequency for element to the left</t>
        </r>
      </text>
    </comment>
    <comment ref="AL153" authorId="0" shapeId="0" xr:uid="{00000000-0006-0000-0200-000003060000}">
      <text>
        <r>
          <rPr>
            <b/>
            <sz val="8"/>
            <color indexed="81"/>
            <rFont val="Tahoma"/>
            <family val="2"/>
          </rPr>
          <t>Alexander Liao:</t>
        </r>
        <r>
          <rPr>
            <sz val="8"/>
            <color indexed="81"/>
            <rFont val="Tahoma"/>
            <family val="2"/>
          </rPr>
          <t xml:space="preserve">
Input partial frequency for element to the left</t>
        </r>
      </text>
    </comment>
    <comment ref="AO153" authorId="0" shapeId="0" xr:uid="{00000000-0006-0000-0200-000004060000}">
      <text>
        <r>
          <rPr>
            <b/>
            <sz val="8"/>
            <color indexed="81"/>
            <rFont val="Tahoma"/>
            <family val="2"/>
          </rPr>
          <t>Alexander Liao:</t>
        </r>
        <r>
          <rPr>
            <sz val="8"/>
            <color indexed="81"/>
            <rFont val="Tahoma"/>
            <family val="2"/>
          </rPr>
          <t xml:space="preserve">
Input partial frequency for element to the left</t>
        </r>
      </text>
    </comment>
    <comment ref="K154" authorId="0" shapeId="0" xr:uid="{00000000-0006-0000-0200-000005060000}">
      <text>
        <r>
          <rPr>
            <b/>
            <sz val="8"/>
            <color indexed="81"/>
            <rFont val="Tahoma"/>
            <family val="2"/>
          </rPr>
          <t>Alexander Liao:</t>
        </r>
        <r>
          <rPr>
            <sz val="8"/>
            <color indexed="81"/>
            <rFont val="Tahoma"/>
            <family val="2"/>
          </rPr>
          <t xml:space="preserve">
Input partial frequency for element to the left</t>
        </r>
      </text>
    </comment>
    <comment ref="N154" authorId="0" shapeId="0" xr:uid="{00000000-0006-0000-0200-000006060000}">
      <text>
        <r>
          <rPr>
            <b/>
            <sz val="8"/>
            <color indexed="81"/>
            <rFont val="Tahoma"/>
            <family val="2"/>
          </rPr>
          <t>Alexander Liao:</t>
        </r>
        <r>
          <rPr>
            <sz val="8"/>
            <color indexed="81"/>
            <rFont val="Tahoma"/>
            <family val="2"/>
          </rPr>
          <t xml:space="preserve">
Input partial frequency for element to the left</t>
        </r>
      </text>
    </comment>
    <comment ref="Q154" authorId="0" shapeId="0" xr:uid="{00000000-0006-0000-0200-000007060000}">
      <text>
        <r>
          <rPr>
            <b/>
            <sz val="8"/>
            <color indexed="81"/>
            <rFont val="Tahoma"/>
            <family val="2"/>
          </rPr>
          <t>Alexander Liao:</t>
        </r>
        <r>
          <rPr>
            <sz val="8"/>
            <color indexed="81"/>
            <rFont val="Tahoma"/>
            <family val="2"/>
          </rPr>
          <t xml:space="preserve">
Input partial frequency for element to the left</t>
        </r>
      </text>
    </comment>
    <comment ref="T154" authorId="0" shapeId="0" xr:uid="{00000000-0006-0000-0200-000008060000}">
      <text>
        <r>
          <rPr>
            <b/>
            <sz val="8"/>
            <color indexed="81"/>
            <rFont val="Tahoma"/>
            <family val="2"/>
          </rPr>
          <t>Alexander Liao:</t>
        </r>
        <r>
          <rPr>
            <sz val="8"/>
            <color indexed="81"/>
            <rFont val="Tahoma"/>
            <family val="2"/>
          </rPr>
          <t xml:space="preserve">
Input partial frequency for element to the left</t>
        </r>
      </text>
    </comment>
    <comment ref="W154" authorId="0" shapeId="0" xr:uid="{00000000-0006-0000-0200-000009060000}">
      <text>
        <r>
          <rPr>
            <b/>
            <sz val="8"/>
            <color indexed="81"/>
            <rFont val="Tahoma"/>
            <family val="2"/>
          </rPr>
          <t>Alexander Liao:</t>
        </r>
        <r>
          <rPr>
            <sz val="8"/>
            <color indexed="81"/>
            <rFont val="Tahoma"/>
            <family val="2"/>
          </rPr>
          <t xml:space="preserve">
Input partial frequency for element to the left</t>
        </r>
      </text>
    </comment>
    <comment ref="Z154" authorId="0" shapeId="0" xr:uid="{00000000-0006-0000-0200-00000A060000}">
      <text>
        <r>
          <rPr>
            <b/>
            <sz val="8"/>
            <color indexed="81"/>
            <rFont val="Tahoma"/>
            <family val="2"/>
          </rPr>
          <t>Alexander Liao:</t>
        </r>
        <r>
          <rPr>
            <sz val="8"/>
            <color indexed="81"/>
            <rFont val="Tahoma"/>
            <family val="2"/>
          </rPr>
          <t xml:space="preserve">
Input partial frequency for element to the left</t>
        </r>
      </text>
    </comment>
    <comment ref="AC154" authorId="0" shapeId="0" xr:uid="{00000000-0006-0000-0200-00000B060000}">
      <text>
        <r>
          <rPr>
            <b/>
            <sz val="8"/>
            <color indexed="81"/>
            <rFont val="Tahoma"/>
            <family val="2"/>
          </rPr>
          <t>Alexander Liao:</t>
        </r>
        <r>
          <rPr>
            <sz val="8"/>
            <color indexed="81"/>
            <rFont val="Tahoma"/>
            <family val="2"/>
          </rPr>
          <t xml:space="preserve">
Input partial frequency for element to the left</t>
        </r>
      </text>
    </comment>
    <comment ref="AF154" authorId="0" shapeId="0" xr:uid="{00000000-0006-0000-0200-00000C060000}">
      <text>
        <r>
          <rPr>
            <b/>
            <sz val="8"/>
            <color indexed="81"/>
            <rFont val="Tahoma"/>
            <family val="2"/>
          </rPr>
          <t>Alexander Liao:</t>
        </r>
        <r>
          <rPr>
            <sz val="8"/>
            <color indexed="81"/>
            <rFont val="Tahoma"/>
            <family val="2"/>
          </rPr>
          <t xml:space="preserve">
Input partial frequency for element to the left</t>
        </r>
      </text>
    </comment>
    <comment ref="AI154" authorId="0" shapeId="0" xr:uid="{00000000-0006-0000-0200-00000D060000}">
      <text>
        <r>
          <rPr>
            <b/>
            <sz val="8"/>
            <color indexed="81"/>
            <rFont val="Tahoma"/>
            <family val="2"/>
          </rPr>
          <t>Alexander Liao:</t>
        </r>
        <r>
          <rPr>
            <sz val="8"/>
            <color indexed="81"/>
            <rFont val="Tahoma"/>
            <family val="2"/>
          </rPr>
          <t xml:space="preserve">
Input partial frequency for element to the left</t>
        </r>
      </text>
    </comment>
    <comment ref="AL154" authorId="0" shapeId="0" xr:uid="{00000000-0006-0000-0200-00000E060000}">
      <text>
        <r>
          <rPr>
            <b/>
            <sz val="8"/>
            <color indexed="81"/>
            <rFont val="Tahoma"/>
            <family val="2"/>
          </rPr>
          <t>Alexander Liao:</t>
        </r>
        <r>
          <rPr>
            <sz val="8"/>
            <color indexed="81"/>
            <rFont val="Tahoma"/>
            <family val="2"/>
          </rPr>
          <t xml:space="preserve">
Input partial frequency for element to the left</t>
        </r>
      </text>
    </comment>
    <comment ref="AO154" authorId="0" shapeId="0" xr:uid="{00000000-0006-0000-0200-00000F060000}">
      <text>
        <r>
          <rPr>
            <b/>
            <sz val="8"/>
            <color indexed="81"/>
            <rFont val="Tahoma"/>
            <family val="2"/>
          </rPr>
          <t>Alexander Liao:</t>
        </r>
        <r>
          <rPr>
            <sz val="8"/>
            <color indexed="81"/>
            <rFont val="Tahoma"/>
            <family val="2"/>
          </rPr>
          <t xml:space="preserve">
Input partial frequency for element to the left</t>
        </r>
      </text>
    </comment>
    <comment ref="K155" authorId="0" shapeId="0" xr:uid="{00000000-0006-0000-0200-000010060000}">
      <text>
        <r>
          <rPr>
            <b/>
            <sz val="8"/>
            <color indexed="81"/>
            <rFont val="Tahoma"/>
            <family val="2"/>
          </rPr>
          <t>Alexander Liao:</t>
        </r>
        <r>
          <rPr>
            <sz val="8"/>
            <color indexed="81"/>
            <rFont val="Tahoma"/>
            <family val="2"/>
          </rPr>
          <t xml:space="preserve">
Input partial frequency for element to the left</t>
        </r>
      </text>
    </comment>
    <comment ref="N155" authorId="0" shapeId="0" xr:uid="{00000000-0006-0000-0200-000011060000}">
      <text>
        <r>
          <rPr>
            <b/>
            <sz val="8"/>
            <color indexed="81"/>
            <rFont val="Tahoma"/>
            <family val="2"/>
          </rPr>
          <t>Alexander Liao:</t>
        </r>
        <r>
          <rPr>
            <sz val="8"/>
            <color indexed="81"/>
            <rFont val="Tahoma"/>
            <family val="2"/>
          </rPr>
          <t xml:space="preserve">
Input partial frequency for element to the left</t>
        </r>
      </text>
    </comment>
    <comment ref="Q155" authorId="0" shapeId="0" xr:uid="{00000000-0006-0000-0200-000012060000}">
      <text>
        <r>
          <rPr>
            <b/>
            <sz val="8"/>
            <color indexed="81"/>
            <rFont val="Tahoma"/>
            <family val="2"/>
          </rPr>
          <t>Alexander Liao:</t>
        </r>
        <r>
          <rPr>
            <sz val="8"/>
            <color indexed="81"/>
            <rFont val="Tahoma"/>
            <family val="2"/>
          </rPr>
          <t xml:space="preserve">
Input partial frequency for element to the left</t>
        </r>
      </text>
    </comment>
    <comment ref="T155" authorId="0" shapeId="0" xr:uid="{00000000-0006-0000-0200-000013060000}">
      <text>
        <r>
          <rPr>
            <b/>
            <sz val="8"/>
            <color indexed="81"/>
            <rFont val="Tahoma"/>
            <family val="2"/>
          </rPr>
          <t>Alexander Liao:</t>
        </r>
        <r>
          <rPr>
            <sz val="8"/>
            <color indexed="81"/>
            <rFont val="Tahoma"/>
            <family val="2"/>
          </rPr>
          <t xml:space="preserve">
Input partial frequency for element to the left</t>
        </r>
      </text>
    </comment>
    <comment ref="W155" authorId="0" shapeId="0" xr:uid="{00000000-0006-0000-0200-000014060000}">
      <text>
        <r>
          <rPr>
            <b/>
            <sz val="8"/>
            <color indexed="81"/>
            <rFont val="Tahoma"/>
            <family val="2"/>
          </rPr>
          <t>Alexander Liao:</t>
        </r>
        <r>
          <rPr>
            <sz val="8"/>
            <color indexed="81"/>
            <rFont val="Tahoma"/>
            <family val="2"/>
          </rPr>
          <t xml:space="preserve">
Input partial frequency for element to the left</t>
        </r>
      </text>
    </comment>
    <comment ref="Z155" authorId="0" shapeId="0" xr:uid="{00000000-0006-0000-0200-000015060000}">
      <text>
        <r>
          <rPr>
            <b/>
            <sz val="8"/>
            <color indexed="81"/>
            <rFont val="Tahoma"/>
            <family val="2"/>
          </rPr>
          <t>Alexander Liao:</t>
        </r>
        <r>
          <rPr>
            <sz val="8"/>
            <color indexed="81"/>
            <rFont val="Tahoma"/>
            <family val="2"/>
          </rPr>
          <t xml:space="preserve">
Input partial frequency for element to the left</t>
        </r>
      </text>
    </comment>
    <comment ref="AC155" authorId="0" shapeId="0" xr:uid="{00000000-0006-0000-0200-000016060000}">
      <text>
        <r>
          <rPr>
            <b/>
            <sz val="8"/>
            <color indexed="81"/>
            <rFont val="Tahoma"/>
            <family val="2"/>
          </rPr>
          <t>Alexander Liao:</t>
        </r>
        <r>
          <rPr>
            <sz val="8"/>
            <color indexed="81"/>
            <rFont val="Tahoma"/>
            <family val="2"/>
          </rPr>
          <t xml:space="preserve">
Input partial frequency for element to the left</t>
        </r>
      </text>
    </comment>
    <comment ref="AF155" authorId="0" shapeId="0" xr:uid="{00000000-0006-0000-0200-000017060000}">
      <text>
        <r>
          <rPr>
            <b/>
            <sz val="8"/>
            <color indexed="81"/>
            <rFont val="Tahoma"/>
            <family val="2"/>
          </rPr>
          <t>Alexander Liao:</t>
        </r>
        <r>
          <rPr>
            <sz val="8"/>
            <color indexed="81"/>
            <rFont val="Tahoma"/>
            <family val="2"/>
          </rPr>
          <t xml:space="preserve">
Input partial frequency for element to the left</t>
        </r>
      </text>
    </comment>
    <comment ref="AI155" authorId="0" shapeId="0" xr:uid="{00000000-0006-0000-0200-000018060000}">
      <text>
        <r>
          <rPr>
            <b/>
            <sz val="8"/>
            <color indexed="81"/>
            <rFont val="Tahoma"/>
            <family val="2"/>
          </rPr>
          <t>Alexander Liao:</t>
        </r>
        <r>
          <rPr>
            <sz val="8"/>
            <color indexed="81"/>
            <rFont val="Tahoma"/>
            <family val="2"/>
          </rPr>
          <t xml:space="preserve">
Input partial frequency for element to the left</t>
        </r>
      </text>
    </comment>
    <comment ref="AL155" authorId="0" shapeId="0" xr:uid="{00000000-0006-0000-0200-000019060000}">
      <text>
        <r>
          <rPr>
            <b/>
            <sz val="8"/>
            <color indexed="81"/>
            <rFont val="Tahoma"/>
            <family val="2"/>
          </rPr>
          <t>Alexander Liao:</t>
        </r>
        <r>
          <rPr>
            <sz val="8"/>
            <color indexed="81"/>
            <rFont val="Tahoma"/>
            <family val="2"/>
          </rPr>
          <t xml:space="preserve">
Input partial frequency for element to the left</t>
        </r>
      </text>
    </comment>
    <comment ref="AO155" authorId="0" shapeId="0" xr:uid="{00000000-0006-0000-0200-00001A060000}">
      <text>
        <r>
          <rPr>
            <b/>
            <sz val="8"/>
            <color indexed="81"/>
            <rFont val="Tahoma"/>
            <family val="2"/>
          </rPr>
          <t>Alexander Liao:</t>
        </r>
        <r>
          <rPr>
            <sz val="8"/>
            <color indexed="81"/>
            <rFont val="Tahoma"/>
            <family val="2"/>
          </rPr>
          <t xml:space="preserve">
Input partial frequency for element to the left</t>
        </r>
      </text>
    </comment>
    <comment ref="K156" authorId="0" shapeId="0" xr:uid="{00000000-0006-0000-0200-00001B060000}">
      <text>
        <r>
          <rPr>
            <b/>
            <sz val="8"/>
            <color indexed="81"/>
            <rFont val="Tahoma"/>
            <family val="2"/>
          </rPr>
          <t>Alexander Liao:</t>
        </r>
        <r>
          <rPr>
            <sz val="8"/>
            <color indexed="81"/>
            <rFont val="Tahoma"/>
            <family val="2"/>
          </rPr>
          <t xml:space="preserve">
Input partial frequency for element to the left</t>
        </r>
      </text>
    </comment>
    <comment ref="N156" authorId="0" shapeId="0" xr:uid="{00000000-0006-0000-0200-00001C060000}">
      <text>
        <r>
          <rPr>
            <b/>
            <sz val="8"/>
            <color indexed="81"/>
            <rFont val="Tahoma"/>
            <family val="2"/>
          </rPr>
          <t>Alexander Liao:</t>
        </r>
        <r>
          <rPr>
            <sz val="8"/>
            <color indexed="81"/>
            <rFont val="Tahoma"/>
            <family val="2"/>
          </rPr>
          <t xml:space="preserve">
Input partial frequency for element to the left</t>
        </r>
      </text>
    </comment>
    <comment ref="Q156" authorId="0" shapeId="0" xr:uid="{00000000-0006-0000-0200-00001D060000}">
      <text>
        <r>
          <rPr>
            <b/>
            <sz val="8"/>
            <color indexed="81"/>
            <rFont val="Tahoma"/>
            <family val="2"/>
          </rPr>
          <t>Alexander Liao:</t>
        </r>
        <r>
          <rPr>
            <sz val="8"/>
            <color indexed="81"/>
            <rFont val="Tahoma"/>
            <family val="2"/>
          </rPr>
          <t xml:space="preserve">
Input partial frequency for element to the left</t>
        </r>
      </text>
    </comment>
    <comment ref="T156" authorId="0" shapeId="0" xr:uid="{00000000-0006-0000-0200-00001E060000}">
      <text>
        <r>
          <rPr>
            <b/>
            <sz val="8"/>
            <color indexed="81"/>
            <rFont val="Tahoma"/>
            <family val="2"/>
          </rPr>
          <t>Alexander Liao:</t>
        </r>
        <r>
          <rPr>
            <sz val="8"/>
            <color indexed="81"/>
            <rFont val="Tahoma"/>
            <family val="2"/>
          </rPr>
          <t xml:space="preserve">
Input partial frequency for element to the left</t>
        </r>
      </text>
    </comment>
    <comment ref="W156" authorId="0" shapeId="0" xr:uid="{00000000-0006-0000-0200-00001F060000}">
      <text>
        <r>
          <rPr>
            <b/>
            <sz val="8"/>
            <color indexed="81"/>
            <rFont val="Tahoma"/>
            <family val="2"/>
          </rPr>
          <t>Alexander Liao:</t>
        </r>
        <r>
          <rPr>
            <sz val="8"/>
            <color indexed="81"/>
            <rFont val="Tahoma"/>
            <family val="2"/>
          </rPr>
          <t xml:space="preserve">
Input partial frequency for element to the left</t>
        </r>
      </text>
    </comment>
    <comment ref="Z156" authorId="0" shapeId="0" xr:uid="{00000000-0006-0000-0200-000020060000}">
      <text>
        <r>
          <rPr>
            <b/>
            <sz val="8"/>
            <color indexed="81"/>
            <rFont val="Tahoma"/>
            <family val="2"/>
          </rPr>
          <t>Alexander Liao:</t>
        </r>
        <r>
          <rPr>
            <sz val="8"/>
            <color indexed="81"/>
            <rFont val="Tahoma"/>
            <family val="2"/>
          </rPr>
          <t xml:space="preserve">
Input partial frequency for element to the left</t>
        </r>
      </text>
    </comment>
    <comment ref="AC156" authorId="0" shapeId="0" xr:uid="{00000000-0006-0000-0200-000021060000}">
      <text>
        <r>
          <rPr>
            <b/>
            <sz val="8"/>
            <color indexed="81"/>
            <rFont val="Tahoma"/>
            <family val="2"/>
          </rPr>
          <t>Alexander Liao:</t>
        </r>
        <r>
          <rPr>
            <sz val="8"/>
            <color indexed="81"/>
            <rFont val="Tahoma"/>
            <family val="2"/>
          </rPr>
          <t xml:space="preserve">
Input partial frequency for element to the left</t>
        </r>
      </text>
    </comment>
    <comment ref="AF156" authorId="0" shapeId="0" xr:uid="{00000000-0006-0000-0200-000022060000}">
      <text>
        <r>
          <rPr>
            <b/>
            <sz val="8"/>
            <color indexed="81"/>
            <rFont val="Tahoma"/>
            <family val="2"/>
          </rPr>
          <t>Alexander Liao:</t>
        </r>
        <r>
          <rPr>
            <sz val="8"/>
            <color indexed="81"/>
            <rFont val="Tahoma"/>
            <family val="2"/>
          </rPr>
          <t xml:space="preserve">
Input partial frequency for element to the left</t>
        </r>
      </text>
    </comment>
    <comment ref="AI156" authorId="0" shapeId="0" xr:uid="{00000000-0006-0000-0200-000023060000}">
      <text>
        <r>
          <rPr>
            <b/>
            <sz val="8"/>
            <color indexed="81"/>
            <rFont val="Tahoma"/>
            <family val="2"/>
          </rPr>
          <t>Alexander Liao:</t>
        </r>
        <r>
          <rPr>
            <sz val="8"/>
            <color indexed="81"/>
            <rFont val="Tahoma"/>
            <family val="2"/>
          </rPr>
          <t xml:space="preserve">
Input partial frequency for element to the left</t>
        </r>
      </text>
    </comment>
    <comment ref="AL156" authorId="0" shapeId="0" xr:uid="{00000000-0006-0000-0200-000024060000}">
      <text>
        <r>
          <rPr>
            <b/>
            <sz val="8"/>
            <color indexed="81"/>
            <rFont val="Tahoma"/>
            <family val="2"/>
          </rPr>
          <t>Alexander Liao:</t>
        </r>
        <r>
          <rPr>
            <sz val="8"/>
            <color indexed="81"/>
            <rFont val="Tahoma"/>
            <family val="2"/>
          </rPr>
          <t xml:space="preserve">
Input partial frequency for element to the left</t>
        </r>
      </text>
    </comment>
    <comment ref="AO156" authorId="0" shapeId="0" xr:uid="{00000000-0006-0000-0200-000025060000}">
      <text>
        <r>
          <rPr>
            <b/>
            <sz val="8"/>
            <color indexed="81"/>
            <rFont val="Tahoma"/>
            <family val="2"/>
          </rPr>
          <t>Alexander Liao:</t>
        </r>
        <r>
          <rPr>
            <sz val="8"/>
            <color indexed="81"/>
            <rFont val="Tahoma"/>
            <family val="2"/>
          </rPr>
          <t xml:space="preserve">
Input partial frequency for element to the left</t>
        </r>
      </text>
    </comment>
    <comment ref="K157" authorId="0" shapeId="0" xr:uid="{00000000-0006-0000-0200-000026060000}">
      <text>
        <r>
          <rPr>
            <b/>
            <sz val="8"/>
            <color indexed="81"/>
            <rFont val="Tahoma"/>
            <family val="2"/>
          </rPr>
          <t>Alexander Liao:</t>
        </r>
        <r>
          <rPr>
            <sz val="8"/>
            <color indexed="81"/>
            <rFont val="Tahoma"/>
            <family val="2"/>
          </rPr>
          <t xml:space="preserve">
Input partial frequency for element to the left</t>
        </r>
      </text>
    </comment>
    <comment ref="N157" authorId="0" shapeId="0" xr:uid="{00000000-0006-0000-0200-000027060000}">
      <text>
        <r>
          <rPr>
            <b/>
            <sz val="8"/>
            <color indexed="81"/>
            <rFont val="Tahoma"/>
            <family val="2"/>
          </rPr>
          <t>Alexander Liao:</t>
        </r>
        <r>
          <rPr>
            <sz val="8"/>
            <color indexed="81"/>
            <rFont val="Tahoma"/>
            <family val="2"/>
          </rPr>
          <t xml:space="preserve">
Input partial frequency for element to the left</t>
        </r>
      </text>
    </comment>
    <comment ref="Q157" authorId="0" shapeId="0" xr:uid="{00000000-0006-0000-0200-000028060000}">
      <text>
        <r>
          <rPr>
            <b/>
            <sz val="8"/>
            <color indexed="81"/>
            <rFont val="Tahoma"/>
            <family val="2"/>
          </rPr>
          <t>Alexander Liao:</t>
        </r>
        <r>
          <rPr>
            <sz val="8"/>
            <color indexed="81"/>
            <rFont val="Tahoma"/>
            <family val="2"/>
          </rPr>
          <t xml:space="preserve">
Input partial frequency for element to the left</t>
        </r>
      </text>
    </comment>
    <comment ref="T157" authorId="0" shapeId="0" xr:uid="{00000000-0006-0000-0200-000029060000}">
      <text>
        <r>
          <rPr>
            <b/>
            <sz val="8"/>
            <color indexed="81"/>
            <rFont val="Tahoma"/>
            <family val="2"/>
          </rPr>
          <t>Alexander Liao:</t>
        </r>
        <r>
          <rPr>
            <sz val="8"/>
            <color indexed="81"/>
            <rFont val="Tahoma"/>
            <family val="2"/>
          </rPr>
          <t xml:space="preserve">
Input partial frequency for element to the left</t>
        </r>
      </text>
    </comment>
    <comment ref="W157" authorId="0" shapeId="0" xr:uid="{00000000-0006-0000-0200-00002A060000}">
      <text>
        <r>
          <rPr>
            <b/>
            <sz val="8"/>
            <color indexed="81"/>
            <rFont val="Tahoma"/>
            <family val="2"/>
          </rPr>
          <t>Alexander Liao:</t>
        </r>
        <r>
          <rPr>
            <sz val="8"/>
            <color indexed="81"/>
            <rFont val="Tahoma"/>
            <family val="2"/>
          </rPr>
          <t xml:space="preserve">
Input partial frequency for element to the left</t>
        </r>
      </text>
    </comment>
    <comment ref="Z157" authorId="0" shapeId="0" xr:uid="{00000000-0006-0000-0200-00002B060000}">
      <text>
        <r>
          <rPr>
            <b/>
            <sz val="8"/>
            <color indexed="81"/>
            <rFont val="Tahoma"/>
            <family val="2"/>
          </rPr>
          <t>Alexander Liao:</t>
        </r>
        <r>
          <rPr>
            <sz val="8"/>
            <color indexed="81"/>
            <rFont val="Tahoma"/>
            <family val="2"/>
          </rPr>
          <t xml:space="preserve">
Input partial frequency for element to the left</t>
        </r>
      </text>
    </comment>
    <comment ref="AC157" authorId="0" shapeId="0" xr:uid="{00000000-0006-0000-0200-00002C060000}">
      <text>
        <r>
          <rPr>
            <b/>
            <sz val="8"/>
            <color indexed="81"/>
            <rFont val="Tahoma"/>
            <family val="2"/>
          </rPr>
          <t>Alexander Liao:</t>
        </r>
        <r>
          <rPr>
            <sz val="8"/>
            <color indexed="81"/>
            <rFont val="Tahoma"/>
            <family val="2"/>
          </rPr>
          <t xml:space="preserve">
Input partial frequency for element to the left</t>
        </r>
      </text>
    </comment>
    <comment ref="AF157" authorId="0" shapeId="0" xr:uid="{00000000-0006-0000-0200-00002D060000}">
      <text>
        <r>
          <rPr>
            <b/>
            <sz val="8"/>
            <color indexed="81"/>
            <rFont val="Tahoma"/>
            <family val="2"/>
          </rPr>
          <t>Alexander Liao:</t>
        </r>
        <r>
          <rPr>
            <sz val="8"/>
            <color indexed="81"/>
            <rFont val="Tahoma"/>
            <family val="2"/>
          </rPr>
          <t xml:space="preserve">
Input partial frequency for element to the left</t>
        </r>
      </text>
    </comment>
    <comment ref="AI157" authorId="0" shapeId="0" xr:uid="{00000000-0006-0000-0200-00002E060000}">
      <text>
        <r>
          <rPr>
            <b/>
            <sz val="8"/>
            <color indexed="81"/>
            <rFont val="Tahoma"/>
            <family val="2"/>
          </rPr>
          <t>Alexander Liao:</t>
        </r>
        <r>
          <rPr>
            <sz val="8"/>
            <color indexed="81"/>
            <rFont val="Tahoma"/>
            <family val="2"/>
          </rPr>
          <t xml:space="preserve">
Input partial frequency for element to the left</t>
        </r>
      </text>
    </comment>
    <comment ref="AL157" authorId="0" shapeId="0" xr:uid="{00000000-0006-0000-0200-00002F060000}">
      <text>
        <r>
          <rPr>
            <b/>
            <sz val="8"/>
            <color indexed="81"/>
            <rFont val="Tahoma"/>
            <family val="2"/>
          </rPr>
          <t>Alexander Liao:</t>
        </r>
        <r>
          <rPr>
            <sz val="8"/>
            <color indexed="81"/>
            <rFont val="Tahoma"/>
            <family val="2"/>
          </rPr>
          <t xml:space="preserve">
Input partial frequency for element to the left</t>
        </r>
      </text>
    </comment>
    <comment ref="AO157" authorId="0" shapeId="0" xr:uid="{00000000-0006-0000-0200-000030060000}">
      <text>
        <r>
          <rPr>
            <b/>
            <sz val="8"/>
            <color indexed="81"/>
            <rFont val="Tahoma"/>
            <family val="2"/>
          </rPr>
          <t>Alexander Liao:</t>
        </r>
        <r>
          <rPr>
            <sz val="8"/>
            <color indexed="81"/>
            <rFont val="Tahoma"/>
            <family val="2"/>
          </rPr>
          <t xml:space="preserve">
Input partial frequency for element to the left</t>
        </r>
      </text>
    </comment>
    <comment ref="K158" authorId="0" shapeId="0" xr:uid="{00000000-0006-0000-0200-000031060000}">
      <text>
        <r>
          <rPr>
            <b/>
            <sz val="8"/>
            <color indexed="81"/>
            <rFont val="Tahoma"/>
            <family val="2"/>
          </rPr>
          <t>Alexander Liao:</t>
        </r>
        <r>
          <rPr>
            <sz val="8"/>
            <color indexed="81"/>
            <rFont val="Tahoma"/>
            <family val="2"/>
          </rPr>
          <t xml:space="preserve">
Input partial frequency for element to the left</t>
        </r>
      </text>
    </comment>
    <comment ref="N158" authorId="0" shapeId="0" xr:uid="{00000000-0006-0000-0200-000032060000}">
      <text>
        <r>
          <rPr>
            <b/>
            <sz val="8"/>
            <color indexed="81"/>
            <rFont val="Tahoma"/>
            <family val="2"/>
          </rPr>
          <t>Alexander Liao:</t>
        </r>
        <r>
          <rPr>
            <sz val="8"/>
            <color indexed="81"/>
            <rFont val="Tahoma"/>
            <family val="2"/>
          </rPr>
          <t xml:space="preserve">
Input partial frequency for element to the left</t>
        </r>
      </text>
    </comment>
    <comment ref="Q158" authorId="0" shapeId="0" xr:uid="{00000000-0006-0000-0200-000033060000}">
      <text>
        <r>
          <rPr>
            <b/>
            <sz val="8"/>
            <color indexed="81"/>
            <rFont val="Tahoma"/>
            <family val="2"/>
          </rPr>
          <t>Alexander Liao:</t>
        </r>
        <r>
          <rPr>
            <sz val="8"/>
            <color indexed="81"/>
            <rFont val="Tahoma"/>
            <family val="2"/>
          </rPr>
          <t xml:space="preserve">
Input partial frequency for element to the left</t>
        </r>
      </text>
    </comment>
    <comment ref="T158" authorId="0" shapeId="0" xr:uid="{00000000-0006-0000-0200-000034060000}">
      <text>
        <r>
          <rPr>
            <b/>
            <sz val="8"/>
            <color indexed="81"/>
            <rFont val="Tahoma"/>
            <family val="2"/>
          </rPr>
          <t>Alexander Liao:</t>
        </r>
        <r>
          <rPr>
            <sz val="8"/>
            <color indexed="81"/>
            <rFont val="Tahoma"/>
            <family val="2"/>
          </rPr>
          <t xml:space="preserve">
Input partial frequency for element to the left</t>
        </r>
      </text>
    </comment>
    <comment ref="W158" authorId="0" shapeId="0" xr:uid="{00000000-0006-0000-0200-000035060000}">
      <text>
        <r>
          <rPr>
            <b/>
            <sz val="8"/>
            <color indexed="81"/>
            <rFont val="Tahoma"/>
            <family val="2"/>
          </rPr>
          <t>Alexander Liao:</t>
        </r>
        <r>
          <rPr>
            <sz val="8"/>
            <color indexed="81"/>
            <rFont val="Tahoma"/>
            <family val="2"/>
          </rPr>
          <t xml:space="preserve">
Input partial frequency for element to the left</t>
        </r>
      </text>
    </comment>
    <comment ref="Z158" authorId="0" shapeId="0" xr:uid="{00000000-0006-0000-0200-000036060000}">
      <text>
        <r>
          <rPr>
            <b/>
            <sz val="8"/>
            <color indexed="81"/>
            <rFont val="Tahoma"/>
            <family val="2"/>
          </rPr>
          <t>Alexander Liao:</t>
        </r>
        <r>
          <rPr>
            <sz val="8"/>
            <color indexed="81"/>
            <rFont val="Tahoma"/>
            <family val="2"/>
          </rPr>
          <t xml:space="preserve">
Input partial frequency for element to the left</t>
        </r>
      </text>
    </comment>
    <comment ref="AC158" authorId="0" shapeId="0" xr:uid="{00000000-0006-0000-0200-000037060000}">
      <text>
        <r>
          <rPr>
            <b/>
            <sz val="8"/>
            <color indexed="81"/>
            <rFont val="Tahoma"/>
            <family val="2"/>
          </rPr>
          <t>Alexander Liao:</t>
        </r>
        <r>
          <rPr>
            <sz val="8"/>
            <color indexed="81"/>
            <rFont val="Tahoma"/>
            <family val="2"/>
          </rPr>
          <t xml:space="preserve">
Input partial frequency for element to the left</t>
        </r>
      </text>
    </comment>
    <comment ref="AF158" authorId="0" shapeId="0" xr:uid="{00000000-0006-0000-0200-000038060000}">
      <text>
        <r>
          <rPr>
            <b/>
            <sz val="8"/>
            <color indexed="81"/>
            <rFont val="Tahoma"/>
            <family val="2"/>
          </rPr>
          <t>Alexander Liao:</t>
        </r>
        <r>
          <rPr>
            <sz val="8"/>
            <color indexed="81"/>
            <rFont val="Tahoma"/>
            <family val="2"/>
          </rPr>
          <t xml:space="preserve">
Input partial frequency for element to the left</t>
        </r>
      </text>
    </comment>
    <comment ref="AI158" authorId="0" shapeId="0" xr:uid="{00000000-0006-0000-0200-000039060000}">
      <text>
        <r>
          <rPr>
            <b/>
            <sz val="8"/>
            <color indexed="81"/>
            <rFont val="Tahoma"/>
            <family val="2"/>
          </rPr>
          <t>Alexander Liao:</t>
        </r>
        <r>
          <rPr>
            <sz val="8"/>
            <color indexed="81"/>
            <rFont val="Tahoma"/>
            <family val="2"/>
          </rPr>
          <t xml:space="preserve">
Input partial frequency for element to the left</t>
        </r>
      </text>
    </comment>
    <comment ref="AL158" authorId="0" shapeId="0" xr:uid="{00000000-0006-0000-0200-00003A060000}">
      <text>
        <r>
          <rPr>
            <b/>
            <sz val="8"/>
            <color indexed="81"/>
            <rFont val="Tahoma"/>
            <family val="2"/>
          </rPr>
          <t>Alexander Liao:</t>
        </r>
        <r>
          <rPr>
            <sz val="8"/>
            <color indexed="81"/>
            <rFont val="Tahoma"/>
            <family val="2"/>
          </rPr>
          <t xml:space="preserve">
Input partial frequency for element to the left</t>
        </r>
      </text>
    </comment>
    <comment ref="AO158" authorId="0" shapeId="0" xr:uid="{00000000-0006-0000-0200-00003B060000}">
      <text>
        <r>
          <rPr>
            <b/>
            <sz val="8"/>
            <color indexed="81"/>
            <rFont val="Tahoma"/>
            <family val="2"/>
          </rPr>
          <t>Alexander Liao:</t>
        </r>
        <r>
          <rPr>
            <sz val="8"/>
            <color indexed="81"/>
            <rFont val="Tahoma"/>
            <family val="2"/>
          </rPr>
          <t xml:space="preserve">
Input partial frequency for element to the left</t>
        </r>
      </text>
    </comment>
    <comment ref="K159" authorId="0" shapeId="0" xr:uid="{00000000-0006-0000-0200-00003C060000}">
      <text>
        <r>
          <rPr>
            <b/>
            <sz val="8"/>
            <color indexed="81"/>
            <rFont val="Tahoma"/>
            <family val="2"/>
          </rPr>
          <t>Alexander Liao:</t>
        </r>
        <r>
          <rPr>
            <sz val="8"/>
            <color indexed="81"/>
            <rFont val="Tahoma"/>
            <family val="2"/>
          </rPr>
          <t xml:space="preserve">
Input partial frequency for element to the left</t>
        </r>
      </text>
    </comment>
    <comment ref="N159" authorId="0" shapeId="0" xr:uid="{00000000-0006-0000-0200-00003D060000}">
      <text>
        <r>
          <rPr>
            <b/>
            <sz val="8"/>
            <color indexed="81"/>
            <rFont val="Tahoma"/>
            <family val="2"/>
          </rPr>
          <t>Alexander Liao:</t>
        </r>
        <r>
          <rPr>
            <sz val="8"/>
            <color indexed="81"/>
            <rFont val="Tahoma"/>
            <family val="2"/>
          </rPr>
          <t xml:space="preserve">
Input partial frequency for element to the left</t>
        </r>
      </text>
    </comment>
    <comment ref="Q159" authorId="0" shapeId="0" xr:uid="{00000000-0006-0000-0200-00003E060000}">
      <text>
        <r>
          <rPr>
            <b/>
            <sz val="8"/>
            <color indexed="81"/>
            <rFont val="Tahoma"/>
            <family val="2"/>
          </rPr>
          <t>Alexander Liao:</t>
        </r>
        <r>
          <rPr>
            <sz val="8"/>
            <color indexed="81"/>
            <rFont val="Tahoma"/>
            <family val="2"/>
          </rPr>
          <t xml:space="preserve">
Input partial frequency for element to the left</t>
        </r>
      </text>
    </comment>
    <comment ref="T159" authorId="0" shapeId="0" xr:uid="{00000000-0006-0000-0200-00003F060000}">
      <text>
        <r>
          <rPr>
            <b/>
            <sz val="8"/>
            <color indexed="81"/>
            <rFont val="Tahoma"/>
            <family val="2"/>
          </rPr>
          <t>Alexander Liao:</t>
        </r>
        <r>
          <rPr>
            <sz val="8"/>
            <color indexed="81"/>
            <rFont val="Tahoma"/>
            <family val="2"/>
          </rPr>
          <t xml:space="preserve">
Input partial frequency for element to the left</t>
        </r>
      </text>
    </comment>
    <comment ref="W159" authorId="0" shapeId="0" xr:uid="{00000000-0006-0000-0200-000040060000}">
      <text>
        <r>
          <rPr>
            <b/>
            <sz val="8"/>
            <color indexed="81"/>
            <rFont val="Tahoma"/>
            <family val="2"/>
          </rPr>
          <t>Alexander Liao:</t>
        </r>
        <r>
          <rPr>
            <sz val="8"/>
            <color indexed="81"/>
            <rFont val="Tahoma"/>
            <family val="2"/>
          </rPr>
          <t xml:space="preserve">
Input partial frequency for element to the left</t>
        </r>
      </text>
    </comment>
    <comment ref="Z159" authorId="0" shapeId="0" xr:uid="{00000000-0006-0000-0200-000041060000}">
      <text>
        <r>
          <rPr>
            <b/>
            <sz val="8"/>
            <color indexed="81"/>
            <rFont val="Tahoma"/>
            <family val="2"/>
          </rPr>
          <t>Alexander Liao:</t>
        </r>
        <r>
          <rPr>
            <sz val="8"/>
            <color indexed="81"/>
            <rFont val="Tahoma"/>
            <family val="2"/>
          </rPr>
          <t xml:space="preserve">
Input partial frequency for element to the left</t>
        </r>
      </text>
    </comment>
    <comment ref="AC159" authorId="0" shapeId="0" xr:uid="{00000000-0006-0000-0200-000042060000}">
      <text>
        <r>
          <rPr>
            <b/>
            <sz val="8"/>
            <color indexed="81"/>
            <rFont val="Tahoma"/>
            <family val="2"/>
          </rPr>
          <t>Alexander Liao:</t>
        </r>
        <r>
          <rPr>
            <sz val="8"/>
            <color indexed="81"/>
            <rFont val="Tahoma"/>
            <family val="2"/>
          </rPr>
          <t xml:space="preserve">
Input partial frequency for element to the left</t>
        </r>
      </text>
    </comment>
    <comment ref="AF159" authorId="0" shapeId="0" xr:uid="{00000000-0006-0000-0200-000043060000}">
      <text>
        <r>
          <rPr>
            <b/>
            <sz val="8"/>
            <color indexed="81"/>
            <rFont val="Tahoma"/>
            <family val="2"/>
          </rPr>
          <t>Alexander Liao:</t>
        </r>
        <r>
          <rPr>
            <sz val="8"/>
            <color indexed="81"/>
            <rFont val="Tahoma"/>
            <family val="2"/>
          </rPr>
          <t xml:space="preserve">
Input partial frequency for element to the left</t>
        </r>
      </text>
    </comment>
    <comment ref="AI159" authorId="0" shapeId="0" xr:uid="{00000000-0006-0000-0200-000044060000}">
      <text>
        <r>
          <rPr>
            <b/>
            <sz val="8"/>
            <color indexed="81"/>
            <rFont val="Tahoma"/>
            <family val="2"/>
          </rPr>
          <t>Alexander Liao:</t>
        </r>
        <r>
          <rPr>
            <sz val="8"/>
            <color indexed="81"/>
            <rFont val="Tahoma"/>
            <family val="2"/>
          </rPr>
          <t xml:space="preserve">
Input partial frequency for element to the left</t>
        </r>
      </text>
    </comment>
    <comment ref="AL159" authorId="0" shapeId="0" xr:uid="{00000000-0006-0000-0200-000045060000}">
      <text>
        <r>
          <rPr>
            <b/>
            <sz val="8"/>
            <color indexed="81"/>
            <rFont val="Tahoma"/>
            <family val="2"/>
          </rPr>
          <t>Alexander Liao:</t>
        </r>
        <r>
          <rPr>
            <sz val="8"/>
            <color indexed="81"/>
            <rFont val="Tahoma"/>
            <family val="2"/>
          </rPr>
          <t xml:space="preserve">
Input partial frequency for element to the left</t>
        </r>
      </text>
    </comment>
    <comment ref="AO159" authorId="0" shapeId="0" xr:uid="{00000000-0006-0000-0200-000046060000}">
      <text>
        <r>
          <rPr>
            <b/>
            <sz val="8"/>
            <color indexed="81"/>
            <rFont val="Tahoma"/>
            <family val="2"/>
          </rPr>
          <t>Alexander Liao:</t>
        </r>
        <r>
          <rPr>
            <sz val="8"/>
            <color indexed="81"/>
            <rFont val="Tahoma"/>
            <family val="2"/>
          </rPr>
          <t xml:space="preserve">
Input partial frequency for element to the left</t>
        </r>
      </text>
    </comment>
    <comment ref="K160" authorId="0" shapeId="0" xr:uid="{00000000-0006-0000-0200-000047060000}">
      <text>
        <r>
          <rPr>
            <b/>
            <sz val="8"/>
            <color indexed="81"/>
            <rFont val="Tahoma"/>
            <family val="2"/>
          </rPr>
          <t>Alexander Liao:</t>
        </r>
        <r>
          <rPr>
            <sz val="8"/>
            <color indexed="81"/>
            <rFont val="Tahoma"/>
            <family val="2"/>
          </rPr>
          <t xml:space="preserve">
Input partial frequency for element to the left</t>
        </r>
      </text>
    </comment>
    <comment ref="N160" authorId="0" shapeId="0" xr:uid="{00000000-0006-0000-0200-000048060000}">
      <text>
        <r>
          <rPr>
            <b/>
            <sz val="8"/>
            <color indexed="81"/>
            <rFont val="Tahoma"/>
            <family val="2"/>
          </rPr>
          <t>Alexander Liao:</t>
        </r>
        <r>
          <rPr>
            <sz val="8"/>
            <color indexed="81"/>
            <rFont val="Tahoma"/>
            <family val="2"/>
          </rPr>
          <t xml:space="preserve">
Input partial frequency for element to the left</t>
        </r>
      </text>
    </comment>
    <comment ref="Q160" authorId="0" shapeId="0" xr:uid="{00000000-0006-0000-0200-000049060000}">
      <text>
        <r>
          <rPr>
            <b/>
            <sz val="8"/>
            <color indexed="81"/>
            <rFont val="Tahoma"/>
            <family val="2"/>
          </rPr>
          <t>Alexander Liao:</t>
        </r>
        <r>
          <rPr>
            <sz val="8"/>
            <color indexed="81"/>
            <rFont val="Tahoma"/>
            <family val="2"/>
          </rPr>
          <t xml:space="preserve">
Input partial frequency for element to the left</t>
        </r>
      </text>
    </comment>
    <comment ref="T160" authorId="0" shapeId="0" xr:uid="{00000000-0006-0000-0200-00004A060000}">
      <text>
        <r>
          <rPr>
            <b/>
            <sz val="8"/>
            <color indexed="81"/>
            <rFont val="Tahoma"/>
            <family val="2"/>
          </rPr>
          <t>Alexander Liao:</t>
        </r>
        <r>
          <rPr>
            <sz val="8"/>
            <color indexed="81"/>
            <rFont val="Tahoma"/>
            <family val="2"/>
          </rPr>
          <t xml:space="preserve">
Input partial frequency for element to the left</t>
        </r>
      </text>
    </comment>
    <comment ref="W160" authorId="0" shapeId="0" xr:uid="{00000000-0006-0000-0200-00004B060000}">
      <text>
        <r>
          <rPr>
            <b/>
            <sz val="8"/>
            <color indexed="81"/>
            <rFont val="Tahoma"/>
            <family val="2"/>
          </rPr>
          <t>Alexander Liao:</t>
        </r>
        <r>
          <rPr>
            <sz val="8"/>
            <color indexed="81"/>
            <rFont val="Tahoma"/>
            <family val="2"/>
          </rPr>
          <t xml:space="preserve">
Input partial frequency for element to the left</t>
        </r>
      </text>
    </comment>
    <comment ref="Z160" authorId="0" shapeId="0" xr:uid="{00000000-0006-0000-0200-00004C060000}">
      <text>
        <r>
          <rPr>
            <b/>
            <sz val="8"/>
            <color indexed="81"/>
            <rFont val="Tahoma"/>
            <family val="2"/>
          </rPr>
          <t>Alexander Liao:</t>
        </r>
        <r>
          <rPr>
            <sz val="8"/>
            <color indexed="81"/>
            <rFont val="Tahoma"/>
            <family val="2"/>
          </rPr>
          <t xml:space="preserve">
Input partial frequency for element to the left</t>
        </r>
      </text>
    </comment>
    <comment ref="AC160" authorId="0" shapeId="0" xr:uid="{00000000-0006-0000-0200-00004D060000}">
      <text>
        <r>
          <rPr>
            <b/>
            <sz val="8"/>
            <color indexed="81"/>
            <rFont val="Tahoma"/>
            <family val="2"/>
          </rPr>
          <t>Alexander Liao:</t>
        </r>
        <r>
          <rPr>
            <sz val="8"/>
            <color indexed="81"/>
            <rFont val="Tahoma"/>
            <family val="2"/>
          </rPr>
          <t xml:space="preserve">
Input partial frequency for element to the left</t>
        </r>
      </text>
    </comment>
    <comment ref="AF160" authorId="0" shapeId="0" xr:uid="{00000000-0006-0000-0200-00004E060000}">
      <text>
        <r>
          <rPr>
            <b/>
            <sz val="8"/>
            <color indexed="81"/>
            <rFont val="Tahoma"/>
            <family val="2"/>
          </rPr>
          <t>Alexander Liao:</t>
        </r>
        <r>
          <rPr>
            <sz val="8"/>
            <color indexed="81"/>
            <rFont val="Tahoma"/>
            <family val="2"/>
          </rPr>
          <t xml:space="preserve">
Input partial frequency for element to the left</t>
        </r>
      </text>
    </comment>
    <comment ref="AI160" authorId="0" shapeId="0" xr:uid="{00000000-0006-0000-0200-00004F060000}">
      <text>
        <r>
          <rPr>
            <b/>
            <sz val="8"/>
            <color indexed="81"/>
            <rFont val="Tahoma"/>
            <family val="2"/>
          </rPr>
          <t>Alexander Liao:</t>
        </r>
        <r>
          <rPr>
            <sz val="8"/>
            <color indexed="81"/>
            <rFont val="Tahoma"/>
            <family val="2"/>
          </rPr>
          <t xml:space="preserve">
Input partial frequency for element to the left</t>
        </r>
      </text>
    </comment>
    <comment ref="AL160" authorId="0" shapeId="0" xr:uid="{00000000-0006-0000-0200-000050060000}">
      <text>
        <r>
          <rPr>
            <b/>
            <sz val="8"/>
            <color indexed="81"/>
            <rFont val="Tahoma"/>
            <family val="2"/>
          </rPr>
          <t>Alexander Liao:</t>
        </r>
        <r>
          <rPr>
            <sz val="8"/>
            <color indexed="81"/>
            <rFont val="Tahoma"/>
            <family val="2"/>
          </rPr>
          <t xml:space="preserve">
Input partial frequency for element to the left</t>
        </r>
      </text>
    </comment>
    <comment ref="AO160" authorId="0" shapeId="0" xr:uid="{00000000-0006-0000-0200-000051060000}">
      <text>
        <r>
          <rPr>
            <b/>
            <sz val="8"/>
            <color indexed="81"/>
            <rFont val="Tahoma"/>
            <family val="2"/>
          </rPr>
          <t>Alexander Liao:</t>
        </r>
        <r>
          <rPr>
            <sz val="8"/>
            <color indexed="81"/>
            <rFont val="Tahoma"/>
            <family val="2"/>
          </rPr>
          <t xml:space="preserve">
Input partial frequency for element to the left</t>
        </r>
      </text>
    </comment>
    <comment ref="K161" authorId="0" shapeId="0" xr:uid="{00000000-0006-0000-0200-000052060000}">
      <text>
        <r>
          <rPr>
            <b/>
            <sz val="8"/>
            <color indexed="81"/>
            <rFont val="Tahoma"/>
            <family val="2"/>
          </rPr>
          <t>Alexander Liao:</t>
        </r>
        <r>
          <rPr>
            <sz val="8"/>
            <color indexed="81"/>
            <rFont val="Tahoma"/>
            <family val="2"/>
          </rPr>
          <t xml:space="preserve">
Input partial frequency for element to the left</t>
        </r>
      </text>
    </comment>
    <comment ref="N161" authorId="0" shapeId="0" xr:uid="{00000000-0006-0000-0200-000053060000}">
      <text>
        <r>
          <rPr>
            <b/>
            <sz val="8"/>
            <color indexed="81"/>
            <rFont val="Tahoma"/>
            <family val="2"/>
          </rPr>
          <t>Alexander Liao:</t>
        </r>
        <r>
          <rPr>
            <sz val="8"/>
            <color indexed="81"/>
            <rFont val="Tahoma"/>
            <family val="2"/>
          </rPr>
          <t xml:space="preserve">
Input partial frequency for element to the left</t>
        </r>
      </text>
    </comment>
    <comment ref="Q161" authorId="0" shapeId="0" xr:uid="{00000000-0006-0000-0200-000054060000}">
      <text>
        <r>
          <rPr>
            <b/>
            <sz val="8"/>
            <color indexed="81"/>
            <rFont val="Tahoma"/>
            <family val="2"/>
          </rPr>
          <t>Alexander Liao:</t>
        </r>
        <r>
          <rPr>
            <sz val="8"/>
            <color indexed="81"/>
            <rFont val="Tahoma"/>
            <family val="2"/>
          </rPr>
          <t xml:space="preserve">
Input partial frequency for element to the left</t>
        </r>
      </text>
    </comment>
    <comment ref="T161" authorId="0" shapeId="0" xr:uid="{00000000-0006-0000-0200-000055060000}">
      <text>
        <r>
          <rPr>
            <b/>
            <sz val="8"/>
            <color indexed="81"/>
            <rFont val="Tahoma"/>
            <family val="2"/>
          </rPr>
          <t>Alexander Liao:</t>
        </r>
        <r>
          <rPr>
            <sz val="8"/>
            <color indexed="81"/>
            <rFont val="Tahoma"/>
            <family val="2"/>
          </rPr>
          <t xml:space="preserve">
Input partial frequency for element to the left</t>
        </r>
      </text>
    </comment>
    <comment ref="W161" authorId="0" shapeId="0" xr:uid="{00000000-0006-0000-0200-000056060000}">
      <text>
        <r>
          <rPr>
            <b/>
            <sz val="8"/>
            <color indexed="81"/>
            <rFont val="Tahoma"/>
            <family val="2"/>
          </rPr>
          <t>Alexander Liao:</t>
        </r>
        <r>
          <rPr>
            <sz val="8"/>
            <color indexed="81"/>
            <rFont val="Tahoma"/>
            <family val="2"/>
          </rPr>
          <t xml:space="preserve">
Input partial frequency for element to the left</t>
        </r>
      </text>
    </comment>
    <comment ref="Z161" authorId="0" shapeId="0" xr:uid="{00000000-0006-0000-0200-000057060000}">
      <text>
        <r>
          <rPr>
            <b/>
            <sz val="8"/>
            <color indexed="81"/>
            <rFont val="Tahoma"/>
            <family val="2"/>
          </rPr>
          <t>Alexander Liao:</t>
        </r>
        <r>
          <rPr>
            <sz val="8"/>
            <color indexed="81"/>
            <rFont val="Tahoma"/>
            <family val="2"/>
          </rPr>
          <t xml:space="preserve">
Input partial frequency for element to the left</t>
        </r>
      </text>
    </comment>
    <comment ref="AC161" authorId="0" shapeId="0" xr:uid="{00000000-0006-0000-0200-000058060000}">
      <text>
        <r>
          <rPr>
            <b/>
            <sz val="8"/>
            <color indexed="81"/>
            <rFont val="Tahoma"/>
            <family val="2"/>
          </rPr>
          <t>Alexander Liao:</t>
        </r>
        <r>
          <rPr>
            <sz val="8"/>
            <color indexed="81"/>
            <rFont val="Tahoma"/>
            <family val="2"/>
          </rPr>
          <t xml:space="preserve">
Input partial frequency for element to the left</t>
        </r>
      </text>
    </comment>
    <comment ref="AF161" authorId="0" shapeId="0" xr:uid="{00000000-0006-0000-0200-000059060000}">
      <text>
        <r>
          <rPr>
            <b/>
            <sz val="8"/>
            <color indexed="81"/>
            <rFont val="Tahoma"/>
            <family val="2"/>
          </rPr>
          <t>Alexander Liao:</t>
        </r>
        <r>
          <rPr>
            <sz val="8"/>
            <color indexed="81"/>
            <rFont val="Tahoma"/>
            <family val="2"/>
          </rPr>
          <t xml:space="preserve">
Input partial frequency for element to the left</t>
        </r>
      </text>
    </comment>
    <comment ref="AI161" authorId="0" shapeId="0" xr:uid="{00000000-0006-0000-0200-00005A060000}">
      <text>
        <r>
          <rPr>
            <b/>
            <sz val="8"/>
            <color indexed="81"/>
            <rFont val="Tahoma"/>
            <family val="2"/>
          </rPr>
          <t>Alexander Liao:</t>
        </r>
        <r>
          <rPr>
            <sz val="8"/>
            <color indexed="81"/>
            <rFont val="Tahoma"/>
            <family val="2"/>
          </rPr>
          <t xml:space="preserve">
Input partial frequency for element to the left</t>
        </r>
      </text>
    </comment>
    <comment ref="AL161" authorId="0" shapeId="0" xr:uid="{00000000-0006-0000-0200-00005B060000}">
      <text>
        <r>
          <rPr>
            <b/>
            <sz val="8"/>
            <color indexed="81"/>
            <rFont val="Tahoma"/>
            <family val="2"/>
          </rPr>
          <t>Alexander Liao:</t>
        </r>
        <r>
          <rPr>
            <sz val="8"/>
            <color indexed="81"/>
            <rFont val="Tahoma"/>
            <family val="2"/>
          </rPr>
          <t xml:space="preserve">
Input partial frequency for element to the left</t>
        </r>
      </text>
    </comment>
    <comment ref="AO161" authorId="0" shapeId="0" xr:uid="{00000000-0006-0000-0200-00005C060000}">
      <text>
        <r>
          <rPr>
            <b/>
            <sz val="8"/>
            <color indexed="81"/>
            <rFont val="Tahoma"/>
            <family val="2"/>
          </rPr>
          <t>Alexander Liao:</t>
        </r>
        <r>
          <rPr>
            <sz val="8"/>
            <color indexed="81"/>
            <rFont val="Tahoma"/>
            <family val="2"/>
          </rPr>
          <t xml:space="preserve">
Input partial frequency for element to the left</t>
        </r>
      </text>
    </comment>
    <comment ref="K174" authorId="0" shapeId="0" xr:uid="{02800406-6C9B-4AC8-B00C-8FDD45C98551}">
      <text>
        <r>
          <rPr>
            <b/>
            <sz val="8"/>
            <color indexed="81"/>
            <rFont val="Tahoma"/>
            <family val="2"/>
          </rPr>
          <t>Alexander Liao:</t>
        </r>
        <r>
          <rPr>
            <sz val="8"/>
            <color indexed="81"/>
            <rFont val="Tahoma"/>
            <family val="2"/>
          </rPr>
          <t xml:space="preserve">
Input partial frequency for element to the left</t>
        </r>
      </text>
    </comment>
    <comment ref="N174" authorId="0" shapeId="0" xr:uid="{982B9BE2-9687-4B29-B8C6-C97A1603A66F}">
      <text>
        <r>
          <rPr>
            <b/>
            <sz val="8"/>
            <color indexed="81"/>
            <rFont val="Tahoma"/>
            <family val="2"/>
          </rPr>
          <t>Alexander Liao:</t>
        </r>
        <r>
          <rPr>
            <sz val="8"/>
            <color indexed="81"/>
            <rFont val="Tahoma"/>
            <family val="2"/>
          </rPr>
          <t xml:space="preserve">
Input partial frequency for element to the left</t>
        </r>
      </text>
    </comment>
    <comment ref="Q174" authorId="0" shapeId="0" xr:uid="{BCC0D014-65E6-4490-92FD-1F87E5BA1859}">
      <text>
        <r>
          <rPr>
            <b/>
            <sz val="8"/>
            <color indexed="81"/>
            <rFont val="Tahoma"/>
            <family val="2"/>
          </rPr>
          <t>Alexander Liao:</t>
        </r>
        <r>
          <rPr>
            <sz val="8"/>
            <color indexed="81"/>
            <rFont val="Tahoma"/>
            <family val="2"/>
          </rPr>
          <t xml:space="preserve">
Input partial frequency for element to the left</t>
        </r>
      </text>
    </comment>
    <comment ref="T174" authorId="0" shapeId="0" xr:uid="{92BBB3D7-7FB9-48DC-BE4B-27A142A8910F}">
      <text>
        <r>
          <rPr>
            <b/>
            <sz val="8"/>
            <color indexed="81"/>
            <rFont val="Tahoma"/>
            <family val="2"/>
          </rPr>
          <t>Alexander Liao:</t>
        </r>
        <r>
          <rPr>
            <sz val="8"/>
            <color indexed="81"/>
            <rFont val="Tahoma"/>
            <family val="2"/>
          </rPr>
          <t xml:space="preserve">
Input partial frequency for element to the left</t>
        </r>
      </text>
    </comment>
    <comment ref="W174" authorId="0" shapeId="0" xr:uid="{57469712-B235-46D6-99AA-DD29CF7B5684}">
      <text>
        <r>
          <rPr>
            <b/>
            <sz val="8"/>
            <color indexed="81"/>
            <rFont val="Tahoma"/>
            <family val="2"/>
          </rPr>
          <t>Alexander Liao:</t>
        </r>
        <r>
          <rPr>
            <sz val="8"/>
            <color indexed="81"/>
            <rFont val="Tahoma"/>
            <family val="2"/>
          </rPr>
          <t xml:space="preserve">
Input partial frequency for element to the left</t>
        </r>
      </text>
    </comment>
    <comment ref="Z174" authorId="0" shapeId="0" xr:uid="{6CD5788C-C787-47E6-9639-0E0F25AA7E5D}">
      <text>
        <r>
          <rPr>
            <b/>
            <sz val="8"/>
            <color indexed="81"/>
            <rFont val="Tahoma"/>
            <family val="2"/>
          </rPr>
          <t>Alexander Liao:</t>
        </r>
        <r>
          <rPr>
            <sz val="8"/>
            <color indexed="81"/>
            <rFont val="Tahoma"/>
            <family val="2"/>
          </rPr>
          <t xml:space="preserve">
Input partial frequency for element to the left</t>
        </r>
      </text>
    </comment>
    <comment ref="AC174" authorId="0" shapeId="0" xr:uid="{84FC234A-BB91-48A1-8E6F-3F7DAA8B1333}">
      <text>
        <r>
          <rPr>
            <b/>
            <sz val="8"/>
            <color indexed="81"/>
            <rFont val="Tahoma"/>
            <family val="2"/>
          </rPr>
          <t>Alexander Liao:</t>
        </r>
        <r>
          <rPr>
            <sz val="8"/>
            <color indexed="81"/>
            <rFont val="Tahoma"/>
            <family val="2"/>
          </rPr>
          <t xml:space="preserve">
Input partial frequency for element to the left</t>
        </r>
      </text>
    </comment>
    <comment ref="AF174" authorId="0" shapeId="0" xr:uid="{3FBF1952-0AF5-4B30-8B46-83B6ACEE6CB9}">
      <text>
        <r>
          <rPr>
            <b/>
            <sz val="8"/>
            <color indexed="81"/>
            <rFont val="Tahoma"/>
            <family val="2"/>
          </rPr>
          <t>Alexander Liao:</t>
        </r>
        <r>
          <rPr>
            <sz val="8"/>
            <color indexed="81"/>
            <rFont val="Tahoma"/>
            <family val="2"/>
          </rPr>
          <t xml:space="preserve">
Input partial frequency for element to the left</t>
        </r>
      </text>
    </comment>
    <comment ref="AI174" authorId="0" shapeId="0" xr:uid="{442170FA-A4DE-4AA8-B60A-A9C621097B0F}">
      <text>
        <r>
          <rPr>
            <b/>
            <sz val="8"/>
            <color indexed="81"/>
            <rFont val="Tahoma"/>
            <family val="2"/>
          </rPr>
          <t>Alexander Liao:</t>
        </r>
        <r>
          <rPr>
            <sz val="8"/>
            <color indexed="81"/>
            <rFont val="Tahoma"/>
            <family val="2"/>
          </rPr>
          <t xml:space="preserve">
Input partial frequency for element to the left</t>
        </r>
      </text>
    </comment>
    <comment ref="AL174" authorId="0" shapeId="0" xr:uid="{F945ACB3-92DF-4E93-B558-CD4298D51F27}">
      <text>
        <r>
          <rPr>
            <b/>
            <sz val="8"/>
            <color indexed="81"/>
            <rFont val="Tahoma"/>
            <family val="2"/>
          </rPr>
          <t>Alexander Liao:</t>
        </r>
        <r>
          <rPr>
            <sz val="8"/>
            <color indexed="81"/>
            <rFont val="Tahoma"/>
            <family val="2"/>
          </rPr>
          <t xml:space="preserve">
Input partial frequency for element to the left</t>
        </r>
      </text>
    </comment>
    <comment ref="AO174" authorId="0" shapeId="0" xr:uid="{3C54868B-4293-49A1-95CB-997A173D5A32}">
      <text>
        <r>
          <rPr>
            <b/>
            <sz val="8"/>
            <color indexed="81"/>
            <rFont val="Tahoma"/>
            <family val="2"/>
          </rPr>
          <t>Alexander Liao:</t>
        </r>
        <r>
          <rPr>
            <sz val="8"/>
            <color indexed="81"/>
            <rFont val="Tahoma"/>
            <family val="2"/>
          </rPr>
          <t xml:space="preserve">
Input partial frequency for element to the left</t>
        </r>
      </text>
    </comment>
    <comment ref="K179" authorId="0" shapeId="0" xr:uid="{956CBC7E-2610-4B80-86E9-57D6A662CE86}">
      <text>
        <r>
          <rPr>
            <b/>
            <sz val="8"/>
            <color indexed="81"/>
            <rFont val="Tahoma"/>
            <family val="2"/>
          </rPr>
          <t>Alexander Liao:</t>
        </r>
        <r>
          <rPr>
            <sz val="8"/>
            <color indexed="81"/>
            <rFont val="Tahoma"/>
            <family val="2"/>
          </rPr>
          <t xml:space="preserve">
Input partial frequency for element to the left</t>
        </r>
      </text>
    </comment>
    <comment ref="N179" authorId="0" shapeId="0" xr:uid="{820BF20F-B571-4120-835E-26227BA7C5A4}">
      <text>
        <r>
          <rPr>
            <b/>
            <sz val="8"/>
            <color indexed="81"/>
            <rFont val="Tahoma"/>
            <family val="2"/>
          </rPr>
          <t>Alexander Liao:</t>
        </r>
        <r>
          <rPr>
            <sz val="8"/>
            <color indexed="81"/>
            <rFont val="Tahoma"/>
            <family val="2"/>
          </rPr>
          <t xml:space="preserve">
Input partial frequency for element to the left</t>
        </r>
      </text>
    </comment>
    <comment ref="Q179" authorId="0" shapeId="0" xr:uid="{CFAC9098-E08A-4C1D-AF43-26C47F2DC1E9}">
      <text>
        <r>
          <rPr>
            <b/>
            <sz val="8"/>
            <color indexed="81"/>
            <rFont val="Tahoma"/>
            <family val="2"/>
          </rPr>
          <t>Alexander Liao:</t>
        </r>
        <r>
          <rPr>
            <sz val="8"/>
            <color indexed="81"/>
            <rFont val="Tahoma"/>
            <family val="2"/>
          </rPr>
          <t xml:space="preserve">
Input partial frequency for element to the left</t>
        </r>
      </text>
    </comment>
    <comment ref="T179" authorId="0" shapeId="0" xr:uid="{33F8749E-9ECD-48ED-A241-317E722E5887}">
      <text>
        <r>
          <rPr>
            <b/>
            <sz val="8"/>
            <color indexed="81"/>
            <rFont val="Tahoma"/>
            <family val="2"/>
          </rPr>
          <t>Alexander Liao:</t>
        </r>
        <r>
          <rPr>
            <sz val="8"/>
            <color indexed="81"/>
            <rFont val="Tahoma"/>
            <family val="2"/>
          </rPr>
          <t xml:space="preserve">
Input partial frequency for element to the left</t>
        </r>
      </text>
    </comment>
    <comment ref="W179" authorId="0" shapeId="0" xr:uid="{059A1F42-EAFE-41A4-9599-072224353748}">
      <text>
        <r>
          <rPr>
            <b/>
            <sz val="8"/>
            <color indexed="81"/>
            <rFont val="Tahoma"/>
            <family val="2"/>
          </rPr>
          <t>Alexander Liao:</t>
        </r>
        <r>
          <rPr>
            <sz val="8"/>
            <color indexed="81"/>
            <rFont val="Tahoma"/>
            <family val="2"/>
          </rPr>
          <t xml:space="preserve">
Input partial frequency for element to the left</t>
        </r>
      </text>
    </comment>
    <comment ref="Z179" authorId="0" shapeId="0" xr:uid="{B34A4F83-9F5A-48AE-8384-4BDAFEB92201}">
      <text>
        <r>
          <rPr>
            <b/>
            <sz val="8"/>
            <color indexed="81"/>
            <rFont val="Tahoma"/>
            <family val="2"/>
          </rPr>
          <t>Alexander Liao:</t>
        </r>
        <r>
          <rPr>
            <sz val="8"/>
            <color indexed="81"/>
            <rFont val="Tahoma"/>
            <family val="2"/>
          </rPr>
          <t xml:space="preserve">
Input partial frequency for element to the left</t>
        </r>
      </text>
    </comment>
    <comment ref="AC179" authorId="0" shapeId="0" xr:uid="{0E0B0D78-BF66-4689-B6F8-80F3489625BA}">
      <text>
        <r>
          <rPr>
            <b/>
            <sz val="8"/>
            <color indexed="81"/>
            <rFont val="Tahoma"/>
            <family val="2"/>
          </rPr>
          <t>Alexander Liao:</t>
        </r>
        <r>
          <rPr>
            <sz val="8"/>
            <color indexed="81"/>
            <rFont val="Tahoma"/>
            <family val="2"/>
          </rPr>
          <t xml:space="preserve">
Input partial frequency for element to the left</t>
        </r>
      </text>
    </comment>
    <comment ref="AF179" authorId="0" shapeId="0" xr:uid="{E628C5FC-F74F-4150-9B8A-6BED0F52C22A}">
      <text>
        <r>
          <rPr>
            <b/>
            <sz val="8"/>
            <color indexed="81"/>
            <rFont val="Tahoma"/>
            <family val="2"/>
          </rPr>
          <t>Alexander Liao:</t>
        </r>
        <r>
          <rPr>
            <sz val="8"/>
            <color indexed="81"/>
            <rFont val="Tahoma"/>
            <family val="2"/>
          </rPr>
          <t xml:space="preserve">
Input partial frequency for element to the left</t>
        </r>
      </text>
    </comment>
    <comment ref="AI179" authorId="0" shapeId="0" xr:uid="{D0E649AA-360A-4D04-A988-07A379DAB1C7}">
      <text>
        <r>
          <rPr>
            <b/>
            <sz val="8"/>
            <color indexed="81"/>
            <rFont val="Tahoma"/>
            <family val="2"/>
          </rPr>
          <t>Alexander Liao:</t>
        </r>
        <r>
          <rPr>
            <sz val="8"/>
            <color indexed="81"/>
            <rFont val="Tahoma"/>
            <family val="2"/>
          </rPr>
          <t xml:space="preserve">
Input partial frequency for element to the left</t>
        </r>
      </text>
    </comment>
    <comment ref="AL179" authorId="0" shapeId="0" xr:uid="{C0FFCEB0-8F52-4899-B2CB-114C9A4A1C3F}">
      <text>
        <r>
          <rPr>
            <b/>
            <sz val="8"/>
            <color indexed="81"/>
            <rFont val="Tahoma"/>
            <family val="2"/>
          </rPr>
          <t>Alexander Liao:</t>
        </r>
        <r>
          <rPr>
            <sz val="8"/>
            <color indexed="81"/>
            <rFont val="Tahoma"/>
            <family val="2"/>
          </rPr>
          <t xml:space="preserve">
Input partial frequency for element to the left</t>
        </r>
      </text>
    </comment>
    <comment ref="AO179" authorId="0" shapeId="0" xr:uid="{8A5CD263-EFB2-44E9-85B7-1AE5FB899748}">
      <text>
        <r>
          <rPr>
            <b/>
            <sz val="8"/>
            <color indexed="81"/>
            <rFont val="Tahoma"/>
            <family val="2"/>
          </rPr>
          <t>Alexander Liao:</t>
        </r>
        <r>
          <rPr>
            <sz val="8"/>
            <color indexed="81"/>
            <rFont val="Tahoma"/>
            <family val="2"/>
          </rPr>
          <t xml:space="preserve">
Input partial frequency for element to the left</t>
        </r>
      </text>
    </comment>
    <comment ref="K181" authorId="0" shapeId="0" xr:uid="{00000000-0006-0000-0200-00005D060000}">
      <text>
        <r>
          <rPr>
            <b/>
            <sz val="8"/>
            <color indexed="81"/>
            <rFont val="Tahoma"/>
            <family val="2"/>
          </rPr>
          <t>Alexander Liao:</t>
        </r>
        <r>
          <rPr>
            <sz val="8"/>
            <color indexed="81"/>
            <rFont val="Tahoma"/>
            <family val="2"/>
          </rPr>
          <t xml:space="preserve">
Input partial frequency for element to the left</t>
        </r>
      </text>
    </comment>
    <comment ref="N181" authorId="0" shapeId="0" xr:uid="{00000000-0006-0000-0200-00005E060000}">
      <text>
        <r>
          <rPr>
            <b/>
            <sz val="8"/>
            <color indexed="81"/>
            <rFont val="Tahoma"/>
            <family val="2"/>
          </rPr>
          <t>Alexander Liao:</t>
        </r>
        <r>
          <rPr>
            <sz val="8"/>
            <color indexed="81"/>
            <rFont val="Tahoma"/>
            <family val="2"/>
          </rPr>
          <t xml:space="preserve">
Input partial frequency for element to the left</t>
        </r>
      </text>
    </comment>
    <comment ref="Q181" authorId="0" shapeId="0" xr:uid="{00000000-0006-0000-0200-00005F060000}">
      <text>
        <r>
          <rPr>
            <b/>
            <sz val="8"/>
            <color indexed="81"/>
            <rFont val="Tahoma"/>
            <family val="2"/>
          </rPr>
          <t>Alexander Liao:</t>
        </r>
        <r>
          <rPr>
            <sz val="8"/>
            <color indexed="81"/>
            <rFont val="Tahoma"/>
            <family val="2"/>
          </rPr>
          <t xml:space="preserve">
Input partial frequency for element to the left</t>
        </r>
      </text>
    </comment>
    <comment ref="T181" authorId="0" shapeId="0" xr:uid="{00000000-0006-0000-0200-000060060000}">
      <text>
        <r>
          <rPr>
            <b/>
            <sz val="8"/>
            <color indexed="81"/>
            <rFont val="Tahoma"/>
            <family val="2"/>
          </rPr>
          <t>Alexander Liao:</t>
        </r>
        <r>
          <rPr>
            <sz val="8"/>
            <color indexed="81"/>
            <rFont val="Tahoma"/>
            <family val="2"/>
          </rPr>
          <t xml:space="preserve">
Input partial frequency for element to the left</t>
        </r>
      </text>
    </comment>
    <comment ref="W181" authorId="0" shapeId="0" xr:uid="{00000000-0006-0000-0200-000061060000}">
      <text>
        <r>
          <rPr>
            <b/>
            <sz val="8"/>
            <color indexed="81"/>
            <rFont val="Tahoma"/>
            <family val="2"/>
          </rPr>
          <t>Alexander Liao:</t>
        </r>
        <r>
          <rPr>
            <sz val="8"/>
            <color indexed="81"/>
            <rFont val="Tahoma"/>
            <family val="2"/>
          </rPr>
          <t xml:space="preserve">
Input partial frequency for element to the left</t>
        </r>
      </text>
    </comment>
    <comment ref="Z181" authorId="0" shapeId="0" xr:uid="{00000000-0006-0000-0200-000062060000}">
      <text>
        <r>
          <rPr>
            <b/>
            <sz val="8"/>
            <color indexed="81"/>
            <rFont val="Tahoma"/>
            <family val="2"/>
          </rPr>
          <t>Alexander Liao:</t>
        </r>
        <r>
          <rPr>
            <sz val="8"/>
            <color indexed="81"/>
            <rFont val="Tahoma"/>
            <family val="2"/>
          </rPr>
          <t xml:space="preserve">
Input partial frequency for element to the left</t>
        </r>
      </text>
    </comment>
    <comment ref="AC181" authorId="0" shapeId="0" xr:uid="{00000000-0006-0000-0200-000063060000}">
      <text>
        <r>
          <rPr>
            <b/>
            <sz val="8"/>
            <color indexed="81"/>
            <rFont val="Tahoma"/>
            <family val="2"/>
          </rPr>
          <t>Alexander Liao:</t>
        </r>
        <r>
          <rPr>
            <sz val="8"/>
            <color indexed="81"/>
            <rFont val="Tahoma"/>
            <family val="2"/>
          </rPr>
          <t xml:space="preserve">
Input partial frequency for element to the left</t>
        </r>
      </text>
    </comment>
    <comment ref="AF181" authorId="0" shapeId="0" xr:uid="{00000000-0006-0000-0200-000064060000}">
      <text>
        <r>
          <rPr>
            <b/>
            <sz val="8"/>
            <color indexed="81"/>
            <rFont val="Tahoma"/>
            <family val="2"/>
          </rPr>
          <t>Alexander Liao:</t>
        </r>
        <r>
          <rPr>
            <sz val="8"/>
            <color indexed="81"/>
            <rFont val="Tahoma"/>
            <family val="2"/>
          </rPr>
          <t xml:space="preserve">
Input partial frequency for element to the left</t>
        </r>
      </text>
    </comment>
    <comment ref="AI181" authorId="0" shapeId="0" xr:uid="{00000000-0006-0000-0200-000065060000}">
      <text>
        <r>
          <rPr>
            <b/>
            <sz val="8"/>
            <color indexed="81"/>
            <rFont val="Tahoma"/>
            <family val="2"/>
          </rPr>
          <t>Alexander Liao:</t>
        </r>
        <r>
          <rPr>
            <sz val="8"/>
            <color indexed="81"/>
            <rFont val="Tahoma"/>
            <family val="2"/>
          </rPr>
          <t xml:space="preserve">
Input partial frequency for element to the left</t>
        </r>
      </text>
    </comment>
    <comment ref="AL181" authorId="0" shapeId="0" xr:uid="{00000000-0006-0000-0200-000066060000}">
      <text>
        <r>
          <rPr>
            <b/>
            <sz val="8"/>
            <color indexed="81"/>
            <rFont val="Tahoma"/>
            <family val="2"/>
          </rPr>
          <t>Alexander Liao:</t>
        </r>
        <r>
          <rPr>
            <sz val="8"/>
            <color indexed="81"/>
            <rFont val="Tahoma"/>
            <family val="2"/>
          </rPr>
          <t xml:space="preserve">
Input partial frequency for element to the left</t>
        </r>
      </text>
    </comment>
    <comment ref="AO181" authorId="0" shapeId="0" xr:uid="{00000000-0006-0000-0200-000067060000}">
      <text>
        <r>
          <rPr>
            <b/>
            <sz val="8"/>
            <color indexed="81"/>
            <rFont val="Tahoma"/>
            <family val="2"/>
          </rPr>
          <t>Alexander Liao:</t>
        </r>
        <r>
          <rPr>
            <sz val="8"/>
            <color indexed="81"/>
            <rFont val="Tahoma"/>
            <family val="2"/>
          </rPr>
          <t xml:space="preserve">
Input partial frequency for element to the left</t>
        </r>
      </text>
    </comment>
    <comment ref="K183" authorId="0" shapeId="0" xr:uid="{00000000-0006-0000-0200-000068060000}">
      <text>
        <r>
          <rPr>
            <b/>
            <sz val="8"/>
            <color indexed="81"/>
            <rFont val="Tahoma"/>
            <family val="2"/>
          </rPr>
          <t>Alexander Liao:</t>
        </r>
        <r>
          <rPr>
            <sz val="8"/>
            <color indexed="81"/>
            <rFont val="Tahoma"/>
            <family val="2"/>
          </rPr>
          <t xml:space="preserve">
Input partial frequency for element to the left</t>
        </r>
      </text>
    </comment>
    <comment ref="N183" authorId="0" shapeId="0" xr:uid="{00000000-0006-0000-0200-000069060000}">
      <text>
        <r>
          <rPr>
            <b/>
            <sz val="8"/>
            <color indexed="81"/>
            <rFont val="Tahoma"/>
            <family val="2"/>
          </rPr>
          <t>Alexander Liao:</t>
        </r>
        <r>
          <rPr>
            <sz val="8"/>
            <color indexed="81"/>
            <rFont val="Tahoma"/>
            <family val="2"/>
          </rPr>
          <t xml:space="preserve">
Input partial frequency for element to the left</t>
        </r>
      </text>
    </comment>
    <comment ref="Q183" authorId="0" shapeId="0" xr:uid="{00000000-0006-0000-0200-00006A060000}">
      <text>
        <r>
          <rPr>
            <b/>
            <sz val="8"/>
            <color indexed="81"/>
            <rFont val="Tahoma"/>
            <family val="2"/>
          </rPr>
          <t>Alexander Liao:</t>
        </r>
        <r>
          <rPr>
            <sz val="8"/>
            <color indexed="81"/>
            <rFont val="Tahoma"/>
            <family val="2"/>
          </rPr>
          <t xml:space="preserve">
Input partial frequency for element to the left</t>
        </r>
      </text>
    </comment>
    <comment ref="T183" authorId="0" shapeId="0" xr:uid="{00000000-0006-0000-0200-00006B060000}">
      <text>
        <r>
          <rPr>
            <b/>
            <sz val="8"/>
            <color indexed="81"/>
            <rFont val="Tahoma"/>
            <family val="2"/>
          </rPr>
          <t>Alexander Liao:</t>
        </r>
        <r>
          <rPr>
            <sz val="8"/>
            <color indexed="81"/>
            <rFont val="Tahoma"/>
            <family val="2"/>
          </rPr>
          <t xml:space="preserve">
Input partial frequency for element to the left</t>
        </r>
      </text>
    </comment>
    <comment ref="W183" authorId="0" shapeId="0" xr:uid="{00000000-0006-0000-0200-00006C060000}">
      <text>
        <r>
          <rPr>
            <b/>
            <sz val="8"/>
            <color indexed="81"/>
            <rFont val="Tahoma"/>
            <family val="2"/>
          </rPr>
          <t>Alexander Liao:</t>
        </r>
        <r>
          <rPr>
            <sz val="8"/>
            <color indexed="81"/>
            <rFont val="Tahoma"/>
            <family val="2"/>
          </rPr>
          <t xml:space="preserve">
Input partial frequency for element to the left</t>
        </r>
      </text>
    </comment>
    <comment ref="Z183" authorId="0" shapeId="0" xr:uid="{00000000-0006-0000-0200-00006D060000}">
      <text>
        <r>
          <rPr>
            <b/>
            <sz val="8"/>
            <color indexed="81"/>
            <rFont val="Tahoma"/>
            <family val="2"/>
          </rPr>
          <t>Alexander Liao:</t>
        </r>
        <r>
          <rPr>
            <sz val="8"/>
            <color indexed="81"/>
            <rFont val="Tahoma"/>
            <family val="2"/>
          </rPr>
          <t xml:space="preserve">
Input partial frequency for element to the left</t>
        </r>
      </text>
    </comment>
    <comment ref="AC183" authorId="0" shapeId="0" xr:uid="{00000000-0006-0000-0200-00006E060000}">
      <text>
        <r>
          <rPr>
            <b/>
            <sz val="8"/>
            <color indexed="81"/>
            <rFont val="Tahoma"/>
            <family val="2"/>
          </rPr>
          <t>Alexander Liao:</t>
        </r>
        <r>
          <rPr>
            <sz val="8"/>
            <color indexed="81"/>
            <rFont val="Tahoma"/>
            <family val="2"/>
          </rPr>
          <t xml:space="preserve">
Input partial frequency for element to the left</t>
        </r>
      </text>
    </comment>
    <comment ref="AF183" authorId="0" shapeId="0" xr:uid="{00000000-0006-0000-0200-00006F060000}">
      <text>
        <r>
          <rPr>
            <b/>
            <sz val="8"/>
            <color indexed="81"/>
            <rFont val="Tahoma"/>
            <family val="2"/>
          </rPr>
          <t>Alexander Liao:</t>
        </r>
        <r>
          <rPr>
            <sz val="8"/>
            <color indexed="81"/>
            <rFont val="Tahoma"/>
            <family val="2"/>
          </rPr>
          <t xml:space="preserve">
Input partial frequency for element to the left</t>
        </r>
      </text>
    </comment>
    <comment ref="AI183" authorId="0" shapeId="0" xr:uid="{00000000-0006-0000-0200-000070060000}">
      <text>
        <r>
          <rPr>
            <b/>
            <sz val="8"/>
            <color indexed="81"/>
            <rFont val="Tahoma"/>
            <family val="2"/>
          </rPr>
          <t>Alexander Liao:</t>
        </r>
        <r>
          <rPr>
            <sz val="8"/>
            <color indexed="81"/>
            <rFont val="Tahoma"/>
            <family val="2"/>
          </rPr>
          <t xml:space="preserve">
Input partial frequency for element to the left</t>
        </r>
      </text>
    </comment>
    <comment ref="AL183" authorId="0" shapeId="0" xr:uid="{00000000-0006-0000-0200-000071060000}">
      <text>
        <r>
          <rPr>
            <b/>
            <sz val="8"/>
            <color indexed="81"/>
            <rFont val="Tahoma"/>
            <family val="2"/>
          </rPr>
          <t>Alexander Liao:</t>
        </r>
        <r>
          <rPr>
            <sz val="8"/>
            <color indexed="81"/>
            <rFont val="Tahoma"/>
            <family val="2"/>
          </rPr>
          <t xml:space="preserve">
Input partial frequency for element to the left</t>
        </r>
      </text>
    </comment>
    <comment ref="AO183" authorId="0" shapeId="0" xr:uid="{00000000-0006-0000-0200-000072060000}">
      <text>
        <r>
          <rPr>
            <b/>
            <sz val="8"/>
            <color indexed="81"/>
            <rFont val="Tahoma"/>
            <family val="2"/>
          </rPr>
          <t>Alexander Liao:</t>
        </r>
        <r>
          <rPr>
            <sz val="8"/>
            <color indexed="81"/>
            <rFont val="Tahoma"/>
            <family val="2"/>
          </rPr>
          <t xml:space="preserve">
Input partial frequency for element to the left</t>
        </r>
      </text>
    </comment>
    <comment ref="K184" authorId="0" shapeId="0" xr:uid="{00000000-0006-0000-0200-000073060000}">
      <text>
        <r>
          <rPr>
            <b/>
            <sz val="8"/>
            <color indexed="81"/>
            <rFont val="Tahoma"/>
            <family val="2"/>
          </rPr>
          <t>Alexander Liao:</t>
        </r>
        <r>
          <rPr>
            <sz val="8"/>
            <color indexed="81"/>
            <rFont val="Tahoma"/>
            <family val="2"/>
          </rPr>
          <t xml:space="preserve">
Input partial frequency for element to the left</t>
        </r>
      </text>
    </comment>
    <comment ref="N184" authorId="0" shapeId="0" xr:uid="{00000000-0006-0000-0200-000074060000}">
      <text>
        <r>
          <rPr>
            <b/>
            <sz val="8"/>
            <color indexed="81"/>
            <rFont val="Tahoma"/>
            <family val="2"/>
          </rPr>
          <t>Alexander Liao:</t>
        </r>
        <r>
          <rPr>
            <sz val="8"/>
            <color indexed="81"/>
            <rFont val="Tahoma"/>
            <family val="2"/>
          </rPr>
          <t xml:space="preserve">
Input partial frequency for element to the left</t>
        </r>
      </text>
    </comment>
    <comment ref="Q184" authorId="0" shapeId="0" xr:uid="{00000000-0006-0000-0200-000075060000}">
      <text>
        <r>
          <rPr>
            <b/>
            <sz val="8"/>
            <color indexed="81"/>
            <rFont val="Tahoma"/>
            <family val="2"/>
          </rPr>
          <t>Alexander Liao:</t>
        </r>
        <r>
          <rPr>
            <sz val="8"/>
            <color indexed="81"/>
            <rFont val="Tahoma"/>
            <family val="2"/>
          </rPr>
          <t xml:space="preserve">
Input partial frequency for element to the left</t>
        </r>
      </text>
    </comment>
    <comment ref="T184" authorId="0" shapeId="0" xr:uid="{00000000-0006-0000-0200-000076060000}">
      <text>
        <r>
          <rPr>
            <b/>
            <sz val="8"/>
            <color indexed="81"/>
            <rFont val="Tahoma"/>
            <family val="2"/>
          </rPr>
          <t>Alexander Liao:</t>
        </r>
        <r>
          <rPr>
            <sz val="8"/>
            <color indexed="81"/>
            <rFont val="Tahoma"/>
            <family val="2"/>
          </rPr>
          <t xml:space="preserve">
Input partial frequency for element to the left</t>
        </r>
      </text>
    </comment>
    <comment ref="W184" authorId="0" shapeId="0" xr:uid="{00000000-0006-0000-0200-000077060000}">
      <text>
        <r>
          <rPr>
            <b/>
            <sz val="8"/>
            <color indexed="81"/>
            <rFont val="Tahoma"/>
            <family val="2"/>
          </rPr>
          <t>Alexander Liao:</t>
        </r>
        <r>
          <rPr>
            <sz val="8"/>
            <color indexed="81"/>
            <rFont val="Tahoma"/>
            <family val="2"/>
          </rPr>
          <t xml:space="preserve">
Input partial frequency for element to the left</t>
        </r>
      </text>
    </comment>
    <comment ref="Z184" authorId="0" shapeId="0" xr:uid="{00000000-0006-0000-0200-000078060000}">
      <text>
        <r>
          <rPr>
            <b/>
            <sz val="8"/>
            <color indexed="81"/>
            <rFont val="Tahoma"/>
            <family val="2"/>
          </rPr>
          <t>Alexander Liao:</t>
        </r>
        <r>
          <rPr>
            <sz val="8"/>
            <color indexed="81"/>
            <rFont val="Tahoma"/>
            <family val="2"/>
          </rPr>
          <t xml:space="preserve">
Input partial frequency for element to the left</t>
        </r>
      </text>
    </comment>
    <comment ref="AC184" authorId="0" shapeId="0" xr:uid="{00000000-0006-0000-0200-000079060000}">
      <text>
        <r>
          <rPr>
            <b/>
            <sz val="8"/>
            <color indexed="81"/>
            <rFont val="Tahoma"/>
            <family val="2"/>
          </rPr>
          <t>Alexander Liao:</t>
        </r>
        <r>
          <rPr>
            <sz val="8"/>
            <color indexed="81"/>
            <rFont val="Tahoma"/>
            <family val="2"/>
          </rPr>
          <t xml:space="preserve">
Input partial frequency for element to the left</t>
        </r>
      </text>
    </comment>
    <comment ref="AF184" authorId="0" shapeId="0" xr:uid="{00000000-0006-0000-0200-00007A060000}">
      <text>
        <r>
          <rPr>
            <b/>
            <sz val="8"/>
            <color indexed="81"/>
            <rFont val="Tahoma"/>
            <family val="2"/>
          </rPr>
          <t>Alexander Liao:</t>
        </r>
        <r>
          <rPr>
            <sz val="8"/>
            <color indexed="81"/>
            <rFont val="Tahoma"/>
            <family val="2"/>
          </rPr>
          <t xml:space="preserve">
Input partial frequency for element to the left</t>
        </r>
      </text>
    </comment>
    <comment ref="AI184" authorId="0" shapeId="0" xr:uid="{00000000-0006-0000-0200-00007B060000}">
      <text>
        <r>
          <rPr>
            <b/>
            <sz val="8"/>
            <color indexed="81"/>
            <rFont val="Tahoma"/>
            <family val="2"/>
          </rPr>
          <t>Alexander Liao:</t>
        </r>
        <r>
          <rPr>
            <sz val="8"/>
            <color indexed="81"/>
            <rFont val="Tahoma"/>
            <family val="2"/>
          </rPr>
          <t xml:space="preserve">
Input partial frequency for element to the left</t>
        </r>
      </text>
    </comment>
    <comment ref="AL184" authorId="0" shapeId="0" xr:uid="{00000000-0006-0000-0200-00007C060000}">
      <text>
        <r>
          <rPr>
            <b/>
            <sz val="8"/>
            <color indexed="81"/>
            <rFont val="Tahoma"/>
            <family val="2"/>
          </rPr>
          <t>Alexander Liao:</t>
        </r>
        <r>
          <rPr>
            <sz val="8"/>
            <color indexed="81"/>
            <rFont val="Tahoma"/>
            <family val="2"/>
          </rPr>
          <t xml:space="preserve">
Input partial frequency for element to the left</t>
        </r>
      </text>
    </comment>
    <comment ref="AO184" authorId="0" shapeId="0" xr:uid="{00000000-0006-0000-0200-00007D060000}">
      <text>
        <r>
          <rPr>
            <b/>
            <sz val="8"/>
            <color indexed="81"/>
            <rFont val="Tahoma"/>
            <family val="2"/>
          </rPr>
          <t>Alexander Liao:</t>
        </r>
        <r>
          <rPr>
            <sz val="8"/>
            <color indexed="81"/>
            <rFont val="Tahoma"/>
            <family val="2"/>
          </rPr>
          <t xml:space="preserve">
Input partial frequency for element to the left</t>
        </r>
      </text>
    </comment>
    <comment ref="K186" authorId="0" shapeId="0" xr:uid="{00000000-0006-0000-0200-00007E060000}">
      <text>
        <r>
          <rPr>
            <b/>
            <sz val="8"/>
            <color indexed="81"/>
            <rFont val="Tahoma"/>
            <family val="2"/>
          </rPr>
          <t>Alexander Liao:</t>
        </r>
        <r>
          <rPr>
            <sz val="8"/>
            <color indexed="81"/>
            <rFont val="Tahoma"/>
            <family val="2"/>
          </rPr>
          <t xml:space="preserve">
Input partial frequency for element to the left</t>
        </r>
      </text>
    </comment>
    <comment ref="N186" authorId="0" shapeId="0" xr:uid="{00000000-0006-0000-0200-00007F060000}">
      <text>
        <r>
          <rPr>
            <b/>
            <sz val="8"/>
            <color indexed="81"/>
            <rFont val="Tahoma"/>
            <family val="2"/>
          </rPr>
          <t>Alexander Liao:</t>
        </r>
        <r>
          <rPr>
            <sz val="8"/>
            <color indexed="81"/>
            <rFont val="Tahoma"/>
            <family val="2"/>
          </rPr>
          <t xml:space="preserve">
Input partial frequency for element to the left</t>
        </r>
      </text>
    </comment>
    <comment ref="Q186" authorId="0" shapeId="0" xr:uid="{00000000-0006-0000-0200-000080060000}">
      <text>
        <r>
          <rPr>
            <b/>
            <sz val="8"/>
            <color indexed="81"/>
            <rFont val="Tahoma"/>
            <family val="2"/>
          </rPr>
          <t>Alexander Liao:</t>
        </r>
        <r>
          <rPr>
            <sz val="8"/>
            <color indexed="81"/>
            <rFont val="Tahoma"/>
            <family val="2"/>
          </rPr>
          <t xml:space="preserve">
Input partial frequency for element to the left</t>
        </r>
      </text>
    </comment>
    <comment ref="T186" authorId="0" shapeId="0" xr:uid="{00000000-0006-0000-0200-000081060000}">
      <text>
        <r>
          <rPr>
            <b/>
            <sz val="8"/>
            <color indexed="81"/>
            <rFont val="Tahoma"/>
            <family val="2"/>
          </rPr>
          <t>Alexander Liao:</t>
        </r>
        <r>
          <rPr>
            <sz val="8"/>
            <color indexed="81"/>
            <rFont val="Tahoma"/>
            <family val="2"/>
          </rPr>
          <t xml:space="preserve">
Input partial frequency for element to the left</t>
        </r>
      </text>
    </comment>
    <comment ref="W186" authorId="0" shapeId="0" xr:uid="{00000000-0006-0000-0200-000082060000}">
      <text>
        <r>
          <rPr>
            <b/>
            <sz val="8"/>
            <color indexed="81"/>
            <rFont val="Tahoma"/>
            <family val="2"/>
          </rPr>
          <t>Alexander Liao:</t>
        </r>
        <r>
          <rPr>
            <sz val="8"/>
            <color indexed="81"/>
            <rFont val="Tahoma"/>
            <family val="2"/>
          </rPr>
          <t xml:space="preserve">
Input partial frequency for element to the left</t>
        </r>
      </text>
    </comment>
    <comment ref="Z186" authorId="0" shapeId="0" xr:uid="{00000000-0006-0000-0200-000083060000}">
      <text>
        <r>
          <rPr>
            <b/>
            <sz val="8"/>
            <color indexed="81"/>
            <rFont val="Tahoma"/>
            <family val="2"/>
          </rPr>
          <t>Alexander Liao:</t>
        </r>
        <r>
          <rPr>
            <sz val="8"/>
            <color indexed="81"/>
            <rFont val="Tahoma"/>
            <family val="2"/>
          </rPr>
          <t xml:space="preserve">
Input partial frequency for element to the left</t>
        </r>
      </text>
    </comment>
    <comment ref="AC186" authorId="0" shapeId="0" xr:uid="{00000000-0006-0000-0200-000084060000}">
      <text>
        <r>
          <rPr>
            <b/>
            <sz val="8"/>
            <color indexed="81"/>
            <rFont val="Tahoma"/>
            <family val="2"/>
          </rPr>
          <t>Alexander Liao:</t>
        </r>
        <r>
          <rPr>
            <sz val="8"/>
            <color indexed="81"/>
            <rFont val="Tahoma"/>
            <family val="2"/>
          </rPr>
          <t xml:space="preserve">
Input partial frequency for element to the left</t>
        </r>
      </text>
    </comment>
    <comment ref="AF186" authorId="0" shapeId="0" xr:uid="{00000000-0006-0000-0200-000085060000}">
      <text>
        <r>
          <rPr>
            <b/>
            <sz val="8"/>
            <color indexed="81"/>
            <rFont val="Tahoma"/>
            <family val="2"/>
          </rPr>
          <t>Alexander Liao:</t>
        </r>
        <r>
          <rPr>
            <sz val="8"/>
            <color indexed="81"/>
            <rFont val="Tahoma"/>
            <family val="2"/>
          </rPr>
          <t xml:space="preserve">
Input partial frequency for element to the left</t>
        </r>
      </text>
    </comment>
    <comment ref="AI186" authorId="0" shapeId="0" xr:uid="{00000000-0006-0000-0200-000086060000}">
      <text>
        <r>
          <rPr>
            <b/>
            <sz val="8"/>
            <color indexed="81"/>
            <rFont val="Tahoma"/>
            <family val="2"/>
          </rPr>
          <t>Alexander Liao:</t>
        </r>
        <r>
          <rPr>
            <sz val="8"/>
            <color indexed="81"/>
            <rFont val="Tahoma"/>
            <family val="2"/>
          </rPr>
          <t xml:space="preserve">
Input partial frequency for element to the left</t>
        </r>
      </text>
    </comment>
    <comment ref="AL186" authorId="0" shapeId="0" xr:uid="{00000000-0006-0000-0200-000087060000}">
      <text>
        <r>
          <rPr>
            <b/>
            <sz val="8"/>
            <color indexed="81"/>
            <rFont val="Tahoma"/>
            <family val="2"/>
          </rPr>
          <t>Alexander Liao:</t>
        </r>
        <r>
          <rPr>
            <sz val="8"/>
            <color indexed="81"/>
            <rFont val="Tahoma"/>
            <family val="2"/>
          </rPr>
          <t xml:space="preserve">
Input partial frequency for element to the left</t>
        </r>
      </text>
    </comment>
    <comment ref="AO186" authorId="0" shapeId="0" xr:uid="{00000000-0006-0000-0200-000088060000}">
      <text>
        <r>
          <rPr>
            <b/>
            <sz val="8"/>
            <color indexed="81"/>
            <rFont val="Tahoma"/>
            <family val="2"/>
          </rPr>
          <t>Alexander Liao:</t>
        </r>
        <r>
          <rPr>
            <sz val="8"/>
            <color indexed="81"/>
            <rFont val="Tahoma"/>
            <family val="2"/>
          </rPr>
          <t xml:space="preserve">
Input partial frequency for element to the left</t>
        </r>
      </text>
    </comment>
    <comment ref="K188" authorId="0" shapeId="0" xr:uid="{00000000-0006-0000-0200-000089060000}">
      <text>
        <r>
          <rPr>
            <b/>
            <sz val="8"/>
            <color indexed="81"/>
            <rFont val="Tahoma"/>
            <family val="2"/>
          </rPr>
          <t>Alexander Liao:</t>
        </r>
        <r>
          <rPr>
            <sz val="8"/>
            <color indexed="81"/>
            <rFont val="Tahoma"/>
            <family val="2"/>
          </rPr>
          <t xml:space="preserve">
Input partial frequency for element to the left</t>
        </r>
      </text>
    </comment>
    <comment ref="N188" authorId="0" shapeId="0" xr:uid="{00000000-0006-0000-0200-00008A060000}">
      <text>
        <r>
          <rPr>
            <b/>
            <sz val="8"/>
            <color indexed="81"/>
            <rFont val="Tahoma"/>
            <family val="2"/>
          </rPr>
          <t>Alexander Liao:</t>
        </r>
        <r>
          <rPr>
            <sz val="8"/>
            <color indexed="81"/>
            <rFont val="Tahoma"/>
            <family val="2"/>
          </rPr>
          <t xml:space="preserve">
Input partial frequency for element to the left</t>
        </r>
      </text>
    </comment>
    <comment ref="Q188" authorId="0" shapeId="0" xr:uid="{00000000-0006-0000-0200-00008B060000}">
      <text>
        <r>
          <rPr>
            <b/>
            <sz val="8"/>
            <color indexed="81"/>
            <rFont val="Tahoma"/>
            <family val="2"/>
          </rPr>
          <t>Alexander Liao:</t>
        </r>
        <r>
          <rPr>
            <sz val="8"/>
            <color indexed="81"/>
            <rFont val="Tahoma"/>
            <family val="2"/>
          </rPr>
          <t xml:space="preserve">
Input partial frequency for element to the left</t>
        </r>
      </text>
    </comment>
    <comment ref="T188" authorId="0" shapeId="0" xr:uid="{00000000-0006-0000-0200-00008C060000}">
      <text>
        <r>
          <rPr>
            <b/>
            <sz val="8"/>
            <color indexed="81"/>
            <rFont val="Tahoma"/>
            <family val="2"/>
          </rPr>
          <t>Alexander Liao:</t>
        </r>
        <r>
          <rPr>
            <sz val="8"/>
            <color indexed="81"/>
            <rFont val="Tahoma"/>
            <family val="2"/>
          </rPr>
          <t xml:space="preserve">
Input partial frequency for element to the left</t>
        </r>
      </text>
    </comment>
    <comment ref="W188" authorId="0" shapeId="0" xr:uid="{00000000-0006-0000-0200-00008D060000}">
      <text>
        <r>
          <rPr>
            <b/>
            <sz val="8"/>
            <color indexed="81"/>
            <rFont val="Tahoma"/>
            <family val="2"/>
          </rPr>
          <t>Alexander Liao:</t>
        </r>
        <r>
          <rPr>
            <sz val="8"/>
            <color indexed="81"/>
            <rFont val="Tahoma"/>
            <family val="2"/>
          </rPr>
          <t xml:space="preserve">
Input partial frequency for element to the left</t>
        </r>
      </text>
    </comment>
    <comment ref="Z188" authorId="0" shapeId="0" xr:uid="{00000000-0006-0000-0200-00008E060000}">
      <text>
        <r>
          <rPr>
            <b/>
            <sz val="8"/>
            <color indexed="81"/>
            <rFont val="Tahoma"/>
            <family val="2"/>
          </rPr>
          <t>Alexander Liao:</t>
        </r>
        <r>
          <rPr>
            <sz val="8"/>
            <color indexed="81"/>
            <rFont val="Tahoma"/>
            <family val="2"/>
          </rPr>
          <t xml:space="preserve">
Input partial frequency for element to the left</t>
        </r>
      </text>
    </comment>
    <comment ref="AC188" authorId="0" shapeId="0" xr:uid="{00000000-0006-0000-0200-00008F060000}">
      <text>
        <r>
          <rPr>
            <b/>
            <sz val="8"/>
            <color indexed="81"/>
            <rFont val="Tahoma"/>
            <family val="2"/>
          </rPr>
          <t>Alexander Liao:</t>
        </r>
        <r>
          <rPr>
            <sz val="8"/>
            <color indexed="81"/>
            <rFont val="Tahoma"/>
            <family val="2"/>
          </rPr>
          <t xml:space="preserve">
Input partial frequency for element to the left</t>
        </r>
      </text>
    </comment>
    <comment ref="AF188" authorId="0" shapeId="0" xr:uid="{00000000-0006-0000-0200-000090060000}">
      <text>
        <r>
          <rPr>
            <b/>
            <sz val="8"/>
            <color indexed="81"/>
            <rFont val="Tahoma"/>
            <family val="2"/>
          </rPr>
          <t>Alexander Liao:</t>
        </r>
        <r>
          <rPr>
            <sz val="8"/>
            <color indexed="81"/>
            <rFont val="Tahoma"/>
            <family val="2"/>
          </rPr>
          <t xml:space="preserve">
Input partial frequency for element to the left</t>
        </r>
      </text>
    </comment>
    <comment ref="AI188" authorId="0" shapeId="0" xr:uid="{00000000-0006-0000-0200-000091060000}">
      <text>
        <r>
          <rPr>
            <b/>
            <sz val="8"/>
            <color indexed="81"/>
            <rFont val="Tahoma"/>
            <family val="2"/>
          </rPr>
          <t>Alexander Liao:</t>
        </r>
        <r>
          <rPr>
            <sz val="8"/>
            <color indexed="81"/>
            <rFont val="Tahoma"/>
            <family val="2"/>
          </rPr>
          <t xml:space="preserve">
Input partial frequency for element to the left</t>
        </r>
      </text>
    </comment>
    <comment ref="AL188" authorId="0" shapeId="0" xr:uid="{00000000-0006-0000-0200-000092060000}">
      <text>
        <r>
          <rPr>
            <b/>
            <sz val="8"/>
            <color indexed="81"/>
            <rFont val="Tahoma"/>
            <family val="2"/>
          </rPr>
          <t>Alexander Liao:</t>
        </r>
        <r>
          <rPr>
            <sz val="8"/>
            <color indexed="81"/>
            <rFont val="Tahoma"/>
            <family val="2"/>
          </rPr>
          <t xml:space="preserve">
Input partial frequency for element to the left</t>
        </r>
      </text>
    </comment>
    <comment ref="AO188" authorId="0" shapeId="0" xr:uid="{00000000-0006-0000-0200-000093060000}">
      <text>
        <r>
          <rPr>
            <b/>
            <sz val="8"/>
            <color indexed="81"/>
            <rFont val="Tahoma"/>
            <family val="2"/>
          </rPr>
          <t>Alexander Liao:</t>
        </r>
        <r>
          <rPr>
            <sz val="8"/>
            <color indexed="81"/>
            <rFont val="Tahoma"/>
            <family val="2"/>
          </rPr>
          <t xml:space="preserve">
Input partial frequency for element to the left</t>
        </r>
      </text>
    </comment>
    <comment ref="K189" authorId="0" shapeId="0" xr:uid="{00000000-0006-0000-0200-000094060000}">
      <text>
        <r>
          <rPr>
            <b/>
            <sz val="8"/>
            <color indexed="81"/>
            <rFont val="Tahoma"/>
            <family val="2"/>
          </rPr>
          <t>Alexander Liao:</t>
        </r>
        <r>
          <rPr>
            <sz val="8"/>
            <color indexed="81"/>
            <rFont val="Tahoma"/>
            <family val="2"/>
          </rPr>
          <t xml:space="preserve">
Input partial frequency for element to the left</t>
        </r>
      </text>
    </comment>
    <comment ref="N189" authorId="0" shapeId="0" xr:uid="{00000000-0006-0000-0200-000095060000}">
      <text>
        <r>
          <rPr>
            <b/>
            <sz val="8"/>
            <color indexed="81"/>
            <rFont val="Tahoma"/>
            <family val="2"/>
          </rPr>
          <t>Alexander Liao:</t>
        </r>
        <r>
          <rPr>
            <sz val="8"/>
            <color indexed="81"/>
            <rFont val="Tahoma"/>
            <family val="2"/>
          </rPr>
          <t xml:space="preserve">
Input partial frequency for element to the left</t>
        </r>
      </text>
    </comment>
    <comment ref="Q189" authorId="0" shapeId="0" xr:uid="{00000000-0006-0000-0200-000096060000}">
      <text>
        <r>
          <rPr>
            <b/>
            <sz val="8"/>
            <color indexed="81"/>
            <rFont val="Tahoma"/>
            <family val="2"/>
          </rPr>
          <t>Alexander Liao:</t>
        </r>
        <r>
          <rPr>
            <sz val="8"/>
            <color indexed="81"/>
            <rFont val="Tahoma"/>
            <family val="2"/>
          </rPr>
          <t xml:space="preserve">
Input partial frequency for element to the left</t>
        </r>
      </text>
    </comment>
    <comment ref="T189" authorId="0" shapeId="0" xr:uid="{00000000-0006-0000-0200-000097060000}">
      <text>
        <r>
          <rPr>
            <b/>
            <sz val="8"/>
            <color indexed="81"/>
            <rFont val="Tahoma"/>
            <family val="2"/>
          </rPr>
          <t>Alexander Liao:</t>
        </r>
        <r>
          <rPr>
            <sz val="8"/>
            <color indexed="81"/>
            <rFont val="Tahoma"/>
            <family val="2"/>
          </rPr>
          <t xml:space="preserve">
Input partial frequency for element to the left</t>
        </r>
      </text>
    </comment>
    <comment ref="W189" authorId="0" shapeId="0" xr:uid="{00000000-0006-0000-0200-000098060000}">
      <text>
        <r>
          <rPr>
            <b/>
            <sz val="8"/>
            <color indexed="81"/>
            <rFont val="Tahoma"/>
            <family val="2"/>
          </rPr>
          <t>Alexander Liao:</t>
        </r>
        <r>
          <rPr>
            <sz val="8"/>
            <color indexed="81"/>
            <rFont val="Tahoma"/>
            <family val="2"/>
          </rPr>
          <t xml:space="preserve">
Input partial frequency for element to the left</t>
        </r>
      </text>
    </comment>
    <comment ref="Z189" authorId="0" shapeId="0" xr:uid="{00000000-0006-0000-0200-000099060000}">
      <text>
        <r>
          <rPr>
            <b/>
            <sz val="8"/>
            <color indexed="81"/>
            <rFont val="Tahoma"/>
            <family val="2"/>
          </rPr>
          <t>Alexander Liao:</t>
        </r>
        <r>
          <rPr>
            <sz val="8"/>
            <color indexed="81"/>
            <rFont val="Tahoma"/>
            <family val="2"/>
          </rPr>
          <t xml:space="preserve">
Input partial frequency for element to the left</t>
        </r>
      </text>
    </comment>
    <comment ref="AC189" authorId="0" shapeId="0" xr:uid="{00000000-0006-0000-0200-00009A060000}">
      <text>
        <r>
          <rPr>
            <b/>
            <sz val="8"/>
            <color indexed="81"/>
            <rFont val="Tahoma"/>
            <family val="2"/>
          </rPr>
          <t>Alexander Liao:</t>
        </r>
        <r>
          <rPr>
            <sz val="8"/>
            <color indexed="81"/>
            <rFont val="Tahoma"/>
            <family val="2"/>
          </rPr>
          <t xml:space="preserve">
Input partial frequency for element to the left</t>
        </r>
      </text>
    </comment>
    <comment ref="AF189" authorId="0" shapeId="0" xr:uid="{00000000-0006-0000-0200-00009B060000}">
      <text>
        <r>
          <rPr>
            <b/>
            <sz val="8"/>
            <color indexed="81"/>
            <rFont val="Tahoma"/>
            <family val="2"/>
          </rPr>
          <t>Alexander Liao:</t>
        </r>
        <r>
          <rPr>
            <sz val="8"/>
            <color indexed="81"/>
            <rFont val="Tahoma"/>
            <family val="2"/>
          </rPr>
          <t xml:space="preserve">
Input partial frequency for element to the left</t>
        </r>
      </text>
    </comment>
    <comment ref="AI189" authorId="0" shapeId="0" xr:uid="{00000000-0006-0000-0200-00009C060000}">
      <text>
        <r>
          <rPr>
            <b/>
            <sz val="8"/>
            <color indexed="81"/>
            <rFont val="Tahoma"/>
            <family val="2"/>
          </rPr>
          <t>Alexander Liao:</t>
        </r>
        <r>
          <rPr>
            <sz val="8"/>
            <color indexed="81"/>
            <rFont val="Tahoma"/>
            <family val="2"/>
          </rPr>
          <t xml:space="preserve">
Input partial frequency for element to the left</t>
        </r>
      </text>
    </comment>
    <comment ref="AL189" authorId="0" shapeId="0" xr:uid="{00000000-0006-0000-0200-00009D060000}">
      <text>
        <r>
          <rPr>
            <b/>
            <sz val="8"/>
            <color indexed="81"/>
            <rFont val="Tahoma"/>
            <family val="2"/>
          </rPr>
          <t>Alexander Liao:</t>
        </r>
        <r>
          <rPr>
            <sz val="8"/>
            <color indexed="81"/>
            <rFont val="Tahoma"/>
            <family val="2"/>
          </rPr>
          <t xml:space="preserve">
Input partial frequency for element to the left</t>
        </r>
      </text>
    </comment>
    <comment ref="AO189" authorId="0" shapeId="0" xr:uid="{00000000-0006-0000-0200-00009E060000}">
      <text>
        <r>
          <rPr>
            <b/>
            <sz val="8"/>
            <color indexed="81"/>
            <rFont val="Tahoma"/>
            <family val="2"/>
          </rPr>
          <t>Alexander Liao:</t>
        </r>
        <r>
          <rPr>
            <sz val="8"/>
            <color indexed="81"/>
            <rFont val="Tahoma"/>
            <family val="2"/>
          </rPr>
          <t xml:space="preserve">
Input partial frequency for element to the left</t>
        </r>
      </text>
    </comment>
    <comment ref="K228" authorId="0" shapeId="0" xr:uid="{00000000-0006-0000-0200-00009F060000}">
      <text>
        <r>
          <rPr>
            <b/>
            <sz val="8"/>
            <color indexed="81"/>
            <rFont val="Tahoma"/>
            <family val="2"/>
          </rPr>
          <t>Alexander Liao:</t>
        </r>
        <r>
          <rPr>
            <sz val="8"/>
            <color indexed="81"/>
            <rFont val="Tahoma"/>
            <family val="2"/>
          </rPr>
          <t xml:space="preserve">
Input partial frequency for element to the left</t>
        </r>
      </text>
    </comment>
    <comment ref="N228" authorId="0" shapeId="0" xr:uid="{00000000-0006-0000-0200-0000A0060000}">
      <text>
        <r>
          <rPr>
            <b/>
            <sz val="8"/>
            <color indexed="81"/>
            <rFont val="Tahoma"/>
            <family val="2"/>
          </rPr>
          <t>Alexander Liao:</t>
        </r>
        <r>
          <rPr>
            <sz val="8"/>
            <color indexed="81"/>
            <rFont val="Tahoma"/>
            <family val="2"/>
          </rPr>
          <t xml:space="preserve">
Input partial frequency for element to the left</t>
        </r>
      </text>
    </comment>
    <comment ref="Q228" authorId="0" shapeId="0" xr:uid="{00000000-0006-0000-0200-0000A1060000}">
      <text>
        <r>
          <rPr>
            <b/>
            <sz val="8"/>
            <color indexed="81"/>
            <rFont val="Tahoma"/>
            <family val="2"/>
          </rPr>
          <t>Alexander Liao:</t>
        </r>
        <r>
          <rPr>
            <sz val="8"/>
            <color indexed="81"/>
            <rFont val="Tahoma"/>
            <family val="2"/>
          </rPr>
          <t xml:space="preserve">
Input partial frequency for element to the left</t>
        </r>
      </text>
    </comment>
    <comment ref="T228" authorId="0" shapeId="0" xr:uid="{00000000-0006-0000-0200-0000A2060000}">
      <text>
        <r>
          <rPr>
            <b/>
            <sz val="8"/>
            <color indexed="81"/>
            <rFont val="Tahoma"/>
            <family val="2"/>
          </rPr>
          <t>Alexander Liao:</t>
        </r>
        <r>
          <rPr>
            <sz val="8"/>
            <color indexed="81"/>
            <rFont val="Tahoma"/>
            <family val="2"/>
          </rPr>
          <t xml:space="preserve">
Input partial frequency for element to the left</t>
        </r>
      </text>
    </comment>
    <comment ref="W228" authorId="0" shapeId="0" xr:uid="{00000000-0006-0000-0200-0000A3060000}">
      <text>
        <r>
          <rPr>
            <b/>
            <sz val="8"/>
            <color indexed="81"/>
            <rFont val="Tahoma"/>
            <family val="2"/>
          </rPr>
          <t>Alexander Liao:</t>
        </r>
        <r>
          <rPr>
            <sz val="8"/>
            <color indexed="81"/>
            <rFont val="Tahoma"/>
            <family val="2"/>
          </rPr>
          <t xml:space="preserve">
Input partial frequency for element to the left</t>
        </r>
      </text>
    </comment>
    <comment ref="Z228" authorId="0" shapeId="0" xr:uid="{00000000-0006-0000-0200-0000A4060000}">
      <text>
        <r>
          <rPr>
            <b/>
            <sz val="8"/>
            <color indexed="81"/>
            <rFont val="Tahoma"/>
            <family val="2"/>
          </rPr>
          <t>Alexander Liao:</t>
        </r>
        <r>
          <rPr>
            <sz val="8"/>
            <color indexed="81"/>
            <rFont val="Tahoma"/>
            <family val="2"/>
          </rPr>
          <t xml:space="preserve">
Input partial frequency for element to the left</t>
        </r>
      </text>
    </comment>
    <comment ref="AC228" authorId="0" shapeId="0" xr:uid="{00000000-0006-0000-0200-0000A5060000}">
      <text>
        <r>
          <rPr>
            <b/>
            <sz val="8"/>
            <color indexed="81"/>
            <rFont val="Tahoma"/>
            <family val="2"/>
          </rPr>
          <t>Alexander Liao:</t>
        </r>
        <r>
          <rPr>
            <sz val="8"/>
            <color indexed="81"/>
            <rFont val="Tahoma"/>
            <family val="2"/>
          </rPr>
          <t xml:space="preserve">
Input partial frequency for element to the left</t>
        </r>
      </text>
    </comment>
    <comment ref="AF228" authorId="0" shapeId="0" xr:uid="{00000000-0006-0000-0200-0000A6060000}">
      <text>
        <r>
          <rPr>
            <b/>
            <sz val="8"/>
            <color indexed="81"/>
            <rFont val="Tahoma"/>
            <family val="2"/>
          </rPr>
          <t>Alexander Liao:</t>
        </r>
        <r>
          <rPr>
            <sz val="8"/>
            <color indexed="81"/>
            <rFont val="Tahoma"/>
            <family val="2"/>
          </rPr>
          <t xml:space="preserve">
Input partial frequency for element to the left</t>
        </r>
      </text>
    </comment>
    <comment ref="AI228" authorId="0" shapeId="0" xr:uid="{00000000-0006-0000-0200-0000A7060000}">
      <text>
        <r>
          <rPr>
            <b/>
            <sz val="8"/>
            <color indexed="81"/>
            <rFont val="Tahoma"/>
            <family val="2"/>
          </rPr>
          <t>Alexander Liao:</t>
        </r>
        <r>
          <rPr>
            <sz val="8"/>
            <color indexed="81"/>
            <rFont val="Tahoma"/>
            <family val="2"/>
          </rPr>
          <t xml:space="preserve">
Input partial frequency for element to the left</t>
        </r>
      </text>
    </comment>
    <comment ref="AL228" authorId="0" shapeId="0" xr:uid="{00000000-0006-0000-0200-0000A8060000}">
      <text>
        <r>
          <rPr>
            <b/>
            <sz val="8"/>
            <color indexed="81"/>
            <rFont val="Tahoma"/>
            <family val="2"/>
          </rPr>
          <t>Alexander Liao:</t>
        </r>
        <r>
          <rPr>
            <sz val="8"/>
            <color indexed="81"/>
            <rFont val="Tahoma"/>
            <family val="2"/>
          </rPr>
          <t xml:space="preserve">
Input partial frequency for element to the left</t>
        </r>
      </text>
    </comment>
    <comment ref="AO228" authorId="0" shapeId="0" xr:uid="{00000000-0006-0000-0200-0000A9060000}">
      <text>
        <r>
          <rPr>
            <b/>
            <sz val="8"/>
            <color indexed="81"/>
            <rFont val="Tahoma"/>
            <family val="2"/>
          </rPr>
          <t>Alexander Liao:</t>
        </r>
        <r>
          <rPr>
            <sz val="8"/>
            <color indexed="81"/>
            <rFont val="Tahoma"/>
            <family val="2"/>
          </rPr>
          <t xml:space="preserve">
Input partial frequency for element to the left</t>
        </r>
      </text>
    </comment>
    <comment ref="K230" authorId="0" shapeId="0" xr:uid="{00000000-0006-0000-0200-0000AA060000}">
      <text>
        <r>
          <rPr>
            <b/>
            <sz val="8"/>
            <color indexed="81"/>
            <rFont val="Tahoma"/>
            <family val="2"/>
          </rPr>
          <t>Alexander Liao:</t>
        </r>
        <r>
          <rPr>
            <sz val="8"/>
            <color indexed="81"/>
            <rFont val="Tahoma"/>
            <family val="2"/>
          </rPr>
          <t xml:space="preserve">
Input partial frequency for element to the left</t>
        </r>
      </text>
    </comment>
    <comment ref="N230" authorId="0" shapeId="0" xr:uid="{00000000-0006-0000-0200-0000AB060000}">
      <text>
        <r>
          <rPr>
            <b/>
            <sz val="8"/>
            <color indexed="81"/>
            <rFont val="Tahoma"/>
            <family val="2"/>
          </rPr>
          <t>Alexander Liao:</t>
        </r>
        <r>
          <rPr>
            <sz val="8"/>
            <color indexed="81"/>
            <rFont val="Tahoma"/>
            <family val="2"/>
          </rPr>
          <t xml:space="preserve">
Input partial frequency for element to the left</t>
        </r>
      </text>
    </comment>
    <comment ref="Q230" authorId="0" shapeId="0" xr:uid="{00000000-0006-0000-0200-0000AC060000}">
      <text>
        <r>
          <rPr>
            <b/>
            <sz val="8"/>
            <color indexed="81"/>
            <rFont val="Tahoma"/>
            <family val="2"/>
          </rPr>
          <t>Alexander Liao:</t>
        </r>
        <r>
          <rPr>
            <sz val="8"/>
            <color indexed="81"/>
            <rFont val="Tahoma"/>
            <family val="2"/>
          </rPr>
          <t xml:space="preserve">
Input partial frequency for element to the left</t>
        </r>
      </text>
    </comment>
    <comment ref="T230" authorId="0" shapeId="0" xr:uid="{00000000-0006-0000-0200-0000AD060000}">
      <text>
        <r>
          <rPr>
            <b/>
            <sz val="8"/>
            <color indexed="81"/>
            <rFont val="Tahoma"/>
            <family val="2"/>
          </rPr>
          <t>Alexander Liao:</t>
        </r>
        <r>
          <rPr>
            <sz val="8"/>
            <color indexed="81"/>
            <rFont val="Tahoma"/>
            <family val="2"/>
          </rPr>
          <t xml:space="preserve">
Input partial frequency for element to the left</t>
        </r>
      </text>
    </comment>
    <comment ref="W230" authorId="0" shapeId="0" xr:uid="{00000000-0006-0000-0200-0000AE060000}">
      <text>
        <r>
          <rPr>
            <b/>
            <sz val="8"/>
            <color indexed="81"/>
            <rFont val="Tahoma"/>
            <family val="2"/>
          </rPr>
          <t>Alexander Liao:</t>
        </r>
        <r>
          <rPr>
            <sz val="8"/>
            <color indexed="81"/>
            <rFont val="Tahoma"/>
            <family val="2"/>
          </rPr>
          <t xml:space="preserve">
Input partial frequency for element to the left</t>
        </r>
      </text>
    </comment>
    <comment ref="Z230" authorId="0" shapeId="0" xr:uid="{00000000-0006-0000-0200-0000AF060000}">
      <text>
        <r>
          <rPr>
            <b/>
            <sz val="8"/>
            <color indexed="81"/>
            <rFont val="Tahoma"/>
            <family val="2"/>
          </rPr>
          <t>Alexander Liao:</t>
        </r>
        <r>
          <rPr>
            <sz val="8"/>
            <color indexed="81"/>
            <rFont val="Tahoma"/>
            <family val="2"/>
          </rPr>
          <t xml:space="preserve">
Input partial frequency for element to the left</t>
        </r>
      </text>
    </comment>
    <comment ref="AC230" authorId="0" shapeId="0" xr:uid="{00000000-0006-0000-0200-0000B0060000}">
      <text>
        <r>
          <rPr>
            <b/>
            <sz val="8"/>
            <color indexed="81"/>
            <rFont val="Tahoma"/>
            <family val="2"/>
          </rPr>
          <t>Alexander Liao:</t>
        </r>
        <r>
          <rPr>
            <sz val="8"/>
            <color indexed="81"/>
            <rFont val="Tahoma"/>
            <family val="2"/>
          </rPr>
          <t xml:space="preserve">
Input partial frequency for element to the left</t>
        </r>
      </text>
    </comment>
    <comment ref="AF230" authorId="0" shapeId="0" xr:uid="{00000000-0006-0000-0200-0000B1060000}">
      <text>
        <r>
          <rPr>
            <b/>
            <sz val="8"/>
            <color indexed="81"/>
            <rFont val="Tahoma"/>
            <family val="2"/>
          </rPr>
          <t>Alexander Liao:</t>
        </r>
        <r>
          <rPr>
            <sz val="8"/>
            <color indexed="81"/>
            <rFont val="Tahoma"/>
            <family val="2"/>
          </rPr>
          <t xml:space="preserve">
Input partial frequency for element to the left</t>
        </r>
      </text>
    </comment>
    <comment ref="AI230" authorId="0" shapeId="0" xr:uid="{00000000-0006-0000-0200-0000B2060000}">
      <text>
        <r>
          <rPr>
            <b/>
            <sz val="8"/>
            <color indexed="81"/>
            <rFont val="Tahoma"/>
            <family val="2"/>
          </rPr>
          <t>Alexander Liao:</t>
        </r>
        <r>
          <rPr>
            <sz val="8"/>
            <color indexed="81"/>
            <rFont val="Tahoma"/>
            <family val="2"/>
          </rPr>
          <t xml:space="preserve">
Input partial frequency for element to the left</t>
        </r>
      </text>
    </comment>
    <comment ref="AL230" authorId="0" shapeId="0" xr:uid="{00000000-0006-0000-0200-0000B3060000}">
      <text>
        <r>
          <rPr>
            <b/>
            <sz val="8"/>
            <color indexed="81"/>
            <rFont val="Tahoma"/>
            <family val="2"/>
          </rPr>
          <t>Alexander Liao:</t>
        </r>
        <r>
          <rPr>
            <sz val="8"/>
            <color indexed="81"/>
            <rFont val="Tahoma"/>
            <family val="2"/>
          </rPr>
          <t xml:space="preserve">
Input partial frequency for element to the left</t>
        </r>
      </text>
    </comment>
    <comment ref="AO230" authorId="0" shapeId="0" xr:uid="{00000000-0006-0000-0200-0000B4060000}">
      <text>
        <r>
          <rPr>
            <b/>
            <sz val="8"/>
            <color indexed="81"/>
            <rFont val="Tahoma"/>
            <family val="2"/>
          </rPr>
          <t>Alexander Liao:</t>
        </r>
        <r>
          <rPr>
            <sz val="8"/>
            <color indexed="81"/>
            <rFont val="Tahoma"/>
            <family val="2"/>
          </rPr>
          <t xml:space="preserve">
Input partial frequency for element to the left</t>
        </r>
      </text>
    </comment>
    <comment ref="K231" authorId="0" shapeId="0" xr:uid="{00000000-0006-0000-0200-0000B5060000}">
      <text>
        <r>
          <rPr>
            <b/>
            <sz val="8"/>
            <color indexed="81"/>
            <rFont val="Tahoma"/>
            <family val="2"/>
          </rPr>
          <t>Alexander Liao:</t>
        </r>
        <r>
          <rPr>
            <sz val="8"/>
            <color indexed="81"/>
            <rFont val="Tahoma"/>
            <family val="2"/>
          </rPr>
          <t xml:space="preserve">
Input partial frequency for element to the left</t>
        </r>
      </text>
    </comment>
    <comment ref="N231" authorId="0" shapeId="0" xr:uid="{00000000-0006-0000-0200-0000B6060000}">
      <text>
        <r>
          <rPr>
            <b/>
            <sz val="8"/>
            <color indexed="81"/>
            <rFont val="Tahoma"/>
            <family val="2"/>
          </rPr>
          <t>Alexander Liao:</t>
        </r>
        <r>
          <rPr>
            <sz val="8"/>
            <color indexed="81"/>
            <rFont val="Tahoma"/>
            <family val="2"/>
          </rPr>
          <t xml:space="preserve">
Input partial frequency for element to the left</t>
        </r>
      </text>
    </comment>
    <comment ref="Q231" authorId="0" shapeId="0" xr:uid="{00000000-0006-0000-0200-0000B7060000}">
      <text>
        <r>
          <rPr>
            <b/>
            <sz val="8"/>
            <color indexed="81"/>
            <rFont val="Tahoma"/>
            <family val="2"/>
          </rPr>
          <t>Alexander Liao:</t>
        </r>
        <r>
          <rPr>
            <sz val="8"/>
            <color indexed="81"/>
            <rFont val="Tahoma"/>
            <family val="2"/>
          </rPr>
          <t xml:space="preserve">
Input partial frequency for element to the left</t>
        </r>
      </text>
    </comment>
    <comment ref="T231" authorId="0" shapeId="0" xr:uid="{00000000-0006-0000-0200-0000B8060000}">
      <text>
        <r>
          <rPr>
            <b/>
            <sz val="8"/>
            <color indexed="81"/>
            <rFont val="Tahoma"/>
            <family val="2"/>
          </rPr>
          <t>Alexander Liao:</t>
        </r>
        <r>
          <rPr>
            <sz val="8"/>
            <color indexed="81"/>
            <rFont val="Tahoma"/>
            <family val="2"/>
          </rPr>
          <t xml:space="preserve">
Input partial frequency for element to the left</t>
        </r>
      </text>
    </comment>
    <comment ref="W231" authorId="0" shapeId="0" xr:uid="{00000000-0006-0000-0200-0000B9060000}">
      <text>
        <r>
          <rPr>
            <b/>
            <sz val="8"/>
            <color indexed="81"/>
            <rFont val="Tahoma"/>
            <family val="2"/>
          </rPr>
          <t>Alexander Liao:</t>
        </r>
        <r>
          <rPr>
            <sz val="8"/>
            <color indexed="81"/>
            <rFont val="Tahoma"/>
            <family val="2"/>
          </rPr>
          <t xml:space="preserve">
Input partial frequency for element to the left</t>
        </r>
      </text>
    </comment>
    <comment ref="Z231" authorId="0" shapeId="0" xr:uid="{00000000-0006-0000-0200-0000BA060000}">
      <text>
        <r>
          <rPr>
            <b/>
            <sz val="8"/>
            <color indexed="81"/>
            <rFont val="Tahoma"/>
            <family val="2"/>
          </rPr>
          <t>Alexander Liao:</t>
        </r>
        <r>
          <rPr>
            <sz val="8"/>
            <color indexed="81"/>
            <rFont val="Tahoma"/>
            <family val="2"/>
          </rPr>
          <t xml:space="preserve">
Input partial frequency for element to the left</t>
        </r>
      </text>
    </comment>
    <comment ref="AC231" authorId="0" shapeId="0" xr:uid="{00000000-0006-0000-0200-0000BB060000}">
      <text>
        <r>
          <rPr>
            <b/>
            <sz val="8"/>
            <color indexed="81"/>
            <rFont val="Tahoma"/>
            <family val="2"/>
          </rPr>
          <t>Alexander Liao:</t>
        </r>
        <r>
          <rPr>
            <sz val="8"/>
            <color indexed="81"/>
            <rFont val="Tahoma"/>
            <family val="2"/>
          </rPr>
          <t xml:space="preserve">
Input partial frequency for element to the left</t>
        </r>
      </text>
    </comment>
    <comment ref="AF231" authorId="0" shapeId="0" xr:uid="{00000000-0006-0000-0200-0000BC060000}">
      <text>
        <r>
          <rPr>
            <b/>
            <sz val="8"/>
            <color indexed="81"/>
            <rFont val="Tahoma"/>
            <family val="2"/>
          </rPr>
          <t>Alexander Liao:</t>
        </r>
        <r>
          <rPr>
            <sz val="8"/>
            <color indexed="81"/>
            <rFont val="Tahoma"/>
            <family val="2"/>
          </rPr>
          <t xml:space="preserve">
Input partial frequency for element to the left</t>
        </r>
      </text>
    </comment>
    <comment ref="AI231" authorId="0" shapeId="0" xr:uid="{00000000-0006-0000-0200-0000BD060000}">
      <text>
        <r>
          <rPr>
            <b/>
            <sz val="8"/>
            <color indexed="81"/>
            <rFont val="Tahoma"/>
            <family val="2"/>
          </rPr>
          <t>Alexander Liao:</t>
        </r>
        <r>
          <rPr>
            <sz val="8"/>
            <color indexed="81"/>
            <rFont val="Tahoma"/>
            <family val="2"/>
          </rPr>
          <t xml:space="preserve">
Input partial frequency for element to the left</t>
        </r>
      </text>
    </comment>
    <comment ref="AL231" authorId="0" shapeId="0" xr:uid="{00000000-0006-0000-0200-0000BE060000}">
      <text>
        <r>
          <rPr>
            <b/>
            <sz val="8"/>
            <color indexed="81"/>
            <rFont val="Tahoma"/>
            <family val="2"/>
          </rPr>
          <t>Alexander Liao:</t>
        </r>
        <r>
          <rPr>
            <sz val="8"/>
            <color indexed="81"/>
            <rFont val="Tahoma"/>
            <family val="2"/>
          </rPr>
          <t xml:space="preserve">
Input partial frequency for element to the left</t>
        </r>
      </text>
    </comment>
    <comment ref="AO231" authorId="0" shapeId="0" xr:uid="{00000000-0006-0000-0200-0000BF060000}">
      <text>
        <r>
          <rPr>
            <b/>
            <sz val="8"/>
            <color indexed="81"/>
            <rFont val="Tahoma"/>
            <family val="2"/>
          </rPr>
          <t>Alexander Liao:</t>
        </r>
        <r>
          <rPr>
            <sz val="8"/>
            <color indexed="81"/>
            <rFont val="Tahoma"/>
            <family val="2"/>
          </rPr>
          <t xml:space="preserve">
Input partial frequency for element to the left</t>
        </r>
      </text>
    </comment>
    <comment ref="K232" authorId="0" shapeId="0" xr:uid="{00000000-0006-0000-0200-0000C0060000}">
      <text>
        <r>
          <rPr>
            <b/>
            <sz val="8"/>
            <color indexed="81"/>
            <rFont val="Tahoma"/>
            <family val="2"/>
          </rPr>
          <t>Alexander Liao:</t>
        </r>
        <r>
          <rPr>
            <sz val="8"/>
            <color indexed="81"/>
            <rFont val="Tahoma"/>
            <family val="2"/>
          </rPr>
          <t xml:space="preserve">
Input partial frequency for element to the left</t>
        </r>
      </text>
    </comment>
    <comment ref="N232" authorId="0" shapeId="0" xr:uid="{00000000-0006-0000-0200-0000C1060000}">
      <text>
        <r>
          <rPr>
            <b/>
            <sz val="8"/>
            <color indexed="81"/>
            <rFont val="Tahoma"/>
            <family val="2"/>
          </rPr>
          <t>Alexander Liao:</t>
        </r>
        <r>
          <rPr>
            <sz val="8"/>
            <color indexed="81"/>
            <rFont val="Tahoma"/>
            <family val="2"/>
          </rPr>
          <t xml:space="preserve">
Input partial frequency for element to the left</t>
        </r>
      </text>
    </comment>
    <comment ref="Q232" authorId="0" shapeId="0" xr:uid="{00000000-0006-0000-0200-0000C2060000}">
      <text>
        <r>
          <rPr>
            <b/>
            <sz val="8"/>
            <color indexed="81"/>
            <rFont val="Tahoma"/>
            <family val="2"/>
          </rPr>
          <t>Alexander Liao:</t>
        </r>
        <r>
          <rPr>
            <sz val="8"/>
            <color indexed="81"/>
            <rFont val="Tahoma"/>
            <family val="2"/>
          </rPr>
          <t xml:space="preserve">
Input partial frequency for element to the left</t>
        </r>
      </text>
    </comment>
    <comment ref="T232" authorId="0" shapeId="0" xr:uid="{00000000-0006-0000-0200-0000C3060000}">
      <text>
        <r>
          <rPr>
            <b/>
            <sz val="8"/>
            <color indexed="81"/>
            <rFont val="Tahoma"/>
            <family val="2"/>
          </rPr>
          <t>Alexander Liao:</t>
        </r>
        <r>
          <rPr>
            <sz val="8"/>
            <color indexed="81"/>
            <rFont val="Tahoma"/>
            <family val="2"/>
          </rPr>
          <t xml:space="preserve">
Input partial frequency for element to the left</t>
        </r>
      </text>
    </comment>
    <comment ref="W232" authorId="0" shapeId="0" xr:uid="{00000000-0006-0000-0200-0000C4060000}">
      <text>
        <r>
          <rPr>
            <b/>
            <sz val="8"/>
            <color indexed="81"/>
            <rFont val="Tahoma"/>
            <family val="2"/>
          </rPr>
          <t>Alexander Liao:</t>
        </r>
        <r>
          <rPr>
            <sz val="8"/>
            <color indexed="81"/>
            <rFont val="Tahoma"/>
            <family val="2"/>
          </rPr>
          <t xml:space="preserve">
Input partial frequency for element to the left</t>
        </r>
      </text>
    </comment>
    <comment ref="Z232" authorId="0" shapeId="0" xr:uid="{00000000-0006-0000-0200-0000C5060000}">
      <text>
        <r>
          <rPr>
            <b/>
            <sz val="8"/>
            <color indexed="81"/>
            <rFont val="Tahoma"/>
            <family val="2"/>
          </rPr>
          <t>Alexander Liao:</t>
        </r>
        <r>
          <rPr>
            <sz val="8"/>
            <color indexed="81"/>
            <rFont val="Tahoma"/>
            <family val="2"/>
          </rPr>
          <t xml:space="preserve">
Input partial frequency for element to the left</t>
        </r>
      </text>
    </comment>
    <comment ref="AC232" authorId="0" shapeId="0" xr:uid="{00000000-0006-0000-0200-0000C6060000}">
      <text>
        <r>
          <rPr>
            <b/>
            <sz val="8"/>
            <color indexed="81"/>
            <rFont val="Tahoma"/>
            <family val="2"/>
          </rPr>
          <t>Alexander Liao:</t>
        </r>
        <r>
          <rPr>
            <sz val="8"/>
            <color indexed="81"/>
            <rFont val="Tahoma"/>
            <family val="2"/>
          </rPr>
          <t xml:space="preserve">
Input partial frequency for element to the left</t>
        </r>
      </text>
    </comment>
    <comment ref="AF232" authorId="0" shapeId="0" xr:uid="{00000000-0006-0000-0200-0000C7060000}">
      <text>
        <r>
          <rPr>
            <b/>
            <sz val="8"/>
            <color indexed="81"/>
            <rFont val="Tahoma"/>
            <family val="2"/>
          </rPr>
          <t>Alexander Liao:</t>
        </r>
        <r>
          <rPr>
            <sz val="8"/>
            <color indexed="81"/>
            <rFont val="Tahoma"/>
            <family val="2"/>
          </rPr>
          <t xml:space="preserve">
Input partial frequency for element to the left</t>
        </r>
      </text>
    </comment>
    <comment ref="AI232" authorId="0" shapeId="0" xr:uid="{00000000-0006-0000-0200-0000C8060000}">
      <text>
        <r>
          <rPr>
            <b/>
            <sz val="8"/>
            <color indexed="81"/>
            <rFont val="Tahoma"/>
            <family val="2"/>
          </rPr>
          <t>Alexander Liao:</t>
        </r>
        <r>
          <rPr>
            <sz val="8"/>
            <color indexed="81"/>
            <rFont val="Tahoma"/>
            <family val="2"/>
          </rPr>
          <t xml:space="preserve">
Input partial frequency for element to the left</t>
        </r>
      </text>
    </comment>
    <comment ref="AL232" authorId="0" shapeId="0" xr:uid="{00000000-0006-0000-0200-0000C9060000}">
      <text>
        <r>
          <rPr>
            <b/>
            <sz val="8"/>
            <color indexed="81"/>
            <rFont val="Tahoma"/>
            <family val="2"/>
          </rPr>
          <t>Alexander Liao:</t>
        </r>
        <r>
          <rPr>
            <sz val="8"/>
            <color indexed="81"/>
            <rFont val="Tahoma"/>
            <family val="2"/>
          </rPr>
          <t xml:space="preserve">
Input partial frequency for element to the left</t>
        </r>
      </text>
    </comment>
    <comment ref="AO232" authorId="0" shapeId="0" xr:uid="{00000000-0006-0000-0200-0000CA060000}">
      <text>
        <r>
          <rPr>
            <b/>
            <sz val="8"/>
            <color indexed="81"/>
            <rFont val="Tahoma"/>
            <family val="2"/>
          </rPr>
          <t>Alexander Liao:</t>
        </r>
        <r>
          <rPr>
            <sz val="8"/>
            <color indexed="81"/>
            <rFont val="Tahoma"/>
            <family val="2"/>
          </rPr>
          <t xml:space="preserve">
Input partial frequency for element to the left</t>
        </r>
      </text>
    </comment>
    <comment ref="K233" authorId="0" shapeId="0" xr:uid="{00000000-0006-0000-0200-0000CB060000}">
      <text>
        <r>
          <rPr>
            <b/>
            <sz val="8"/>
            <color indexed="81"/>
            <rFont val="Tahoma"/>
            <family val="2"/>
          </rPr>
          <t>Alexander Liao:</t>
        </r>
        <r>
          <rPr>
            <sz val="8"/>
            <color indexed="81"/>
            <rFont val="Tahoma"/>
            <family val="2"/>
          </rPr>
          <t xml:space="preserve">
Input partial frequency for element to the left</t>
        </r>
      </text>
    </comment>
    <comment ref="N233" authorId="0" shapeId="0" xr:uid="{00000000-0006-0000-0200-0000CC060000}">
      <text>
        <r>
          <rPr>
            <b/>
            <sz val="8"/>
            <color indexed="81"/>
            <rFont val="Tahoma"/>
            <family val="2"/>
          </rPr>
          <t>Alexander Liao:</t>
        </r>
        <r>
          <rPr>
            <sz val="8"/>
            <color indexed="81"/>
            <rFont val="Tahoma"/>
            <family val="2"/>
          </rPr>
          <t xml:space="preserve">
Input partial frequency for element to the left</t>
        </r>
      </text>
    </comment>
    <comment ref="Q233" authorId="0" shapeId="0" xr:uid="{00000000-0006-0000-0200-0000CD060000}">
      <text>
        <r>
          <rPr>
            <b/>
            <sz val="8"/>
            <color indexed="81"/>
            <rFont val="Tahoma"/>
            <family val="2"/>
          </rPr>
          <t>Alexander Liao:</t>
        </r>
        <r>
          <rPr>
            <sz val="8"/>
            <color indexed="81"/>
            <rFont val="Tahoma"/>
            <family val="2"/>
          </rPr>
          <t xml:space="preserve">
Input partial frequency for element to the left</t>
        </r>
      </text>
    </comment>
    <comment ref="T233" authorId="0" shapeId="0" xr:uid="{00000000-0006-0000-0200-0000CE060000}">
      <text>
        <r>
          <rPr>
            <b/>
            <sz val="8"/>
            <color indexed="81"/>
            <rFont val="Tahoma"/>
            <family val="2"/>
          </rPr>
          <t>Alexander Liao:</t>
        </r>
        <r>
          <rPr>
            <sz val="8"/>
            <color indexed="81"/>
            <rFont val="Tahoma"/>
            <family val="2"/>
          </rPr>
          <t xml:space="preserve">
Input partial frequency for element to the left</t>
        </r>
      </text>
    </comment>
    <comment ref="W233" authorId="0" shapeId="0" xr:uid="{00000000-0006-0000-0200-0000CF060000}">
      <text>
        <r>
          <rPr>
            <b/>
            <sz val="8"/>
            <color indexed="81"/>
            <rFont val="Tahoma"/>
            <family val="2"/>
          </rPr>
          <t>Alexander Liao:</t>
        </r>
        <r>
          <rPr>
            <sz val="8"/>
            <color indexed="81"/>
            <rFont val="Tahoma"/>
            <family val="2"/>
          </rPr>
          <t xml:space="preserve">
Input partial frequency for element to the left</t>
        </r>
      </text>
    </comment>
    <comment ref="Z233" authorId="0" shapeId="0" xr:uid="{00000000-0006-0000-0200-0000D0060000}">
      <text>
        <r>
          <rPr>
            <b/>
            <sz val="8"/>
            <color indexed="81"/>
            <rFont val="Tahoma"/>
            <family val="2"/>
          </rPr>
          <t>Alexander Liao:</t>
        </r>
        <r>
          <rPr>
            <sz val="8"/>
            <color indexed="81"/>
            <rFont val="Tahoma"/>
            <family val="2"/>
          </rPr>
          <t xml:space="preserve">
Input partial frequency for element to the left</t>
        </r>
      </text>
    </comment>
    <comment ref="AC233" authorId="0" shapeId="0" xr:uid="{00000000-0006-0000-0200-0000D1060000}">
      <text>
        <r>
          <rPr>
            <b/>
            <sz val="8"/>
            <color indexed="81"/>
            <rFont val="Tahoma"/>
            <family val="2"/>
          </rPr>
          <t>Alexander Liao:</t>
        </r>
        <r>
          <rPr>
            <sz val="8"/>
            <color indexed="81"/>
            <rFont val="Tahoma"/>
            <family val="2"/>
          </rPr>
          <t xml:space="preserve">
Input partial frequency for element to the left</t>
        </r>
      </text>
    </comment>
    <comment ref="AF233" authorId="0" shapeId="0" xr:uid="{00000000-0006-0000-0200-0000D2060000}">
      <text>
        <r>
          <rPr>
            <b/>
            <sz val="8"/>
            <color indexed="81"/>
            <rFont val="Tahoma"/>
            <family val="2"/>
          </rPr>
          <t>Alexander Liao:</t>
        </r>
        <r>
          <rPr>
            <sz val="8"/>
            <color indexed="81"/>
            <rFont val="Tahoma"/>
            <family val="2"/>
          </rPr>
          <t xml:space="preserve">
Input partial frequency for element to the left</t>
        </r>
      </text>
    </comment>
    <comment ref="AI233" authorId="0" shapeId="0" xr:uid="{00000000-0006-0000-0200-0000D3060000}">
      <text>
        <r>
          <rPr>
            <b/>
            <sz val="8"/>
            <color indexed="81"/>
            <rFont val="Tahoma"/>
            <family val="2"/>
          </rPr>
          <t>Alexander Liao:</t>
        </r>
        <r>
          <rPr>
            <sz val="8"/>
            <color indexed="81"/>
            <rFont val="Tahoma"/>
            <family val="2"/>
          </rPr>
          <t xml:space="preserve">
Input partial frequency for element to the left</t>
        </r>
      </text>
    </comment>
    <comment ref="AL233" authorId="0" shapeId="0" xr:uid="{00000000-0006-0000-0200-0000D4060000}">
      <text>
        <r>
          <rPr>
            <b/>
            <sz val="8"/>
            <color indexed="81"/>
            <rFont val="Tahoma"/>
            <family val="2"/>
          </rPr>
          <t>Alexander Liao:</t>
        </r>
        <r>
          <rPr>
            <sz val="8"/>
            <color indexed="81"/>
            <rFont val="Tahoma"/>
            <family val="2"/>
          </rPr>
          <t xml:space="preserve">
Input partial frequency for element to the left</t>
        </r>
      </text>
    </comment>
    <comment ref="AO233" authorId="0" shapeId="0" xr:uid="{00000000-0006-0000-0200-0000D5060000}">
      <text>
        <r>
          <rPr>
            <b/>
            <sz val="8"/>
            <color indexed="81"/>
            <rFont val="Tahoma"/>
            <family val="2"/>
          </rPr>
          <t>Alexander Liao:</t>
        </r>
        <r>
          <rPr>
            <sz val="8"/>
            <color indexed="81"/>
            <rFont val="Tahoma"/>
            <family val="2"/>
          </rPr>
          <t xml:space="preserve">
Input partial frequency for element to the left</t>
        </r>
      </text>
    </comment>
    <comment ref="K234" authorId="0" shapeId="0" xr:uid="{00000000-0006-0000-0200-0000D6060000}">
      <text>
        <r>
          <rPr>
            <b/>
            <sz val="8"/>
            <color indexed="81"/>
            <rFont val="Tahoma"/>
            <family val="2"/>
          </rPr>
          <t>Alexander Liao:</t>
        </r>
        <r>
          <rPr>
            <sz val="8"/>
            <color indexed="81"/>
            <rFont val="Tahoma"/>
            <family val="2"/>
          </rPr>
          <t xml:space="preserve">
Input partial frequency for element to the left</t>
        </r>
      </text>
    </comment>
    <comment ref="N234" authorId="0" shapeId="0" xr:uid="{00000000-0006-0000-0200-0000D7060000}">
      <text>
        <r>
          <rPr>
            <b/>
            <sz val="8"/>
            <color indexed="81"/>
            <rFont val="Tahoma"/>
            <family val="2"/>
          </rPr>
          <t>Alexander Liao:</t>
        </r>
        <r>
          <rPr>
            <sz val="8"/>
            <color indexed="81"/>
            <rFont val="Tahoma"/>
            <family val="2"/>
          </rPr>
          <t xml:space="preserve">
Input partial frequency for element to the left</t>
        </r>
      </text>
    </comment>
    <comment ref="Q234" authorId="0" shapeId="0" xr:uid="{00000000-0006-0000-0200-0000D8060000}">
      <text>
        <r>
          <rPr>
            <b/>
            <sz val="8"/>
            <color indexed="81"/>
            <rFont val="Tahoma"/>
            <family val="2"/>
          </rPr>
          <t>Alexander Liao:</t>
        </r>
        <r>
          <rPr>
            <sz val="8"/>
            <color indexed="81"/>
            <rFont val="Tahoma"/>
            <family val="2"/>
          </rPr>
          <t xml:space="preserve">
Input partial frequency for element to the left</t>
        </r>
      </text>
    </comment>
    <comment ref="T234" authorId="0" shapeId="0" xr:uid="{00000000-0006-0000-0200-0000D9060000}">
      <text>
        <r>
          <rPr>
            <b/>
            <sz val="8"/>
            <color indexed="81"/>
            <rFont val="Tahoma"/>
            <family val="2"/>
          </rPr>
          <t>Alexander Liao:</t>
        </r>
        <r>
          <rPr>
            <sz val="8"/>
            <color indexed="81"/>
            <rFont val="Tahoma"/>
            <family val="2"/>
          </rPr>
          <t xml:space="preserve">
Input partial frequency for element to the left</t>
        </r>
      </text>
    </comment>
    <comment ref="W234" authorId="0" shapeId="0" xr:uid="{00000000-0006-0000-0200-0000DA060000}">
      <text>
        <r>
          <rPr>
            <b/>
            <sz val="8"/>
            <color indexed="81"/>
            <rFont val="Tahoma"/>
            <family val="2"/>
          </rPr>
          <t>Alexander Liao:</t>
        </r>
        <r>
          <rPr>
            <sz val="8"/>
            <color indexed="81"/>
            <rFont val="Tahoma"/>
            <family val="2"/>
          </rPr>
          <t xml:space="preserve">
Input partial frequency for element to the left</t>
        </r>
      </text>
    </comment>
    <comment ref="Z234" authorId="0" shapeId="0" xr:uid="{00000000-0006-0000-0200-0000DB060000}">
      <text>
        <r>
          <rPr>
            <b/>
            <sz val="8"/>
            <color indexed="81"/>
            <rFont val="Tahoma"/>
            <family val="2"/>
          </rPr>
          <t>Alexander Liao:</t>
        </r>
        <r>
          <rPr>
            <sz val="8"/>
            <color indexed="81"/>
            <rFont val="Tahoma"/>
            <family val="2"/>
          </rPr>
          <t xml:space="preserve">
Input partial frequency for element to the left</t>
        </r>
      </text>
    </comment>
    <comment ref="AC234" authorId="0" shapeId="0" xr:uid="{00000000-0006-0000-0200-0000DC060000}">
      <text>
        <r>
          <rPr>
            <b/>
            <sz val="8"/>
            <color indexed="81"/>
            <rFont val="Tahoma"/>
            <family val="2"/>
          </rPr>
          <t>Alexander Liao:</t>
        </r>
        <r>
          <rPr>
            <sz val="8"/>
            <color indexed="81"/>
            <rFont val="Tahoma"/>
            <family val="2"/>
          </rPr>
          <t xml:space="preserve">
Input partial frequency for element to the left</t>
        </r>
      </text>
    </comment>
    <comment ref="AF234" authorId="0" shapeId="0" xr:uid="{00000000-0006-0000-0200-0000DD060000}">
      <text>
        <r>
          <rPr>
            <b/>
            <sz val="8"/>
            <color indexed="81"/>
            <rFont val="Tahoma"/>
            <family val="2"/>
          </rPr>
          <t>Alexander Liao:</t>
        </r>
        <r>
          <rPr>
            <sz val="8"/>
            <color indexed="81"/>
            <rFont val="Tahoma"/>
            <family val="2"/>
          </rPr>
          <t xml:space="preserve">
Input partial frequency for element to the left</t>
        </r>
      </text>
    </comment>
    <comment ref="AI234" authorId="0" shapeId="0" xr:uid="{00000000-0006-0000-0200-0000DE060000}">
      <text>
        <r>
          <rPr>
            <b/>
            <sz val="8"/>
            <color indexed="81"/>
            <rFont val="Tahoma"/>
            <family val="2"/>
          </rPr>
          <t>Alexander Liao:</t>
        </r>
        <r>
          <rPr>
            <sz val="8"/>
            <color indexed="81"/>
            <rFont val="Tahoma"/>
            <family val="2"/>
          </rPr>
          <t xml:space="preserve">
Input partial frequency for element to the left</t>
        </r>
      </text>
    </comment>
    <comment ref="AL234" authorId="0" shapeId="0" xr:uid="{00000000-0006-0000-0200-0000DF060000}">
      <text>
        <r>
          <rPr>
            <b/>
            <sz val="8"/>
            <color indexed="81"/>
            <rFont val="Tahoma"/>
            <family val="2"/>
          </rPr>
          <t>Alexander Liao:</t>
        </r>
        <r>
          <rPr>
            <sz val="8"/>
            <color indexed="81"/>
            <rFont val="Tahoma"/>
            <family val="2"/>
          </rPr>
          <t xml:space="preserve">
Input partial frequency for element to the left</t>
        </r>
      </text>
    </comment>
    <comment ref="AO234" authorId="0" shapeId="0" xr:uid="{00000000-0006-0000-0200-0000E0060000}">
      <text>
        <r>
          <rPr>
            <b/>
            <sz val="8"/>
            <color indexed="81"/>
            <rFont val="Tahoma"/>
            <family val="2"/>
          </rPr>
          <t>Alexander Liao:</t>
        </r>
        <r>
          <rPr>
            <sz val="8"/>
            <color indexed="81"/>
            <rFont val="Tahoma"/>
            <family val="2"/>
          </rPr>
          <t xml:space="preserve">
Input partial frequency for element to the left</t>
        </r>
      </text>
    </comment>
    <comment ref="K235" authorId="0" shapeId="0" xr:uid="{00000000-0006-0000-0200-0000E1060000}">
      <text>
        <r>
          <rPr>
            <b/>
            <sz val="8"/>
            <color indexed="81"/>
            <rFont val="Tahoma"/>
            <family val="2"/>
          </rPr>
          <t>Alexander Liao:</t>
        </r>
        <r>
          <rPr>
            <sz val="8"/>
            <color indexed="81"/>
            <rFont val="Tahoma"/>
            <family val="2"/>
          </rPr>
          <t xml:space="preserve">
Input partial frequency for element to the left</t>
        </r>
      </text>
    </comment>
    <comment ref="N235" authorId="0" shapeId="0" xr:uid="{00000000-0006-0000-0200-0000E2060000}">
      <text>
        <r>
          <rPr>
            <b/>
            <sz val="8"/>
            <color indexed="81"/>
            <rFont val="Tahoma"/>
            <family val="2"/>
          </rPr>
          <t>Alexander Liao:</t>
        </r>
        <r>
          <rPr>
            <sz val="8"/>
            <color indexed="81"/>
            <rFont val="Tahoma"/>
            <family val="2"/>
          </rPr>
          <t xml:space="preserve">
Input partial frequency for element to the left</t>
        </r>
      </text>
    </comment>
    <comment ref="Q235" authorId="0" shapeId="0" xr:uid="{00000000-0006-0000-0200-0000E3060000}">
      <text>
        <r>
          <rPr>
            <b/>
            <sz val="8"/>
            <color indexed="81"/>
            <rFont val="Tahoma"/>
            <family val="2"/>
          </rPr>
          <t>Alexander Liao:</t>
        </r>
        <r>
          <rPr>
            <sz val="8"/>
            <color indexed="81"/>
            <rFont val="Tahoma"/>
            <family val="2"/>
          </rPr>
          <t xml:space="preserve">
Input partial frequency for element to the left</t>
        </r>
      </text>
    </comment>
    <comment ref="T235" authorId="0" shapeId="0" xr:uid="{00000000-0006-0000-0200-0000E4060000}">
      <text>
        <r>
          <rPr>
            <b/>
            <sz val="8"/>
            <color indexed="81"/>
            <rFont val="Tahoma"/>
            <family val="2"/>
          </rPr>
          <t>Alexander Liao:</t>
        </r>
        <r>
          <rPr>
            <sz val="8"/>
            <color indexed="81"/>
            <rFont val="Tahoma"/>
            <family val="2"/>
          </rPr>
          <t xml:space="preserve">
Input partial frequency for element to the left</t>
        </r>
      </text>
    </comment>
    <comment ref="W235" authorId="0" shapeId="0" xr:uid="{00000000-0006-0000-0200-0000E5060000}">
      <text>
        <r>
          <rPr>
            <b/>
            <sz val="8"/>
            <color indexed="81"/>
            <rFont val="Tahoma"/>
            <family val="2"/>
          </rPr>
          <t>Alexander Liao:</t>
        </r>
        <r>
          <rPr>
            <sz val="8"/>
            <color indexed="81"/>
            <rFont val="Tahoma"/>
            <family val="2"/>
          </rPr>
          <t xml:space="preserve">
Input partial frequency for element to the left</t>
        </r>
      </text>
    </comment>
    <comment ref="Z235" authorId="0" shapeId="0" xr:uid="{00000000-0006-0000-0200-0000E6060000}">
      <text>
        <r>
          <rPr>
            <b/>
            <sz val="8"/>
            <color indexed="81"/>
            <rFont val="Tahoma"/>
            <family val="2"/>
          </rPr>
          <t>Alexander Liao:</t>
        </r>
        <r>
          <rPr>
            <sz val="8"/>
            <color indexed="81"/>
            <rFont val="Tahoma"/>
            <family val="2"/>
          </rPr>
          <t xml:space="preserve">
Input partial frequency for element to the left</t>
        </r>
      </text>
    </comment>
    <comment ref="AC235" authorId="0" shapeId="0" xr:uid="{00000000-0006-0000-0200-0000E7060000}">
      <text>
        <r>
          <rPr>
            <b/>
            <sz val="8"/>
            <color indexed="81"/>
            <rFont val="Tahoma"/>
            <family val="2"/>
          </rPr>
          <t>Alexander Liao:</t>
        </r>
        <r>
          <rPr>
            <sz val="8"/>
            <color indexed="81"/>
            <rFont val="Tahoma"/>
            <family val="2"/>
          </rPr>
          <t xml:space="preserve">
Input partial frequency for element to the left</t>
        </r>
      </text>
    </comment>
    <comment ref="AF235" authorId="0" shapeId="0" xr:uid="{00000000-0006-0000-0200-0000E8060000}">
      <text>
        <r>
          <rPr>
            <b/>
            <sz val="8"/>
            <color indexed="81"/>
            <rFont val="Tahoma"/>
            <family val="2"/>
          </rPr>
          <t>Alexander Liao:</t>
        </r>
        <r>
          <rPr>
            <sz val="8"/>
            <color indexed="81"/>
            <rFont val="Tahoma"/>
            <family val="2"/>
          </rPr>
          <t xml:space="preserve">
Input partial frequency for element to the left</t>
        </r>
      </text>
    </comment>
    <comment ref="AI235" authorId="0" shapeId="0" xr:uid="{00000000-0006-0000-0200-0000E9060000}">
      <text>
        <r>
          <rPr>
            <b/>
            <sz val="8"/>
            <color indexed="81"/>
            <rFont val="Tahoma"/>
            <family val="2"/>
          </rPr>
          <t>Alexander Liao:</t>
        </r>
        <r>
          <rPr>
            <sz val="8"/>
            <color indexed="81"/>
            <rFont val="Tahoma"/>
            <family val="2"/>
          </rPr>
          <t xml:space="preserve">
Input partial frequency for element to the left</t>
        </r>
      </text>
    </comment>
    <comment ref="AL235" authorId="0" shapeId="0" xr:uid="{00000000-0006-0000-0200-0000EA060000}">
      <text>
        <r>
          <rPr>
            <b/>
            <sz val="8"/>
            <color indexed="81"/>
            <rFont val="Tahoma"/>
            <family val="2"/>
          </rPr>
          <t>Alexander Liao:</t>
        </r>
        <r>
          <rPr>
            <sz val="8"/>
            <color indexed="81"/>
            <rFont val="Tahoma"/>
            <family val="2"/>
          </rPr>
          <t xml:space="preserve">
Input partial frequency for element to the left</t>
        </r>
      </text>
    </comment>
    <comment ref="AO235" authorId="0" shapeId="0" xr:uid="{00000000-0006-0000-0200-0000EB060000}">
      <text>
        <r>
          <rPr>
            <b/>
            <sz val="8"/>
            <color indexed="81"/>
            <rFont val="Tahoma"/>
            <family val="2"/>
          </rPr>
          <t>Alexander Liao:</t>
        </r>
        <r>
          <rPr>
            <sz val="8"/>
            <color indexed="81"/>
            <rFont val="Tahoma"/>
            <family val="2"/>
          </rPr>
          <t xml:space="preserve">
Input partial frequency for element to the left</t>
        </r>
      </text>
    </comment>
    <comment ref="K236" authorId="0" shapeId="0" xr:uid="{00000000-0006-0000-0200-0000EC060000}">
      <text>
        <r>
          <rPr>
            <b/>
            <sz val="8"/>
            <color indexed="81"/>
            <rFont val="Tahoma"/>
            <family val="2"/>
          </rPr>
          <t>Alexander Liao:</t>
        </r>
        <r>
          <rPr>
            <sz val="8"/>
            <color indexed="81"/>
            <rFont val="Tahoma"/>
            <family val="2"/>
          </rPr>
          <t xml:space="preserve">
Input partial frequency for element to the left</t>
        </r>
      </text>
    </comment>
    <comment ref="N236" authorId="0" shapeId="0" xr:uid="{00000000-0006-0000-0200-0000ED060000}">
      <text>
        <r>
          <rPr>
            <b/>
            <sz val="8"/>
            <color indexed="81"/>
            <rFont val="Tahoma"/>
            <family val="2"/>
          </rPr>
          <t>Alexander Liao:</t>
        </r>
        <r>
          <rPr>
            <sz val="8"/>
            <color indexed="81"/>
            <rFont val="Tahoma"/>
            <family val="2"/>
          </rPr>
          <t xml:space="preserve">
Input partial frequency for element to the left</t>
        </r>
      </text>
    </comment>
    <comment ref="Q236" authorId="0" shapeId="0" xr:uid="{00000000-0006-0000-0200-0000EE060000}">
      <text>
        <r>
          <rPr>
            <b/>
            <sz val="8"/>
            <color indexed="81"/>
            <rFont val="Tahoma"/>
            <family val="2"/>
          </rPr>
          <t>Alexander Liao:</t>
        </r>
        <r>
          <rPr>
            <sz val="8"/>
            <color indexed="81"/>
            <rFont val="Tahoma"/>
            <family val="2"/>
          </rPr>
          <t xml:space="preserve">
Input partial frequency for element to the left</t>
        </r>
      </text>
    </comment>
    <comment ref="T236" authorId="0" shapeId="0" xr:uid="{00000000-0006-0000-0200-0000EF060000}">
      <text>
        <r>
          <rPr>
            <b/>
            <sz val="8"/>
            <color indexed="81"/>
            <rFont val="Tahoma"/>
            <family val="2"/>
          </rPr>
          <t>Alexander Liao:</t>
        </r>
        <r>
          <rPr>
            <sz val="8"/>
            <color indexed="81"/>
            <rFont val="Tahoma"/>
            <family val="2"/>
          </rPr>
          <t xml:space="preserve">
Input partial frequency for element to the left</t>
        </r>
      </text>
    </comment>
    <comment ref="W236" authorId="0" shapeId="0" xr:uid="{00000000-0006-0000-0200-0000F0060000}">
      <text>
        <r>
          <rPr>
            <b/>
            <sz val="8"/>
            <color indexed="81"/>
            <rFont val="Tahoma"/>
            <family val="2"/>
          </rPr>
          <t>Alexander Liao:</t>
        </r>
        <r>
          <rPr>
            <sz val="8"/>
            <color indexed="81"/>
            <rFont val="Tahoma"/>
            <family val="2"/>
          </rPr>
          <t xml:space="preserve">
Input partial frequency for element to the left</t>
        </r>
      </text>
    </comment>
    <comment ref="Z236" authorId="0" shapeId="0" xr:uid="{00000000-0006-0000-0200-0000F1060000}">
      <text>
        <r>
          <rPr>
            <b/>
            <sz val="8"/>
            <color indexed="81"/>
            <rFont val="Tahoma"/>
            <family val="2"/>
          </rPr>
          <t>Alexander Liao:</t>
        </r>
        <r>
          <rPr>
            <sz val="8"/>
            <color indexed="81"/>
            <rFont val="Tahoma"/>
            <family val="2"/>
          </rPr>
          <t xml:space="preserve">
Input partial frequency for element to the left</t>
        </r>
      </text>
    </comment>
    <comment ref="AC236" authorId="0" shapeId="0" xr:uid="{00000000-0006-0000-0200-0000F2060000}">
      <text>
        <r>
          <rPr>
            <b/>
            <sz val="8"/>
            <color indexed="81"/>
            <rFont val="Tahoma"/>
            <family val="2"/>
          </rPr>
          <t>Alexander Liao:</t>
        </r>
        <r>
          <rPr>
            <sz val="8"/>
            <color indexed="81"/>
            <rFont val="Tahoma"/>
            <family val="2"/>
          </rPr>
          <t xml:space="preserve">
Input partial frequency for element to the left</t>
        </r>
      </text>
    </comment>
    <comment ref="AF236" authorId="0" shapeId="0" xr:uid="{00000000-0006-0000-0200-0000F3060000}">
      <text>
        <r>
          <rPr>
            <b/>
            <sz val="8"/>
            <color indexed="81"/>
            <rFont val="Tahoma"/>
            <family val="2"/>
          </rPr>
          <t>Alexander Liao:</t>
        </r>
        <r>
          <rPr>
            <sz val="8"/>
            <color indexed="81"/>
            <rFont val="Tahoma"/>
            <family val="2"/>
          </rPr>
          <t xml:space="preserve">
Input partial frequency for element to the left</t>
        </r>
      </text>
    </comment>
    <comment ref="AI236" authorId="0" shapeId="0" xr:uid="{00000000-0006-0000-0200-0000F4060000}">
      <text>
        <r>
          <rPr>
            <b/>
            <sz val="8"/>
            <color indexed="81"/>
            <rFont val="Tahoma"/>
            <family val="2"/>
          </rPr>
          <t>Alexander Liao:</t>
        </r>
        <r>
          <rPr>
            <sz val="8"/>
            <color indexed="81"/>
            <rFont val="Tahoma"/>
            <family val="2"/>
          </rPr>
          <t xml:space="preserve">
Input partial frequency for element to the left</t>
        </r>
      </text>
    </comment>
    <comment ref="AL236" authorId="0" shapeId="0" xr:uid="{00000000-0006-0000-0200-0000F5060000}">
      <text>
        <r>
          <rPr>
            <b/>
            <sz val="8"/>
            <color indexed="81"/>
            <rFont val="Tahoma"/>
            <family val="2"/>
          </rPr>
          <t>Alexander Liao:</t>
        </r>
        <r>
          <rPr>
            <sz val="8"/>
            <color indexed="81"/>
            <rFont val="Tahoma"/>
            <family val="2"/>
          </rPr>
          <t xml:space="preserve">
Input partial frequency for element to the left</t>
        </r>
      </text>
    </comment>
    <comment ref="AO236" authorId="0" shapeId="0" xr:uid="{00000000-0006-0000-0200-0000F6060000}">
      <text>
        <r>
          <rPr>
            <b/>
            <sz val="8"/>
            <color indexed="81"/>
            <rFont val="Tahoma"/>
            <family val="2"/>
          </rPr>
          <t>Alexander Liao:</t>
        </r>
        <r>
          <rPr>
            <sz val="8"/>
            <color indexed="81"/>
            <rFont val="Tahoma"/>
            <family val="2"/>
          </rPr>
          <t xml:space="preserve">
Input partial frequency for element to the left</t>
        </r>
      </text>
    </comment>
    <comment ref="K237" authorId="0" shapeId="0" xr:uid="{00000000-0006-0000-0200-0000F7060000}">
      <text>
        <r>
          <rPr>
            <b/>
            <sz val="8"/>
            <color indexed="81"/>
            <rFont val="Tahoma"/>
            <family val="2"/>
          </rPr>
          <t>Alexander Liao:</t>
        </r>
        <r>
          <rPr>
            <sz val="8"/>
            <color indexed="81"/>
            <rFont val="Tahoma"/>
            <family val="2"/>
          </rPr>
          <t xml:space="preserve">
Input partial frequency for element to the left</t>
        </r>
      </text>
    </comment>
    <comment ref="N237" authorId="0" shapeId="0" xr:uid="{00000000-0006-0000-0200-0000F8060000}">
      <text>
        <r>
          <rPr>
            <b/>
            <sz val="8"/>
            <color indexed="81"/>
            <rFont val="Tahoma"/>
            <family val="2"/>
          </rPr>
          <t>Alexander Liao:</t>
        </r>
        <r>
          <rPr>
            <sz val="8"/>
            <color indexed="81"/>
            <rFont val="Tahoma"/>
            <family val="2"/>
          </rPr>
          <t xml:space="preserve">
Input partial frequency for element to the left</t>
        </r>
      </text>
    </comment>
    <comment ref="Q237" authorId="0" shapeId="0" xr:uid="{00000000-0006-0000-0200-0000F9060000}">
      <text>
        <r>
          <rPr>
            <b/>
            <sz val="8"/>
            <color indexed="81"/>
            <rFont val="Tahoma"/>
            <family val="2"/>
          </rPr>
          <t>Alexander Liao:</t>
        </r>
        <r>
          <rPr>
            <sz val="8"/>
            <color indexed="81"/>
            <rFont val="Tahoma"/>
            <family val="2"/>
          </rPr>
          <t xml:space="preserve">
Input partial frequency for element to the left</t>
        </r>
      </text>
    </comment>
    <comment ref="T237" authorId="0" shapeId="0" xr:uid="{00000000-0006-0000-0200-0000FA060000}">
      <text>
        <r>
          <rPr>
            <b/>
            <sz val="8"/>
            <color indexed="81"/>
            <rFont val="Tahoma"/>
            <family val="2"/>
          </rPr>
          <t>Alexander Liao:</t>
        </r>
        <r>
          <rPr>
            <sz val="8"/>
            <color indexed="81"/>
            <rFont val="Tahoma"/>
            <family val="2"/>
          </rPr>
          <t xml:space="preserve">
Input partial frequency for element to the left</t>
        </r>
      </text>
    </comment>
    <comment ref="W237" authorId="0" shapeId="0" xr:uid="{00000000-0006-0000-0200-0000FB060000}">
      <text>
        <r>
          <rPr>
            <b/>
            <sz val="8"/>
            <color indexed="81"/>
            <rFont val="Tahoma"/>
            <family val="2"/>
          </rPr>
          <t>Alexander Liao:</t>
        </r>
        <r>
          <rPr>
            <sz val="8"/>
            <color indexed="81"/>
            <rFont val="Tahoma"/>
            <family val="2"/>
          </rPr>
          <t xml:space="preserve">
Input partial frequency for element to the left</t>
        </r>
      </text>
    </comment>
    <comment ref="Z237" authorId="0" shapeId="0" xr:uid="{00000000-0006-0000-0200-0000FC060000}">
      <text>
        <r>
          <rPr>
            <b/>
            <sz val="8"/>
            <color indexed="81"/>
            <rFont val="Tahoma"/>
            <family val="2"/>
          </rPr>
          <t>Alexander Liao:</t>
        </r>
        <r>
          <rPr>
            <sz val="8"/>
            <color indexed="81"/>
            <rFont val="Tahoma"/>
            <family val="2"/>
          </rPr>
          <t xml:space="preserve">
Input partial frequency for element to the left</t>
        </r>
      </text>
    </comment>
    <comment ref="AC237" authorId="0" shapeId="0" xr:uid="{00000000-0006-0000-0200-0000FD060000}">
      <text>
        <r>
          <rPr>
            <b/>
            <sz val="8"/>
            <color indexed="81"/>
            <rFont val="Tahoma"/>
            <family val="2"/>
          </rPr>
          <t>Alexander Liao:</t>
        </r>
        <r>
          <rPr>
            <sz val="8"/>
            <color indexed="81"/>
            <rFont val="Tahoma"/>
            <family val="2"/>
          </rPr>
          <t xml:space="preserve">
Input partial frequency for element to the left</t>
        </r>
      </text>
    </comment>
    <comment ref="AF237" authorId="0" shapeId="0" xr:uid="{00000000-0006-0000-0200-0000FE060000}">
      <text>
        <r>
          <rPr>
            <b/>
            <sz val="8"/>
            <color indexed="81"/>
            <rFont val="Tahoma"/>
            <family val="2"/>
          </rPr>
          <t>Alexander Liao:</t>
        </r>
        <r>
          <rPr>
            <sz val="8"/>
            <color indexed="81"/>
            <rFont val="Tahoma"/>
            <family val="2"/>
          </rPr>
          <t xml:space="preserve">
Input partial frequency for element to the left</t>
        </r>
      </text>
    </comment>
    <comment ref="AI237" authorId="0" shapeId="0" xr:uid="{00000000-0006-0000-0200-0000FF060000}">
      <text>
        <r>
          <rPr>
            <b/>
            <sz val="8"/>
            <color indexed="81"/>
            <rFont val="Tahoma"/>
            <family val="2"/>
          </rPr>
          <t>Alexander Liao:</t>
        </r>
        <r>
          <rPr>
            <sz val="8"/>
            <color indexed="81"/>
            <rFont val="Tahoma"/>
            <family val="2"/>
          </rPr>
          <t xml:space="preserve">
Input partial frequency for element to the left</t>
        </r>
      </text>
    </comment>
    <comment ref="AL237" authorId="0" shapeId="0" xr:uid="{00000000-0006-0000-0200-000000070000}">
      <text>
        <r>
          <rPr>
            <b/>
            <sz val="8"/>
            <color indexed="81"/>
            <rFont val="Tahoma"/>
            <family val="2"/>
          </rPr>
          <t>Alexander Liao:</t>
        </r>
        <r>
          <rPr>
            <sz val="8"/>
            <color indexed="81"/>
            <rFont val="Tahoma"/>
            <family val="2"/>
          </rPr>
          <t xml:space="preserve">
Input partial frequency for element to the left</t>
        </r>
      </text>
    </comment>
    <comment ref="AO237" authorId="0" shapeId="0" xr:uid="{00000000-0006-0000-0200-000001070000}">
      <text>
        <r>
          <rPr>
            <b/>
            <sz val="8"/>
            <color indexed="81"/>
            <rFont val="Tahoma"/>
            <family val="2"/>
          </rPr>
          <t>Alexander Liao:</t>
        </r>
        <r>
          <rPr>
            <sz val="8"/>
            <color indexed="81"/>
            <rFont val="Tahoma"/>
            <family val="2"/>
          </rPr>
          <t xml:space="preserve">
Input partial frequency for element to the left</t>
        </r>
      </text>
    </comment>
    <comment ref="K238" authorId="0" shapeId="0" xr:uid="{00000000-0006-0000-0200-000002070000}">
      <text>
        <r>
          <rPr>
            <b/>
            <sz val="8"/>
            <color indexed="81"/>
            <rFont val="Tahoma"/>
            <family val="2"/>
          </rPr>
          <t>Alexander Liao:</t>
        </r>
        <r>
          <rPr>
            <sz val="8"/>
            <color indexed="81"/>
            <rFont val="Tahoma"/>
            <family val="2"/>
          </rPr>
          <t xml:space="preserve">
Input partial frequency for element to the left</t>
        </r>
      </text>
    </comment>
    <comment ref="N238" authorId="0" shapeId="0" xr:uid="{00000000-0006-0000-0200-000003070000}">
      <text>
        <r>
          <rPr>
            <b/>
            <sz val="8"/>
            <color indexed="81"/>
            <rFont val="Tahoma"/>
            <family val="2"/>
          </rPr>
          <t>Alexander Liao:</t>
        </r>
        <r>
          <rPr>
            <sz val="8"/>
            <color indexed="81"/>
            <rFont val="Tahoma"/>
            <family val="2"/>
          </rPr>
          <t xml:space="preserve">
Input partial frequency for element to the left</t>
        </r>
      </text>
    </comment>
    <comment ref="Q238" authorId="0" shapeId="0" xr:uid="{00000000-0006-0000-0200-000004070000}">
      <text>
        <r>
          <rPr>
            <b/>
            <sz val="8"/>
            <color indexed="81"/>
            <rFont val="Tahoma"/>
            <family val="2"/>
          </rPr>
          <t>Alexander Liao:</t>
        </r>
        <r>
          <rPr>
            <sz val="8"/>
            <color indexed="81"/>
            <rFont val="Tahoma"/>
            <family val="2"/>
          </rPr>
          <t xml:space="preserve">
Input partial frequency for element to the left</t>
        </r>
      </text>
    </comment>
    <comment ref="T238" authorId="0" shapeId="0" xr:uid="{00000000-0006-0000-0200-000005070000}">
      <text>
        <r>
          <rPr>
            <b/>
            <sz val="8"/>
            <color indexed="81"/>
            <rFont val="Tahoma"/>
            <family val="2"/>
          </rPr>
          <t>Alexander Liao:</t>
        </r>
        <r>
          <rPr>
            <sz val="8"/>
            <color indexed="81"/>
            <rFont val="Tahoma"/>
            <family val="2"/>
          </rPr>
          <t xml:space="preserve">
Input partial frequency for element to the left</t>
        </r>
      </text>
    </comment>
    <comment ref="W238" authorId="0" shapeId="0" xr:uid="{00000000-0006-0000-0200-000006070000}">
      <text>
        <r>
          <rPr>
            <b/>
            <sz val="8"/>
            <color indexed="81"/>
            <rFont val="Tahoma"/>
            <family val="2"/>
          </rPr>
          <t>Alexander Liao:</t>
        </r>
        <r>
          <rPr>
            <sz val="8"/>
            <color indexed="81"/>
            <rFont val="Tahoma"/>
            <family val="2"/>
          </rPr>
          <t xml:space="preserve">
Input partial frequency for element to the left</t>
        </r>
      </text>
    </comment>
    <comment ref="Z238" authorId="0" shapeId="0" xr:uid="{00000000-0006-0000-0200-000007070000}">
      <text>
        <r>
          <rPr>
            <b/>
            <sz val="8"/>
            <color indexed="81"/>
            <rFont val="Tahoma"/>
            <family val="2"/>
          </rPr>
          <t>Alexander Liao:</t>
        </r>
        <r>
          <rPr>
            <sz val="8"/>
            <color indexed="81"/>
            <rFont val="Tahoma"/>
            <family val="2"/>
          </rPr>
          <t xml:space="preserve">
Input partial frequency for element to the left</t>
        </r>
      </text>
    </comment>
    <comment ref="AC238" authorId="0" shapeId="0" xr:uid="{00000000-0006-0000-0200-000008070000}">
      <text>
        <r>
          <rPr>
            <b/>
            <sz val="8"/>
            <color indexed="81"/>
            <rFont val="Tahoma"/>
            <family val="2"/>
          </rPr>
          <t>Alexander Liao:</t>
        </r>
        <r>
          <rPr>
            <sz val="8"/>
            <color indexed="81"/>
            <rFont val="Tahoma"/>
            <family val="2"/>
          </rPr>
          <t xml:space="preserve">
Input partial frequency for element to the left</t>
        </r>
      </text>
    </comment>
    <comment ref="AF238" authorId="0" shapeId="0" xr:uid="{00000000-0006-0000-0200-000009070000}">
      <text>
        <r>
          <rPr>
            <b/>
            <sz val="8"/>
            <color indexed="81"/>
            <rFont val="Tahoma"/>
            <family val="2"/>
          </rPr>
          <t>Alexander Liao:</t>
        </r>
        <r>
          <rPr>
            <sz val="8"/>
            <color indexed="81"/>
            <rFont val="Tahoma"/>
            <family val="2"/>
          </rPr>
          <t xml:space="preserve">
Input partial frequency for element to the left</t>
        </r>
      </text>
    </comment>
    <comment ref="AI238" authorId="0" shapeId="0" xr:uid="{00000000-0006-0000-0200-00000A070000}">
      <text>
        <r>
          <rPr>
            <b/>
            <sz val="8"/>
            <color indexed="81"/>
            <rFont val="Tahoma"/>
            <family val="2"/>
          </rPr>
          <t>Alexander Liao:</t>
        </r>
        <r>
          <rPr>
            <sz val="8"/>
            <color indexed="81"/>
            <rFont val="Tahoma"/>
            <family val="2"/>
          </rPr>
          <t xml:space="preserve">
Input partial frequency for element to the left</t>
        </r>
      </text>
    </comment>
    <comment ref="AL238" authorId="0" shapeId="0" xr:uid="{00000000-0006-0000-0200-00000B070000}">
      <text>
        <r>
          <rPr>
            <b/>
            <sz val="8"/>
            <color indexed="81"/>
            <rFont val="Tahoma"/>
            <family val="2"/>
          </rPr>
          <t>Alexander Liao:</t>
        </r>
        <r>
          <rPr>
            <sz val="8"/>
            <color indexed="81"/>
            <rFont val="Tahoma"/>
            <family val="2"/>
          </rPr>
          <t xml:space="preserve">
Input partial frequency for element to the left</t>
        </r>
      </text>
    </comment>
    <comment ref="AO238" authorId="0" shapeId="0" xr:uid="{00000000-0006-0000-0200-00000C070000}">
      <text>
        <r>
          <rPr>
            <b/>
            <sz val="8"/>
            <color indexed="81"/>
            <rFont val="Tahoma"/>
            <family val="2"/>
          </rPr>
          <t>Alexander Liao:</t>
        </r>
        <r>
          <rPr>
            <sz val="8"/>
            <color indexed="81"/>
            <rFont val="Tahoma"/>
            <family val="2"/>
          </rPr>
          <t xml:space="preserve">
Input partial frequency for element to the left</t>
        </r>
      </text>
    </comment>
    <comment ref="K245" authorId="0" shapeId="0" xr:uid="{00000000-0006-0000-0200-00000D070000}">
      <text>
        <r>
          <rPr>
            <b/>
            <sz val="8"/>
            <color indexed="81"/>
            <rFont val="Tahoma"/>
            <family val="2"/>
          </rPr>
          <t>Alexander Liao:</t>
        </r>
        <r>
          <rPr>
            <sz val="8"/>
            <color indexed="81"/>
            <rFont val="Tahoma"/>
            <family val="2"/>
          </rPr>
          <t xml:space="preserve">
Input partial frequency for element to the left</t>
        </r>
      </text>
    </comment>
    <comment ref="N245" authorId="0" shapeId="0" xr:uid="{00000000-0006-0000-0200-00000E070000}">
      <text>
        <r>
          <rPr>
            <b/>
            <sz val="8"/>
            <color indexed="81"/>
            <rFont val="Tahoma"/>
            <family val="2"/>
          </rPr>
          <t>Alexander Liao:</t>
        </r>
        <r>
          <rPr>
            <sz val="8"/>
            <color indexed="81"/>
            <rFont val="Tahoma"/>
            <family val="2"/>
          </rPr>
          <t xml:space="preserve">
Input partial frequency for element to the left</t>
        </r>
      </text>
    </comment>
    <comment ref="Q245" authorId="0" shapeId="0" xr:uid="{00000000-0006-0000-0200-00000F070000}">
      <text>
        <r>
          <rPr>
            <b/>
            <sz val="8"/>
            <color indexed="81"/>
            <rFont val="Tahoma"/>
            <family val="2"/>
          </rPr>
          <t>Alexander Liao:</t>
        </r>
        <r>
          <rPr>
            <sz val="8"/>
            <color indexed="81"/>
            <rFont val="Tahoma"/>
            <family val="2"/>
          </rPr>
          <t xml:space="preserve">
Input partial frequency for element to the left</t>
        </r>
      </text>
    </comment>
    <comment ref="T245" authorId="0" shapeId="0" xr:uid="{00000000-0006-0000-0200-000010070000}">
      <text>
        <r>
          <rPr>
            <b/>
            <sz val="8"/>
            <color indexed="81"/>
            <rFont val="Tahoma"/>
            <family val="2"/>
          </rPr>
          <t>Alexander Liao:</t>
        </r>
        <r>
          <rPr>
            <sz val="8"/>
            <color indexed="81"/>
            <rFont val="Tahoma"/>
            <family val="2"/>
          </rPr>
          <t xml:space="preserve">
Input partial frequency for element to the left</t>
        </r>
      </text>
    </comment>
    <comment ref="W245" authorId="0" shapeId="0" xr:uid="{00000000-0006-0000-0200-000011070000}">
      <text>
        <r>
          <rPr>
            <b/>
            <sz val="8"/>
            <color indexed="81"/>
            <rFont val="Tahoma"/>
            <family val="2"/>
          </rPr>
          <t>Alexander Liao:</t>
        </r>
        <r>
          <rPr>
            <sz val="8"/>
            <color indexed="81"/>
            <rFont val="Tahoma"/>
            <family val="2"/>
          </rPr>
          <t xml:space="preserve">
Input partial frequency for element to the left</t>
        </r>
      </text>
    </comment>
    <comment ref="Z245" authorId="0" shapeId="0" xr:uid="{00000000-0006-0000-0200-000012070000}">
      <text>
        <r>
          <rPr>
            <b/>
            <sz val="8"/>
            <color indexed="81"/>
            <rFont val="Tahoma"/>
            <family val="2"/>
          </rPr>
          <t>Alexander Liao:</t>
        </r>
        <r>
          <rPr>
            <sz val="8"/>
            <color indexed="81"/>
            <rFont val="Tahoma"/>
            <family val="2"/>
          </rPr>
          <t xml:space="preserve">
Input partial frequency for element to the left</t>
        </r>
      </text>
    </comment>
    <comment ref="AC245" authorId="0" shapeId="0" xr:uid="{00000000-0006-0000-0200-000013070000}">
      <text>
        <r>
          <rPr>
            <b/>
            <sz val="8"/>
            <color indexed="81"/>
            <rFont val="Tahoma"/>
            <family val="2"/>
          </rPr>
          <t>Alexander Liao:</t>
        </r>
        <r>
          <rPr>
            <sz val="8"/>
            <color indexed="81"/>
            <rFont val="Tahoma"/>
            <family val="2"/>
          </rPr>
          <t xml:space="preserve">
Input partial frequency for element to the left</t>
        </r>
      </text>
    </comment>
    <comment ref="AF245" authorId="0" shapeId="0" xr:uid="{00000000-0006-0000-0200-000014070000}">
      <text>
        <r>
          <rPr>
            <b/>
            <sz val="8"/>
            <color indexed="81"/>
            <rFont val="Tahoma"/>
            <family val="2"/>
          </rPr>
          <t>Alexander Liao:</t>
        </r>
        <r>
          <rPr>
            <sz val="8"/>
            <color indexed="81"/>
            <rFont val="Tahoma"/>
            <family val="2"/>
          </rPr>
          <t xml:space="preserve">
Input partial frequency for element to the left</t>
        </r>
      </text>
    </comment>
    <comment ref="AI245" authorId="0" shapeId="0" xr:uid="{00000000-0006-0000-0200-000015070000}">
      <text>
        <r>
          <rPr>
            <b/>
            <sz val="8"/>
            <color indexed="81"/>
            <rFont val="Tahoma"/>
            <family val="2"/>
          </rPr>
          <t>Alexander Liao:</t>
        </r>
        <r>
          <rPr>
            <sz val="8"/>
            <color indexed="81"/>
            <rFont val="Tahoma"/>
            <family val="2"/>
          </rPr>
          <t xml:space="preserve">
Input partial frequency for element to the left</t>
        </r>
      </text>
    </comment>
    <comment ref="AL245" authorId="0" shapeId="0" xr:uid="{00000000-0006-0000-0200-000016070000}">
      <text>
        <r>
          <rPr>
            <b/>
            <sz val="8"/>
            <color indexed="81"/>
            <rFont val="Tahoma"/>
            <family val="2"/>
          </rPr>
          <t>Alexander Liao:</t>
        </r>
        <r>
          <rPr>
            <sz val="8"/>
            <color indexed="81"/>
            <rFont val="Tahoma"/>
            <family val="2"/>
          </rPr>
          <t xml:space="preserve">
Input partial frequency for element to the left</t>
        </r>
      </text>
    </comment>
    <comment ref="AO245" authorId="0" shapeId="0" xr:uid="{00000000-0006-0000-0200-000017070000}">
      <text>
        <r>
          <rPr>
            <b/>
            <sz val="8"/>
            <color indexed="81"/>
            <rFont val="Tahoma"/>
            <family val="2"/>
          </rPr>
          <t>Alexander Liao:</t>
        </r>
        <r>
          <rPr>
            <sz val="8"/>
            <color indexed="81"/>
            <rFont val="Tahoma"/>
            <family val="2"/>
          </rPr>
          <t xml:space="preserve">
Input partial frequency for element to the left</t>
        </r>
      </text>
    </comment>
    <comment ref="K246" authorId="0" shapeId="0" xr:uid="{00000000-0006-0000-0200-000018070000}">
      <text>
        <r>
          <rPr>
            <b/>
            <sz val="8"/>
            <color indexed="81"/>
            <rFont val="Tahoma"/>
            <family val="2"/>
          </rPr>
          <t>Alexander Liao:</t>
        </r>
        <r>
          <rPr>
            <sz val="8"/>
            <color indexed="81"/>
            <rFont val="Tahoma"/>
            <family val="2"/>
          </rPr>
          <t xml:space="preserve">
Input partial frequency for element to the left</t>
        </r>
      </text>
    </comment>
    <comment ref="N246" authorId="0" shapeId="0" xr:uid="{00000000-0006-0000-0200-000019070000}">
      <text>
        <r>
          <rPr>
            <b/>
            <sz val="8"/>
            <color indexed="81"/>
            <rFont val="Tahoma"/>
            <family val="2"/>
          </rPr>
          <t>Alexander Liao:</t>
        </r>
        <r>
          <rPr>
            <sz val="8"/>
            <color indexed="81"/>
            <rFont val="Tahoma"/>
            <family val="2"/>
          </rPr>
          <t xml:space="preserve">
Input partial frequency for element to the left</t>
        </r>
      </text>
    </comment>
    <comment ref="Q246" authorId="0" shapeId="0" xr:uid="{00000000-0006-0000-0200-00001A070000}">
      <text>
        <r>
          <rPr>
            <b/>
            <sz val="8"/>
            <color indexed="81"/>
            <rFont val="Tahoma"/>
            <family val="2"/>
          </rPr>
          <t>Alexander Liao:</t>
        </r>
        <r>
          <rPr>
            <sz val="8"/>
            <color indexed="81"/>
            <rFont val="Tahoma"/>
            <family val="2"/>
          </rPr>
          <t xml:space="preserve">
Input partial frequency for element to the left</t>
        </r>
      </text>
    </comment>
    <comment ref="T246" authorId="0" shapeId="0" xr:uid="{00000000-0006-0000-0200-00001B070000}">
      <text>
        <r>
          <rPr>
            <b/>
            <sz val="8"/>
            <color indexed="81"/>
            <rFont val="Tahoma"/>
            <family val="2"/>
          </rPr>
          <t>Alexander Liao:</t>
        </r>
        <r>
          <rPr>
            <sz val="8"/>
            <color indexed="81"/>
            <rFont val="Tahoma"/>
            <family val="2"/>
          </rPr>
          <t xml:space="preserve">
Input partial frequency for element to the left</t>
        </r>
      </text>
    </comment>
    <comment ref="W246" authorId="0" shapeId="0" xr:uid="{00000000-0006-0000-0200-00001C070000}">
      <text>
        <r>
          <rPr>
            <b/>
            <sz val="8"/>
            <color indexed="81"/>
            <rFont val="Tahoma"/>
            <family val="2"/>
          </rPr>
          <t>Alexander Liao:</t>
        </r>
        <r>
          <rPr>
            <sz val="8"/>
            <color indexed="81"/>
            <rFont val="Tahoma"/>
            <family val="2"/>
          </rPr>
          <t xml:space="preserve">
Input partial frequency for element to the left</t>
        </r>
      </text>
    </comment>
    <comment ref="Z246" authorId="0" shapeId="0" xr:uid="{00000000-0006-0000-0200-00001D070000}">
      <text>
        <r>
          <rPr>
            <b/>
            <sz val="8"/>
            <color indexed="81"/>
            <rFont val="Tahoma"/>
            <family val="2"/>
          </rPr>
          <t>Alexander Liao:</t>
        </r>
        <r>
          <rPr>
            <sz val="8"/>
            <color indexed="81"/>
            <rFont val="Tahoma"/>
            <family val="2"/>
          </rPr>
          <t xml:space="preserve">
Input partial frequency for element to the left</t>
        </r>
      </text>
    </comment>
    <comment ref="AC246" authorId="0" shapeId="0" xr:uid="{00000000-0006-0000-0200-00001E070000}">
      <text>
        <r>
          <rPr>
            <b/>
            <sz val="8"/>
            <color indexed="81"/>
            <rFont val="Tahoma"/>
            <family val="2"/>
          </rPr>
          <t>Alexander Liao:</t>
        </r>
        <r>
          <rPr>
            <sz val="8"/>
            <color indexed="81"/>
            <rFont val="Tahoma"/>
            <family val="2"/>
          </rPr>
          <t xml:space="preserve">
Input partial frequency for element to the left</t>
        </r>
      </text>
    </comment>
    <comment ref="AF246" authorId="0" shapeId="0" xr:uid="{00000000-0006-0000-0200-00001F070000}">
      <text>
        <r>
          <rPr>
            <b/>
            <sz val="8"/>
            <color indexed="81"/>
            <rFont val="Tahoma"/>
            <family val="2"/>
          </rPr>
          <t>Alexander Liao:</t>
        </r>
        <r>
          <rPr>
            <sz val="8"/>
            <color indexed="81"/>
            <rFont val="Tahoma"/>
            <family val="2"/>
          </rPr>
          <t xml:space="preserve">
Input partial frequency for element to the left</t>
        </r>
      </text>
    </comment>
    <comment ref="AI246" authorId="0" shapeId="0" xr:uid="{00000000-0006-0000-0200-000020070000}">
      <text>
        <r>
          <rPr>
            <b/>
            <sz val="8"/>
            <color indexed="81"/>
            <rFont val="Tahoma"/>
            <family val="2"/>
          </rPr>
          <t>Alexander Liao:</t>
        </r>
        <r>
          <rPr>
            <sz val="8"/>
            <color indexed="81"/>
            <rFont val="Tahoma"/>
            <family val="2"/>
          </rPr>
          <t xml:space="preserve">
Input partial frequency for element to the left</t>
        </r>
      </text>
    </comment>
    <comment ref="AL246" authorId="0" shapeId="0" xr:uid="{00000000-0006-0000-0200-000021070000}">
      <text>
        <r>
          <rPr>
            <b/>
            <sz val="8"/>
            <color indexed="81"/>
            <rFont val="Tahoma"/>
            <family val="2"/>
          </rPr>
          <t>Alexander Liao:</t>
        </r>
        <r>
          <rPr>
            <sz val="8"/>
            <color indexed="81"/>
            <rFont val="Tahoma"/>
            <family val="2"/>
          </rPr>
          <t xml:space="preserve">
Input partial frequency for element to the left</t>
        </r>
      </text>
    </comment>
    <comment ref="AO246" authorId="0" shapeId="0" xr:uid="{00000000-0006-0000-0200-000022070000}">
      <text>
        <r>
          <rPr>
            <b/>
            <sz val="8"/>
            <color indexed="81"/>
            <rFont val="Tahoma"/>
            <family val="2"/>
          </rPr>
          <t>Alexander Liao:</t>
        </r>
        <r>
          <rPr>
            <sz val="8"/>
            <color indexed="81"/>
            <rFont val="Tahoma"/>
            <family val="2"/>
          </rPr>
          <t xml:space="preserve">
Input partial frequency for element to the left</t>
        </r>
      </text>
    </comment>
    <comment ref="K248" authorId="0" shapeId="0" xr:uid="{00000000-0006-0000-0200-000023070000}">
      <text>
        <r>
          <rPr>
            <b/>
            <sz val="8"/>
            <color indexed="81"/>
            <rFont val="Tahoma"/>
            <family val="2"/>
          </rPr>
          <t>Alexander Liao:</t>
        </r>
        <r>
          <rPr>
            <sz val="8"/>
            <color indexed="81"/>
            <rFont val="Tahoma"/>
            <family val="2"/>
          </rPr>
          <t xml:space="preserve">
Input partial frequency for element to the left</t>
        </r>
      </text>
    </comment>
    <comment ref="N248" authorId="0" shapeId="0" xr:uid="{00000000-0006-0000-0200-000024070000}">
      <text>
        <r>
          <rPr>
            <b/>
            <sz val="8"/>
            <color indexed="81"/>
            <rFont val="Tahoma"/>
            <family val="2"/>
          </rPr>
          <t>Alexander Liao:</t>
        </r>
        <r>
          <rPr>
            <sz val="8"/>
            <color indexed="81"/>
            <rFont val="Tahoma"/>
            <family val="2"/>
          </rPr>
          <t xml:space="preserve">
Input partial frequency for element to the left</t>
        </r>
      </text>
    </comment>
    <comment ref="Q248" authorId="0" shapeId="0" xr:uid="{00000000-0006-0000-0200-000025070000}">
      <text>
        <r>
          <rPr>
            <b/>
            <sz val="8"/>
            <color indexed="81"/>
            <rFont val="Tahoma"/>
            <family val="2"/>
          </rPr>
          <t>Alexander Liao:</t>
        </r>
        <r>
          <rPr>
            <sz val="8"/>
            <color indexed="81"/>
            <rFont val="Tahoma"/>
            <family val="2"/>
          </rPr>
          <t xml:space="preserve">
Input partial frequency for element to the left</t>
        </r>
      </text>
    </comment>
    <comment ref="T248" authorId="0" shapeId="0" xr:uid="{00000000-0006-0000-0200-000026070000}">
      <text>
        <r>
          <rPr>
            <b/>
            <sz val="8"/>
            <color indexed="81"/>
            <rFont val="Tahoma"/>
            <family val="2"/>
          </rPr>
          <t>Alexander Liao:</t>
        </r>
        <r>
          <rPr>
            <sz val="8"/>
            <color indexed="81"/>
            <rFont val="Tahoma"/>
            <family val="2"/>
          </rPr>
          <t xml:space="preserve">
Input partial frequency for element to the left</t>
        </r>
      </text>
    </comment>
    <comment ref="W248" authorId="0" shapeId="0" xr:uid="{00000000-0006-0000-0200-000027070000}">
      <text>
        <r>
          <rPr>
            <b/>
            <sz val="8"/>
            <color indexed="81"/>
            <rFont val="Tahoma"/>
            <family val="2"/>
          </rPr>
          <t>Alexander Liao:</t>
        </r>
        <r>
          <rPr>
            <sz val="8"/>
            <color indexed="81"/>
            <rFont val="Tahoma"/>
            <family val="2"/>
          </rPr>
          <t xml:space="preserve">
Input partial frequency for element to the left</t>
        </r>
      </text>
    </comment>
    <comment ref="Z248" authorId="0" shapeId="0" xr:uid="{00000000-0006-0000-0200-000028070000}">
      <text>
        <r>
          <rPr>
            <b/>
            <sz val="8"/>
            <color indexed="81"/>
            <rFont val="Tahoma"/>
            <family val="2"/>
          </rPr>
          <t>Alexander Liao:</t>
        </r>
        <r>
          <rPr>
            <sz val="8"/>
            <color indexed="81"/>
            <rFont val="Tahoma"/>
            <family val="2"/>
          </rPr>
          <t xml:space="preserve">
Input partial frequency for element to the left</t>
        </r>
      </text>
    </comment>
    <comment ref="AC248" authorId="0" shapeId="0" xr:uid="{00000000-0006-0000-0200-000029070000}">
      <text>
        <r>
          <rPr>
            <b/>
            <sz val="8"/>
            <color indexed="81"/>
            <rFont val="Tahoma"/>
            <family val="2"/>
          </rPr>
          <t>Alexander Liao:</t>
        </r>
        <r>
          <rPr>
            <sz val="8"/>
            <color indexed="81"/>
            <rFont val="Tahoma"/>
            <family val="2"/>
          </rPr>
          <t xml:space="preserve">
Input partial frequency for element to the left</t>
        </r>
      </text>
    </comment>
    <comment ref="AF248" authorId="0" shapeId="0" xr:uid="{00000000-0006-0000-0200-00002A070000}">
      <text>
        <r>
          <rPr>
            <b/>
            <sz val="8"/>
            <color indexed="81"/>
            <rFont val="Tahoma"/>
            <family val="2"/>
          </rPr>
          <t>Alexander Liao:</t>
        </r>
        <r>
          <rPr>
            <sz val="8"/>
            <color indexed="81"/>
            <rFont val="Tahoma"/>
            <family val="2"/>
          </rPr>
          <t xml:space="preserve">
Input partial frequency for element to the left</t>
        </r>
      </text>
    </comment>
    <comment ref="AI248" authorId="0" shapeId="0" xr:uid="{00000000-0006-0000-0200-00002B070000}">
      <text>
        <r>
          <rPr>
            <b/>
            <sz val="8"/>
            <color indexed="81"/>
            <rFont val="Tahoma"/>
            <family val="2"/>
          </rPr>
          <t>Alexander Liao:</t>
        </r>
        <r>
          <rPr>
            <sz val="8"/>
            <color indexed="81"/>
            <rFont val="Tahoma"/>
            <family val="2"/>
          </rPr>
          <t xml:space="preserve">
Input partial frequency for element to the left</t>
        </r>
      </text>
    </comment>
    <comment ref="AL248" authorId="0" shapeId="0" xr:uid="{00000000-0006-0000-0200-00002C070000}">
      <text>
        <r>
          <rPr>
            <b/>
            <sz val="8"/>
            <color indexed="81"/>
            <rFont val="Tahoma"/>
            <family val="2"/>
          </rPr>
          <t>Alexander Liao:</t>
        </r>
        <r>
          <rPr>
            <sz val="8"/>
            <color indexed="81"/>
            <rFont val="Tahoma"/>
            <family val="2"/>
          </rPr>
          <t xml:space="preserve">
Input partial frequency for element to the left</t>
        </r>
      </text>
    </comment>
    <comment ref="AO248" authorId="0" shapeId="0" xr:uid="{00000000-0006-0000-0200-00002D070000}">
      <text>
        <r>
          <rPr>
            <b/>
            <sz val="8"/>
            <color indexed="81"/>
            <rFont val="Tahoma"/>
            <family val="2"/>
          </rPr>
          <t>Alexander Liao:</t>
        </r>
        <r>
          <rPr>
            <sz val="8"/>
            <color indexed="81"/>
            <rFont val="Tahoma"/>
            <family val="2"/>
          </rPr>
          <t xml:space="preserve">
Input partial frequency for element to the left</t>
        </r>
      </text>
    </comment>
    <comment ref="K249" authorId="0" shapeId="0" xr:uid="{00000000-0006-0000-0200-00002E070000}">
      <text>
        <r>
          <rPr>
            <b/>
            <sz val="8"/>
            <color indexed="81"/>
            <rFont val="Tahoma"/>
            <family val="2"/>
          </rPr>
          <t>Alexander Liao:</t>
        </r>
        <r>
          <rPr>
            <sz val="8"/>
            <color indexed="81"/>
            <rFont val="Tahoma"/>
            <family val="2"/>
          </rPr>
          <t xml:space="preserve">
Input partial frequency for element to the left</t>
        </r>
      </text>
    </comment>
    <comment ref="N249" authorId="0" shapeId="0" xr:uid="{00000000-0006-0000-0200-00002F070000}">
      <text>
        <r>
          <rPr>
            <b/>
            <sz val="8"/>
            <color indexed="81"/>
            <rFont val="Tahoma"/>
            <family val="2"/>
          </rPr>
          <t>Alexander Liao:</t>
        </r>
        <r>
          <rPr>
            <sz val="8"/>
            <color indexed="81"/>
            <rFont val="Tahoma"/>
            <family val="2"/>
          </rPr>
          <t xml:space="preserve">
Input partial frequency for element to the left</t>
        </r>
      </text>
    </comment>
    <comment ref="Q249" authorId="0" shapeId="0" xr:uid="{00000000-0006-0000-0200-000030070000}">
      <text>
        <r>
          <rPr>
            <b/>
            <sz val="8"/>
            <color indexed="81"/>
            <rFont val="Tahoma"/>
            <family val="2"/>
          </rPr>
          <t>Alexander Liao:</t>
        </r>
        <r>
          <rPr>
            <sz val="8"/>
            <color indexed="81"/>
            <rFont val="Tahoma"/>
            <family val="2"/>
          </rPr>
          <t xml:space="preserve">
Input partial frequency for element to the left</t>
        </r>
      </text>
    </comment>
    <comment ref="T249" authorId="0" shapeId="0" xr:uid="{00000000-0006-0000-0200-000031070000}">
      <text>
        <r>
          <rPr>
            <b/>
            <sz val="8"/>
            <color indexed="81"/>
            <rFont val="Tahoma"/>
            <family val="2"/>
          </rPr>
          <t>Alexander Liao:</t>
        </r>
        <r>
          <rPr>
            <sz val="8"/>
            <color indexed="81"/>
            <rFont val="Tahoma"/>
            <family val="2"/>
          </rPr>
          <t xml:space="preserve">
Input partial frequency for element to the left</t>
        </r>
      </text>
    </comment>
    <comment ref="W249" authorId="0" shapeId="0" xr:uid="{00000000-0006-0000-0200-000032070000}">
      <text>
        <r>
          <rPr>
            <b/>
            <sz val="8"/>
            <color indexed="81"/>
            <rFont val="Tahoma"/>
            <family val="2"/>
          </rPr>
          <t>Alexander Liao:</t>
        </r>
        <r>
          <rPr>
            <sz val="8"/>
            <color indexed="81"/>
            <rFont val="Tahoma"/>
            <family val="2"/>
          </rPr>
          <t xml:space="preserve">
Input partial frequency for element to the left</t>
        </r>
      </text>
    </comment>
    <comment ref="Z249" authorId="0" shapeId="0" xr:uid="{00000000-0006-0000-0200-000033070000}">
      <text>
        <r>
          <rPr>
            <b/>
            <sz val="8"/>
            <color indexed="81"/>
            <rFont val="Tahoma"/>
            <family val="2"/>
          </rPr>
          <t>Alexander Liao:</t>
        </r>
        <r>
          <rPr>
            <sz val="8"/>
            <color indexed="81"/>
            <rFont val="Tahoma"/>
            <family val="2"/>
          </rPr>
          <t xml:space="preserve">
Input partial frequency for element to the left</t>
        </r>
      </text>
    </comment>
    <comment ref="AC249" authorId="0" shapeId="0" xr:uid="{00000000-0006-0000-0200-000034070000}">
      <text>
        <r>
          <rPr>
            <b/>
            <sz val="8"/>
            <color indexed="81"/>
            <rFont val="Tahoma"/>
            <family val="2"/>
          </rPr>
          <t>Alexander Liao:</t>
        </r>
        <r>
          <rPr>
            <sz val="8"/>
            <color indexed="81"/>
            <rFont val="Tahoma"/>
            <family val="2"/>
          </rPr>
          <t xml:space="preserve">
Input partial frequency for element to the left</t>
        </r>
      </text>
    </comment>
    <comment ref="AF249" authorId="0" shapeId="0" xr:uid="{00000000-0006-0000-0200-000035070000}">
      <text>
        <r>
          <rPr>
            <b/>
            <sz val="8"/>
            <color indexed="81"/>
            <rFont val="Tahoma"/>
            <family val="2"/>
          </rPr>
          <t>Alexander Liao:</t>
        </r>
        <r>
          <rPr>
            <sz val="8"/>
            <color indexed="81"/>
            <rFont val="Tahoma"/>
            <family val="2"/>
          </rPr>
          <t xml:space="preserve">
Input partial frequency for element to the left</t>
        </r>
      </text>
    </comment>
    <comment ref="AI249" authorId="0" shapeId="0" xr:uid="{00000000-0006-0000-0200-000036070000}">
      <text>
        <r>
          <rPr>
            <b/>
            <sz val="8"/>
            <color indexed="81"/>
            <rFont val="Tahoma"/>
            <family val="2"/>
          </rPr>
          <t>Alexander Liao:</t>
        </r>
        <r>
          <rPr>
            <sz val="8"/>
            <color indexed="81"/>
            <rFont val="Tahoma"/>
            <family val="2"/>
          </rPr>
          <t xml:space="preserve">
Input partial frequency for element to the left</t>
        </r>
      </text>
    </comment>
    <comment ref="AL249" authorId="0" shapeId="0" xr:uid="{00000000-0006-0000-0200-000037070000}">
      <text>
        <r>
          <rPr>
            <b/>
            <sz val="8"/>
            <color indexed="81"/>
            <rFont val="Tahoma"/>
            <family val="2"/>
          </rPr>
          <t>Alexander Liao:</t>
        </r>
        <r>
          <rPr>
            <sz val="8"/>
            <color indexed="81"/>
            <rFont val="Tahoma"/>
            <family val="2"/>
          </rPr>
          <t xml:space="preserve">
Input partial frequency for element to the left</t>
        </r>
      </text>
    </comment>
    <comment ref="AO249" authorId="0" shapeId="0" xr:uid="{00000000-0006-0000-0200-000038070000}">
      <text>
        <r>
          <rPr>
            <b/>
            <sz val="8"/>
            <color indexed="81"/>
            <rFont val="Tahoma"/>
            <family val="2"/>
          </rPr>
          <t>Alexander Liao:</t>
        </r>
        <r>
          <rPr>
            <sz val="8"/>
            <color indexed="81"/>
            <rFont val="Tahoma"/>
            <family val="2"/>
          </rPr>
          <t xml:space="preserve">
Input partial frequency for element to the left</t>
        </r>
      </text>
    </comment>
    <comment ref="K250" authorId="0" shapeId="0" xr:uid="{00000000-0006-0000-0200-000039070000}">
      <text>
        <r>
          <rPr>
            <b/>
            <sz val="8"/>
            <color indexed="81"/>
            <rFont val="Tahoma"/>
            <family val="2"/>
          </rPr>
          <t>Alexander Liao:</t>
        </r>
        <r>
          <rPr>
            <sz val="8"/>
            <color indexed="81"/>
            <rFont val="Tahoma"/>
            <family val="2"/>
          </rPr>
          <t xml:space="preserve">
Input partial frequency for element to the left</t>
        </r>
      </text>
    </comment>
    <comment ref="N250" authorId="0" shapeId="0" xr:uid="{00000000-0006-0000-0200-00003A070000}">
      <text>
        <r>
          <rPr>
            <b/>
            <sz val="8"/>
            <color indexed="81"/>
            <rFont val="Tahoma"/>
            <family val="2"/>
          </rPr>
          <t>Alexander Liao:</t>
        </r>
        <r>
          <rPr>
            <sz val="8"/>
            <color indexed="81"/>
            <rFont val="Tahoma"/>
            <family val="2"/>
          </rPr>
          <t xml:space="preserve">
Input partial frequency for element to the left</t>
        </r>
      </text>
    </comment>
    <comment ref="Q250" authorId="0" shapeId="0" xr:uid="{00000000-0006-0000-0200-00003B070000}">
      <text>
        <r>
          <rPr>
            <b/>
            <sz val="8"/>
            <color indexed="81"/>
            <rFont val="Tahoma"/>
            <family val="2"/>
          </rPr>
          <t>Alexander Liao:</t>
        </r>
        <r>
          <rPr>
            <sz val="8"/>
            <color indexed="81"/>
            <rFont val="Tahoma"/>
            <family val="2"/>
          </rPr>
          <t xml:space="preserve">
Input partial frequency for element to the left</t>
        </r>
      </text>
    </comment>
    <comment ref="T250" authorId="0" shapeId="0" xr:uid="{00000000-0006-0000-0200-00003C070000}">
      <text>
        <r>
          <rPr>
            <b/>
            <sz val="8"/>
            <color indexed="81"/>
            <rFont val="Tahoma"/>
            <family val="2"/>
          </rPr>
          <t>Alexander Liao:</t>
        </r>
        <r>
          <rPr>
            <sz val="8"/>
            <color indexed="81"/>
            <rFont val="Tahoma"/>
            <family val="2"/>
          </rPr>
          <t xml:space="preserve">
Input partial frequency for element to the left</t>
        </r>
      </text>
    </comment>
    <comment ref="W250" authorId="0" shapeId="0" xr:uid="{00000000-0006-0000-0200-00003D070000}">
      <text>
        <r>
          <rPr>
            <b/>
            <sz val="8"/>
            <color indexed="81"/>
            <rFont val="Tahoma"/>
            <family val="2"/>
          </rPr>
          <t>Alexander Liao:</t>
        </r>
        <r>
          <rPr>
            <sz val="8"/>
            <color indexed="81"/>
            <rFont val="Tahoma"/>
            <family val="2"/>
          </rPr>
          <t xml:space="preserve">
Input partial frequency for element to the left</t>
        </r>
      </text>
    </comment>
    <comment ref="Z250" authorId="0" shapeId="0" xr:uid="{00000000-0006-0000-0200-00003E070000}">
      <text>
        <r>
          <rPr>
            <b/>
            <sz val="8"/>
            <color indexed="81"/>
            <rFont val="Tahoma"/>
            <family val="2"/>
          </rPr>
          <t>Alexander Liao:</t>
        </r>
        <r>
          <rPr>
            <sz val="8"/>
            <color indexed="81"/>
            <rFont val="Tahoma"/>
            <family val="2"/>
          </rPr>
          <t xml:space="preserve">
Input partial frequency for element to the left</t>
        </r>
      </text>
    </comment>
    <comment ref="AC250" authorId="0" shapeId="0" xr:uid="{00000000-0006-0000-0200-00003F070000}">
      <text>
        <r>
          <rPr>
            <b/>
            <sz val="8"/>
            <color indexed="81"/>
            <rFont val="Tahoma"/>
            <family val="2"/>
          </rPr>
          <t>Alexander Liao:</t>
        </r>
        <r>
          <rPr>
            <sz val="8"/>
            <color indexed="81"/>
            <rFont val="Tahoma"/>
            <family val="2"/>
          </rPr>
          <t xml:space="preserve">
Input partial frequency for element to the left</t>
        </r>
      </text>
    </comment>
    <comment ref="AF250" authorId="0" shapeId="0" xr:uid="{00000000-0006-0000-0200-000040070000}">
      <text>
        <r>
          <rPr>
            <b/>
            <sz val="8"/>
            <color indexed="81"/>
            <rFont val="Tahoma"/>
            <family val="2"/>
          </rPr>
          <t>Alexander Liao:</t>
        </r>
        <r>
          <rPr>
            <sz val="8"/>
            <color indexed="81"/>
            <rFont val="Tahoma"/>
            <family val="2"/>
          </rPr>
          <t xml:space="preserve">
Input partial frequency for element to the left</t>
        </r>
      </text>
    </comment>
    <comment ref="AI250" authorId="0" shapeId="0" xr:uid="{00000000-0006-0000-0200-000041070000}">
      <text>
        <r>
          <rPr>
            <b/>
            <sz val="8"/>
            <color indexed="81"/>
            <rFont val="Tahoma"/>
            <family val="2"/>
          </rPr>
          <t>Alexander Liao:</t>
        </r>
        <r>
          <rPr>
            <sz val="8"/>
            <color indexed="81"/>
            <rFont val="Tahoma"/>
            <family val="2"/>
          </rPr>
          <t xml:space="preserve">
Input partial frequency for element to the left</t>
        </r>
      </text>
    </comment>
    <comment ref="AL250" authorId="0" shapeId="0" xr:uid="{00000000-0006-0000-0200-000042070000}">
      <text>
        <r>
          <rPr>
            <b/>
            <sz val="8"/>
            <color indexed="81"/>
            <rFont val="Tahoma"/>
            <family val="2"/>
          </rPr>
          <t>Alexander Liao:</t>
        </r>
        <r>
          <rPr>
            <sz val="8"/>
            <color indexed="81"/>
            <rFont val="Tahoma"/>
            <family val="2"/>
          </rPr>
          <t xml:space="preserve">
Input partial frequency for element to the left</t>
        </r>
      </text>
    </comment>
    <comment ref="AO250" authorId="0" shapeId="0" xr:uid="{00000000-0006-0000-0200-000043070000}">
      <text>
        <r>
          <rPr>
            <b/>
            <sz val="8"/>
            <color indexed="81"/>
            <rFont val="Tahoma"/>
            <family val="2"/>
          </rPr>
          <t>Alexander Liao:</t>
        </r>
        <r>
          <rPr>
            <sz val="8"/>
            <color indexed="81"/>
            <rFont val="Tahoma"/>
            <family val="2"/>
          </rPr>
          <t xml:space="preserve">
Input partial frequency for element to the left</t>
        </r>
      </text>
    </comment>
    <comment ref="K251" authorId="0" shapeId="0" xr:uid="{00000000-0006-0000-0200-000044070000}">
      <text>
        <r>
          <rPr>
            <b/>
            <sz val="8"/>
            <color indexed="81"/>
            <rFont val="Tahoma"/>
            <family val="2"/>
          </rPr>
          <t>Alexander Liao:</t>
        </r>
        <r>
          <rPr>
            <sz val="8"/>
            <color indexed="81"/>
            <rFont val="Tahoma"/>
            <family val="2"/>
          </rPr>
          <t xml:space="preserve">
Input partial frequency for element to the left</t>
        </r>
      </text>
    </comment>
    <comment ref="N251" authorId="0" shapeId="0" xr:uid="{00000000-0006-0000-0200-000045070000}">
      <text>
        <r>
          <rPr>
            <b/>
            <sz val="8"/>
            <color indexed="81"/>
            <rFont val="Tahoma"/>
            <family val="2"/>
          </rPr>
          <t>Alexander Liao:</t>
        </r>
        <r>
          <rPr>
            <sz val="8"/>
            <color indexed="81"/>
            <rFont val="Tahoma"/>
            <family val="2"/>
          </rPr>
          <t xml:space="preserve">
Input partial frequency for element to the left</t>
        </r>
      </text>
    </comment>
    <comment ref="Q251" authorId="0" shapeId="0" xr:uid="{00000000-0006-0000-0200-000046070000}">
      <text>
        <r>
          <rPr>
            <b/>
            <sz val="8"/>
            <color indexed="81"/>
            <rFont val="Tahoma"/>
            <family val="2"/>
          </rPr>
          <t>Alexander Liao:</t>
        </r>
        <r>
          <rPr>
            <sz val="8"/>
            <color indexed="81"/>
            <rFont val="Tahoma"/>
            <family val="2"/>
          </rPr>
          <t xml:space="preserve">
Input partial frequency for element to the left</t>
        </r>
      </text>
    </comment>
    <comment ref="T251" authorId="0" shapeId="0" xr:uid="{00000000-0006-0000-0200-000047070000}">
      <text>
        <r>
          <rPr>
            <b/>
            <sz val="8"/>
            <color indexed="81"/>
            <rFont val="Tahoma"/>
            <family val="2"/>
          </rPr>
          <t>Alexander Liao:</t>
        </r>
        <r>
          <rPr>
            <sz val="8"/>
            <color indexed="81"/>
            <rFont val="Tahoma"/>
            <family val="2"/>
          </rPr>
          <t xml:space="preserve">
Input partial frequency for element to the left</t>
        </r>
      </text>
    </comment>
    <comment ref="W251" authorId="0" shapeId="0" xr:uid="{00000000-0006-0000-0200-000048070000}">
      <text>
        <r>
          <rPr>
            <b/>
            <sz val="8"/>
            <color indexed="81"/>
            <rFont val="Tahoma"/>
            <family val="2"/>
          </rPr>
          <t>Alexander Liao:</t>
        </r>
        <r>
          <rPr>
            <sz val="8"/>
            <color indexed="81"/>
            <rFont val="Tahoma"/>
            <family val="2"/>
          </rPr>
          <t xml:space="preserve">
Input partial frequency for element to the left</t>
        </r>
      </text>
    </comment>
    <comment ref="Z251" authorId="0" shapeId="0" xr:uid="{00000000-0006-0000-0200-000049070000}">
      <text>
        <r>
          <rPr>
            <b/>
            <sz val="8"/>
            <color indexed="81"/>
            <rFont val="Tahoma"/>
            <family val="2"/>
          </rPr>
          <t>Alexander Liao:</t>
        </r>
        <r>
          <rPr>
            <sz val="8"/>
            <color indexed="81"/>
            <rFont val="Tahoma"/>
            <family val="2"/>
          </rPr>
          <t xml:space="preserve">
Input partial frequency for element to the left</t>
        </r>
      </text>
    </comment>
    <comment ref="AC251" authorId="0" shapeId="0" xr:uid="{00000000-0006-0000-0200-00004A070000}">
      <text>
        <r>
          <rPr>
            <b/>
            <sz val="8"/>
            <color indexed="81"/>
            <rFont val="Tahoma"/>
            <family val="2"/>
          </rPr>
          <t>Alexander Liao:</t>
        </r>
        <r>
          <rPr>
            <sz val="8"/>
            <color indexed="81"/>
            <rFont val="Tahoma"/>
            <family val="2"/>
          </rPr>
          <t xml:space="preserve">
Input partial frequency for element to the left</t>
        </r>
      </text>
    </comment>
    <comment ref="AF251" authorId="0" shapeId="0" xr:uid="{00000000-0006-0000-0200-00004B070000}">
      <text>
        <r>
          <rPr>
            <b/>
            <sz val="8"/>
            <color indexed="81"/>
            <rFont val="Tahoma"/>
            <family val="2"/>
          </rPr>
          <t>Alexander Liao:</t>
        </r>
        <r>
          <rPr>
            <sz val="8"/>
            <color indexed="81"/>
            <rFont val="Tahoma"/>
            <family val="2"/>
          </rPr>
          <t xml:space="preserve">
Input partial frequency for element to the left</t>
        </r>
      </text>
    </comment>
    <comment ref="AI251" authorId="0" shapeId="0" xr:uid="{00000000-0006-0000-0200-00004C070000}">
      <text>
        <r>
          <rPr>
            <b/>
            <sz val="8"/>
            <color indexed="81"/>
            <rFont val="Tahoma"/>
            <family val="2"/>
          </rPr>
          <t>Alexander Liao:</t>
        </r>
        <r>
          <rPr>
            <sz val="8"/>
            <color indexed="81"/>
            <rFont val="Tahoma"/>
            <family val="2"/>
          </rPr>
          <t xml:space="preserve">
Input partial frequency for element to the left</t>
        </r>
      </text>
    </comment>
    <comment ref="AL251" authorId="0" shapeId="0" xr:uid="{00000000-0006-0000-0200-00004D070000}">
      <text>
        <r>
          <rPr>
            <b/>
            <sz val="8"/>
            <color indexed="81"/>
            <rFont val="Tahoma"/>
            <family val="2"/>
          </rPr>
          <t>Alexander Liao:</t>
        </r>
        <r>
          <rPr>
            <sz val="8"/>
            <color indexed="81"/>
            <rFont val="Tahoma"/>
            <family val="2"/>
          </rPr>
          <t xml:space="preserve">
Input partial frequency for element to the left</t>
        </r>
      </text>
    </comment>
    <comment ref="AO251" authorId="0" shapeId="0" xr:uid="{00000000-0006-0000-0200-00004E070000}">
      <text>
        <r>
          <rPr>
            <b/>
            <sz val="8"/>
            <color indexed="81"/>
            <rFont val="Tahoma"/>
            <family val="2"/>
          </rPr>
          <t>Alexander Liao:</t>
        </r>
        <r>
          <rPr>
            <sz val="8"/>
            <color indexed="81"/>
            <rFont val="Tahoma"/>
            <family val="2"/>
          </rPr>
          <t xml:space="preserve">
Input partial frequency for element to the left</t>
        </r>
      </text>
    </comment>
    <comment ref="K267" authorId="0" shapeId="0" xr:uid="{00000000-0006-0000-0200-00004F070000}">
      <text>
        <r>
          <rPr>
            <b/>
            <sz val="8"/>
            <color indexed="81"/>
            <rFont val="Tahoma"/>
            <family val="2"/>
          </rPr>
          <t>Alexander Liao:</t>
        </r>
        <r>
          <rPr>
            <sz val="8"/>
            <color indexed="81"/>
            <rFont val="Tahoma"/>
            <family val="2"/>
          </rPr>
          <t xml:space="preserve">
Input partial frequency for element to the left</t>
        </r>
      </text>
    </comment>
    <comment ref="N267" authorId="0" shapeId="0" xr:uid="{00000000-0006-0000-0200-000050070000}">
      <text>
        <r>
          <rPr>
            <b/>
            <sz val="8"/>
            <color indexed="81"/>
            <rFont val="Tahoma"/>
            <family val="2"/>
          </rPr>
          <t>Alexander Liao:</t>
        </r>
        <r>
          <rPr>
            <sz val="8"/>
            <color indexed="81"/>
            <rFont val="Tahoma"/>
            <family val="2"/>
          </rPr>
          <t xml:space="preserve">
Input partial frequency for element to the left</t>
        </r>
      </text>
    </comment>
    <comment ref="Q267" authorId="0" shapeId="0" xr:uid="{00000000-0006-0000-0200-000051070000}">
      <text>
        <r>
          <rPr>
            <b/>
            <sz val="8"/>
            <color indexed="81"/>
            <rFont val="Tahoma"/>
            <family val="2"/>
          </rPr>
          <t>Alexander Liao:</t>
        </r>
        <r>
          <rPr>
            <sz val="8"/>
            <color indexed="81"/>
            <rFont val="Tahoma"/>
            <family val="2"/>
          </rPr>
          <t xml:space="preserve">
Input partial frequency for element to the left</t>
        </r>
      </text>
    </comment>
    <comment ref="T267" authorId="0" shapeId="0" xr:uid="{00000000-0006-0000-0200-000052070000}">
      <text>
        <r>
          <rPr>
            <b/>
            <sz val="8"/>
            <color indexed="81"/>
            <rFont val="Tahoma"/>
            <family val="2"/>
          </rPr>
          <t>Alexander Liao:</t>
        </r>
        <r>
          <rPr>
            <sz val="8"/>
            <color indexed="81"/>
            <rFont val="Tahoma"/>
            <family val="2"/>
          </rPr>
          <t xml:space="preserve">
Input partial frequency for element to the left</t>
        </r>
      </text>
    </comment>
    <comment ref="W267" authorId="0" shapeId="0" xr:uid="{00000000-0006-0000-0200-000053070000}">
      <text>
        <r>
          <rPr>
            <b/>
            <sz val="8"/>
            <color indexed="81"/>
            <rFont val="Tahoma"/>
            <family val="2"/>
          </rPr>
          <t>Alexander Liao:</t>
        </r>
        <r>
          <rPr>
            <sz val="8"/>
            <color indexed="81"/>
            <rFont val="Tahoma"/>
            <family val="2"/>
          </rPr>
          <t xml:space="preserve">
Input partial frequency for element to the left</t>
        </r>
      </text>
    </comment>
    <comment ref="Z267" authorId="0" shapeId="0" xr:uid="{00000000-0006-0000-0200-000054070000}">
      <text>
        <r>
          <rPr>
            <b/>
            <sz val="8"/>
            <color indexed="81"/>
            <rFont val="Tahoma"/>
            <family val="2"/>
          </rPr>
          <t>Alexander Liao:</t>
        </r>
        <r>
          <rPr>
            <sz val="8"/>
            <color indexed="81"/>
            <rFont val="Tahoma"/>
            <family val="2"/>
          </rPr>
          <t xml:space="preserve">
Input partial frequency for element to the left</t>
        </r>
      </text>
    </comment>
    <comment ref="AC267" authorId="0" shapeId="0" xr:uid="{00000000-0006-0000-0200-000055070000}">
      <text>
        <r>
          <rPr>
            <b/>
            <sz val="8"/>
            <color indexed="81"/>
            <rFont val="Tahoma"/>
            <family val="2"/>
          </rPr>
          <t>Alexander Liao:</t>
        </r>
        <r>
          <rPr>
            <sz val="8"/>
            <color indexed="81"/>
            <rFont val="Tahoma"/>
            <family val="2"/>
          </rPr>
          <t xml:space="preserve">
Input partial frequency for element to the left</t>
        </r>
      </text>
    </comment>
    <comment ref="AF267" authorId="0" shapeId="0" xr:uid="{00000000-0006-0000-0200-000056070000}">
      <text>
        <r>
          <rPr>
            <b/>
            <sz val="8"/>
            <color indexed="81"/>
            <rFont val="Tahoma"/>
            <family val="2"/>
          </rPr>
          <t>Alexander Liao:</t>
        </r>
        <r>
          <rPr>
            <sz val="8"/>
            <color indexed="81"/>
            <rFont val="Tahoma"/>
            <family val="2"/>
          </rPr>
          <t xml:space="preserve">
Input partial frequency for element to the left</t>
        </r>
      </text>
    </comment>
    <comment ref="AI267" authorId="0" shapeId="0" xr:uid="{00000000-0006-0000-0200-000057070000}">
      <text>
        <r>
          <rPr>
            <b/>
            <sz val="8"/>
            <color indexed="81"/>
            <rFont val="Tahoma"/>
            <family val="2"/>
          </rPr>
          <t>Alexander Liao:</t>
        </r>
        <r>
          <rPr>
            <sz val="8"/>
            <color indexed="81"/>
            <rFont val="Tahoma"/>
            <family val="2"/>
          </rPr>
          <t xml:space="preserve">
Input partial frequency for element to the left</t>
        </r>
      </text>
    </comment>
    <comment ref="AL267" authorId="0" shapeId="0" xr:uid="{00000000-0006-0000-0200-000058070000}">
      <text>
        <r>
          <rPr>
            <b/>
            <sz val="8"/>
            <color indexed="81"/>
            <rFont val="Tahoma"/>
            <family val="2"/>
          </rPr>
          <t>Alexander Liao:</t>
        </r>
        <r>
          <rPr>
            <sz val="8"/>
            <color indexed="81"/>
            <rFont val="Tahoma"/>
            <family val="2"/>
          </rPr>
          <t xml:space="preserve">
Input partial frequency for element to the left</t>
        </r>
      </text>
    </comment>
    <comment ref="AO267" authorId="0" shapeId="0" xr:uid="{00000000-0006-0000-0200-000059070000}">
      <text>
        <r>
          <rPr>
            <b/>
            <sz val="8"/>
            <color indexed="81"/>
            <rFont val="Tahoma"/>
            <family val="2"/>
          </rPr>
          <t>Alexander Liao:</t>
        </r>
        <r>
          <rPr>
            <sz val="8"/>
            <color indexed="81"/>
            <rFont val="Tahoma"/>
            <family val="2"/>
          </rPr>
          <t xml:space="preserve">
Input partial frequency for element to the left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tc={CA626576-5578-4F87-B67C-1B0BCC4DAC2B}</author>
    <author>tc={6A1A047C-7AAB-406E-8208-657B182CA153}</author>
    <author>tc={E3750A9C-F362-4128-84D0-CE1E98BBB5F5}</author>
    <author>tc={C70699B1-DEEA-49B7-BA26-782FAADFC32C}</author>
    <author>tc={D7EA6FB0-48FB-4060-B88E-E023C7EF0B63}</author>
    <author>tc={0ECAEC71-AF1A-456C-8933-9A15124D44DB}</author>
    <author>tc={9915C0A6-95C5-418C-B68F-282A6BF5331A}</author>
    <author>tc={99B16BF4-ACF5-4A0E-9547-14DE050BE563}</author>
    <author>tc={1B60C456-264B-425D-B20E-6C596A0A8585}</author>
  </authors>
  <commentList>
    <comment ref="C9" authorId="0" shapeId="0" xr:uid="{CA626576-5578-4F87-B67C-1B0BCC4DAC2B}">
      <text>
        <t>[Threaded comment]
Your version of Excel allows you to read this threaded comment; however, any edits to it will get removed if the file is opened in a newer version of Excel. Learn more: https://go.microsoft.com/fwlink/?linkid=870924
Comment:
    3 to 50</t>
      </text>
    </comment>
    <comment ref="C10" authorId="1" shapeId="0" xr:uid="{6A1A047C-7AAB-406E-8208-657B182CA153}">
      <text>
        <t>[Threaded comment]
Your version of Excel allows you to read this threaded comment; however, any edits to it will get removed if the file is opened in a newer version of Excel. Learn more: https://go.microsoft.com/fwlink/?linkid=870924
Comment:
    3 to 50</t>
      </text>
    </comment>
    <comment ref="C11" authorId="2" shapeId="0" xr:uid="{E3750A9C-F362-4128-84D0-CE1E98BBB5F5}">
      <text>
        <t>[Threaded comment]
Your version of Excel allows you to read this threaded comment; however, any edits to it will get removed if the file is opened in a newer version of Excel. Learn more: https://go.microsoft.com/fwlink/?linkid=870924
Comment:
    3 to 50</t>
      </text>
    </comment>
    <comment ref="C12" authorId="3" shapeId="0" xr:uid="{C70699B1-DEEA-49B7-BA26-782FAADFC32C}">
      <text>
        <t>[Threaded comment]
Your version of Excel allows you to read this threaded comment; however, any edits to it will get removed if the file is opened in a newer version of Excel. Learn more: https://go.microsoft.com/fwlink/?linkid=870924
Comment:
    Validation</t>
      </text>
    </comment>
    <comment ref="C13" authorId="4" shapeId="0" xr:uid="{D7EA6FB0-48FB-4060-B88E-E023C7EF0B63}">
      <text>
        <t>[Threaded comment]
Your version of Excel allows you to read this threaded comment; however, any edits to it will get removed if the file is opened in a newer version of Excel. Learn more: https://go.microsoft.com/fwlink/?linkid=870924
Comment:
    1 to 20</t>
      </text>
    </comment>
    <comment ref="C14" authorId="5" shapeId="0" xr:uid="{0ECAEC71-AF1A-456C-8933-9A15124D44DB}">
      <text>
        <t>[Threaded comment]
Your version of Excel allows you to read this threaded comment; however, any edits to it will get removed if the file is opened in a newer version of Excel. Learn more: https://go.microsoft.com/fwlink/?linkid=870924
Comment:
    2% to 35%</t>
      </text>
    </comment>
    <comment ref="C15" authorId="6" shapeId="0" xr:uid="{9915C0A6-95C5-418C-B68F-282A6BF5331A}">
      <text>
        <t>[Threaded comment]
Your version of Excel allows you to read this threaded comment; however, any edits to it will get removed if the file is opened in a newer version of Excel. Learn more: https://go.microsoft.com/fwlink/?linkid=870924
Comment:
    2 to 40</t>
      </text>
    </comment>
    <comment ref="C16" authorId="7" shapeId="0" xr:uid="{99B16BF4-ACF5-4A0E-9547-14DE050BE563}">
      <text>
        <t>[Threaded comment]
Your version of Excel allows you to read this threaded comment; however, any edits to it will get removed if the file is opened in a newer version of Excel. Learn more: https://go.microsoft.com/fwlink/?linkid=870924
Comment:
    1 to 20</t>
      </text>
    </comment>
    <comment ref="C17" authorId="8" shapeId="0" xr:uid="{1B60C456-264B-425D-B20E-6C596A0A8585}">
      <text>
        <t>[Threaded comment]
Your version of Excel allows you to read this threaded comment; however, any edits to it will get removed if the file is opened in a newer version of Excel. Learn more: https://go.microsoft.com/fwlink/?linkid=870924
Comment:
    1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tc={38755A79-B2AC-4BD8-87C2-686EFCA0C6A1}</author>
  </authors>
  <commentList>
    <comment ref="A27" authorId="0" shapeId="0" xr:uid="{38755A79-B2AC-4BD8-87C2-686EFCA0C6A1}">
      <text>
        <t>[Threaded comment]
Your version of Excel allows you to read this threaded comment; however, any edits to it will get removed if the file is opened in a newer version of Excel. Learn more: https://go.microsoft.com/fwlink/?linkid=870924
Comment:
    Packing out the online grocery order</t>
      </text>
    </comment>
  </commentList>
</comments>
</file>

<file path=xl/sharedStrings.xml><?xml version="1.0" encoding="utf-8"?>
<sst xmlns="http://schemas.openxmlformats.org/spreadsheetml/2006/main" count="4309" uniqueCount="870">
  <si>
    <t>Step Time (sec)</t>
  </si>
  <si>
    <t>Step Time (min)</t>
  </si>
  <si>
    <t>Frequency</t>
  </si>
  <si>
    <t>Process Time (min)</t>
  </si>
  <si>
    <t>Frequency Description</t>
  </si>
  <si>
    <t>Comments</t>
  </si>
  <si>
    <t>CT</t>
  </si>
  <si>
    <t>Min</t>
  </si>
  <si>
    <t>SOID</t>
  </si>
  <si>
    <t>TIME (Sec)</t>
  </si>
  <si>
    <t>FREQUENCY</t>
  </si>
  <si>
    <t>BEND AND ARISE</t>
  </si>
  <si>
    <t>CLICK MOUSE / TYPE 1-2 DIGITS / 1-2 DATA POINTS</t>
  </si>
  <si>
    <t>CLIMB ON/OFF EQUIPMENT</t>
  </si>
  <si>
    <t>CLOSE AND SEAL CARTON</t>
  </si>
  <si>
    <t>CLOSE CARTON - INTERLOCK FLAPS</t>
  </si>
  <si>
    <t>COLLECT</t>
  </si>
  <si>
    <t xml:space="preserve">COPIER - OPERATE </t>
  </si>
  <si>
    <t>COUNT CARTON ON PALLET (20)</t>
  </si>
  <si>
    <t>CUT 1 SLICE</t>
  </si>
  <si>
    <t>CUT SHRINK-WRAP - 5 SLICES</t>
  </si>
  <si>
    <t>DOCK DOOR OPEN/CLOSE</t>
  </si>
  <si>
    <t>DOCK LEVELER SETUP/TEARDOWN (AUTOMATIC)</t>
  </si>
  <si>
    <t>DOCK LEVELER SETUP/TEARDOWN (MANUAL)</t>
  </si>
  <si>
    <t>DOCK LIGHT SETUP/REMOVE</t>
  </si>
  <si>
    <t>FINGER SPIN (3)</t>
  </si>
  <si>
    <t>FLIP CARTON</t>
  </si>
  <si>
    <t>FOLD ITEM</t>
  </si>
  <si>
    <t>FORM CARTON</t>
  </si>
  <si>
    <t>HIGHLIGHT LINE WITH HIGHLIGHTER</t>
  </si>
  <si>
    <t>HOLE PUNCH USE (OBTAIN AND ASIDE PAPER)</t>
  </si>
  <si>
    <t>IDENTIFY LINE WITH RULER</t>
  </si>
  <si>
    <t>INSPECT 1 POINT</t>
  </si>
  <si>
    <t>INSPECT EQUIPMENT</t>
  </si>
  <si>
    <t>LABEL - APPLY TO CARTON</t>
  </si>
  <si>
    <t>LEAF THROUGH PAPER - 1 SHEET</t>
  </si>
  <si>
    <t>LEAF THROUGH PAPER - 13-20 SHEETS</t>
  </si>
  <si>
    <t>LEAF THROUGH PAPER - 21-28 SHEETS</t>
  </si>
  <si>
    <t>LEAF THROUGH PAPER - 2-4 SHEETS</t>
  </si>
  <si>
    <t>LEAF THROUGH PAPER - 29-37 SHEETS</t>
  </si>
  <si>
    <t>LEAF THROUGH PAPER - 38-47 SHEETS</t>
  </si>
  <si>
    <t>LEAF THROUGH PAPER - 5-7 SHEETS</t>
  </si>
  <si>
    <t>MANUAL JACK PUSH/PULL 18-22 STEPS (43-55 FT, 13.1-16.8 M)</t>
  </si>
  <si>
    <t>MEASURE- CARTON DIMENSIONS WITH STEEL TAPE</t>
  </si>
  <si>
    <t>OBTAIN</t>
  </si>
  <si>
    <t>OBTAIN AND ACTUATE &lt; 12" (30.5 CM)</t>
  </si>
  <si>
    <t>OBTAIN AND ACTUATE OBJECT &gt; 12"(30.5 CM)</t>
  </si>
  <si>
    <t>OBTAIN AND ALIGN TO INDICATOR DIAL</t>
  </si>
  <si>
    <t>OBTAIN AND MAKE 1  CUT WITH SCISSORS</t>
  </si>
  <si>
    <t>OBTAIN AND MEASURE FIXED SCALE</t>
  </si>
  <si>
    <t>OBTAIN AND PUSH/PULL WITH RESISTANCE</t>
  </si>
  <si>
    <t>OBTAIN EMPTY PALLET FROM STACK OF PALLETS</t>
  </si>
  <si>
    <t>OBTAIN HEAVY OBJECT</t>
  </si>
  <si>
    <t>OBTAIN HEAVY OBJECT WITH 100% BEND</t>
  </si>
  <si>
    <t>OBTAIN HEAVY OBJECT WITH 50% BEND</t>
  </si>
  <si>
    <t>OBTAIN PALLET WITH MANUAL JACK</t>
  </si>
  <si>
    <t>OBTAIN WITH 100% BEND</t>
  </si>
  <si>
    <t>OBTAIN WITH 50% BEND</t>
  </si>
  <si>
    <t xml:space="preserve">OPEN BINDER BY HAND  </t>
  </si>
  <si>
    <t>OPEN BINDER BY HAND  - DISENGAGE RINGS</t>
  </si>
  <si>
    <t>OPEN CARTON BY HAND  - DISENGAGE FLAPS</t>
  </si>
  <si>
    <t>OPEN CARTON WITH KNIFE AND DISCARD TOP</t>
  </si>
  <si>
    <t>PAPERCLIP</t>
  </si>
  <si>
    <t>PHONE USE (10-40 SEC.)</t>
  </si>
  <si>
    <t>PLACE</t>
  </si>
  <si>
    <t>PLACE PALLET WITH EQUIPMENT IN RACK/STACKED POSITION</t>
  </si>
  <si>
    <t>PLACE PALLET WITH MANUAL JACK</t>
  </si>
  <si>
    <t>PLACE W/ ADJUSTMENT</t>
  </si>
  <si>
    <t xml:space="preserve">PLACE W/ PRECISION AND CARE </t>
  </si>
  <si>
    <t>PLACE WITH 100% BEND</t>
  </si>
  <si>
    <t>PLACE WITH 50% BEND</t>
  </si>
  <si>
    <t>PLACE WITH ADJUSTMENT AND 50% BEND</t>
  </si>
  <si>
    <t>PLACE WITH ADJUSTMENTS</t>
  </si>
  <si>
    <t>PLACE WITH ADJUSTMENTS AND 100% BEND</t>
  </si>
  <si>
    <t>POSITION WITH CARE</t>
  </si>
  <si>
    <t>POSITION WITH CARE AND 100% BEND</t>
  </si>
  <si>
    <t>POSITION WITH CARE AND 50% BEND</t>
  </si>
  <si>
    <t>PROCESS TIME (5 SEC)</t>
  </si>
  <si>
    <t>PUSH BUTTON/ PUSH PULL SWITCH/ LEVER &lt;12"</t>
  </si>
  <si>
    <t>PUSH BUTTON/PUSH PULL SWITCH / LEVER &lt;12"</t>
  </si>
  <si>
    <t>PUSH CARTON</t>
  </si>
  <si>
    <t>READ 1 DIGIT/3 WORDS</t>
  </si>
  <si>
    <t>READ 2-3 DIGITS/4-8 WORDS</t>
  </si>
  <si>
    <t>READ 25-38 WORDS</t>
  </si>
  <si>
    <t>READ 39-54 WORDS</t>
  </si>
  <si>
    <t>READ 4-6 DIGITS/9-15 WORDS</t>
  </si>
  <si>
    <t>READ 7-12 DIGITS/16-24 WORDS</t>
  </si>
  <si>
    <t xml:space="preserve">SCAN BARCODE </t>
  </si>
  <si>
    <t>SEARCH TIME (5 SEC.)</t>
  </si>
  <si>
    <t>SEPARATE PAPERWORK</t>
  </si>
  <si>
    <t>SHRINK-WRAP - APPLY TO PALLET</t>
  </si>
  <si>
    <t>SHRINK-WRAP - REMOVE</t>
  </si>
  <si>
    <t>SORT CARTON</t>
  </si>
  <si>
    <t>STAND/SIT</t>
  </si>
  <si>
    <t>STAND/SIT W/ ADJUSTMENTS</t>
  </si>
  <si>
    <t>SWEEP TO DUSTPAN</t>
  </si>
  <si>
    <t>TAPE - APPLY TO CARTON</t>
  </si>
  <si>
    <t>TRAILER DOOR OPEN/CLOSE</t>
  </si>
  <si>
    <t>TYPE 1 DIGIT</t>
  </si>
  <si>
    <t>TYPE 1 WORD / 3-6 DIGITS/ 3-6 DATA POINTS</t>
  </si>
  <si>
    <t>WALK 103-115 STEPS (256-288 FT, 78.0-87.8 M)</t>
  </si>
  <si>
    <t>WALK 11-15 STEPS (26-38 FT, 7.9-11.6 M)</t>
  </si>
  <si>
    <t>WALK 116-128 STEPS (289-320 FT, 88.1-97.5 M)</t>
  </si>
  <si>
    <t>WALK 1-2 STEPS (0-5 FT, 0.0-1.5 M)</t>
  </si>
  <si>
    <t>WALK 129-142 STEPS (321-355 FT, 97.8-108.2 M)</t>
  </si>
  <si>
    <t>WALK 149-158 STEPS (356-395 FT, 108.5-120.4 M)</t>
  </si>
  <si>
    <t>WALK 159-174 STEPS (396-435 FT, 120.7-132.6 M)</t>
  </si>
  <si>
    <t>WALK 16-20 STEPS (39-50 FT, 11.9-15.2 M)</t>
  </si>
  <si>
    <t>WALK 175-191 STEPS (436-478 FT, 132.9-145.7 M)</t>
  </si>
  <si>
    <t>WALK 21-26 STEPS (51-65 FT, 15.5-19.8 M)</t>
  </si>
  <si>
    <t>WALK 27-33 STEPS (66-83 FT, 20.1-25.3 M)</t>
  </si>
  <si>
    <t>WALK 3-4 STEPS (6-10 FT, 1.8-3.0 M)</t>
  </si>
  <si>
    <t>WALK 34-40 STEPS (84-100 FT, 25.6-30.5 M)</t>
  </si>
  <si>
    <t>WALK 41-49 STEPS (101-123 FT, 30.8-37.5 M)</t>
  </si>
  <si>
    <t>WALK 50-57 STEPS (124-143 FT, 37.8-43.6 M)</t>
  </si>
  <si>
    <t>WALK 5-7 STEPS (11-18 FT, 3.4-5.3 M)</t>
  </si>
  <si>
    <t>WALK 58-67 STEPS (144-168 FT, 43.9-51.2 M)</t>
  </si>
  <si>
    <t>WALK 68-78 STEPS (169-195 FT, 51.5-59.4 M)</t>
  </si>
  <si>
    <t>WALK 79-90 STEPS (196-225 FT, 59.7-68.6 M)</t>
  </si>
  <si>
    <t>WALK 8-10 STEPS (19-25 FT, 8.4-11.4 M)</t>
  </si>
  <si>
    <t>WALK 91-102 STEPS (226-255 FT, 68.9-77.7 M)</t>
  </si>
  <si>
    <t>WALK THROUGH DOOR</t>
  </si>
  <si>
    <t>WRIST TURN</t>
  </si>
  <si>
    <t>WRITE 1 DIGIT</t>
  </si>
  <si>
    <t>WRITE 1 DIGIT (OBTAIN AND ASIDE PEN)</t>
  </si>
  <si>
    <t>WRITE 10-13 DIGITS/3 WORDS</t>
  </si>
  <si>
    <t>WRITE 10-13 DIGITS/3 WORDS (OBTAIN AND ASIDE PEN)</t>
  </si>
  <si>
    <t>WRITE 14-18 DIGITS/4 WORDS</t>
  </si>
  <si>
    <t>WRITE 14-18 DIGITS/4 WORDS (OBTAIN AND ASIDE PEN)</t>
  </si>
  <si>
    <t>WRITE 19-23 DIGITS/5 WORDS</t>
  </si>
  <si>
    <t>WRITE 19-23 DIGITS/5 WORDS (OBTAIN AND ASIDE PEN)</t>
  </si>
  <si>
    <t>WRITE 2 DIGIT (OBTAIN AND ASIDE PEN)</t>
  </si>
  <si>
    <t>WRITE 2 DIGITS</t>
  </si>
  <si>
    <t>WRITE 24-29 DIGITS/6-7 WORDS (OBTAIN AND ASIDE PEN)</t>
  </si>
  <si>
    <t>WRITE 3-4 DIGITS/1 WORD</t>
  </si>
  <si>
    <t>WRITE 3-4 DIGITS/1 WORD (OBTAIN AND ASIDE PEN)</t>
  </si>
  <si>
    <t>WRITE 5-6 DIGITS</t>
  </si>
  <si>
    <t>WRITE 5-6 DIGITS (OBTAIN AND ASIDE PEN)</t>
  </si>
  <si>
    <t>WRITE 7-9 DIGITS/2 WORD (SIGNATURE/DATE)</t>
  </si>
  <si>
    <t>WRITE 7-9 DIGITS/2 WORDS (SIGNATURE/DATE) (OBTAIN AND ASIDE PEN)</t>
  </si>
  <si>
    <t>SO</t>
  </si>
  <si>
    <t>Special Operation</t>
  </si>
  <si>
    <t>&gt;&gt;&gt;</t>
  </si>
  <si>
    <t>REMOVE SHELF</t>
  </si>
  <si>
    <t>PUSH/PULL PEGHOOK</t>
  </si>
  <si>
    <t>SCRAPE SEM LABELS-4 STRIKES</t>
  </si>
  <si>
    <t>REPOSITION SHELF</t>
  </si>
  <si>
    <t>ALIGN WITH PRECISION</t>
  </si>
  <si>
    <t>ALIGN TO 2 POINTS</t>
  </si>
  <si>
    <t>APPLY WITH PRESSURE</t>
  </si>
  <si>
    <t>WIPE CLEAN 2 SQFT OF SHELF (Wipe only)</t>
  </si>
  <si>
    <t>Sweep once</t>
  </si>
  <si>
    <t>Push/Pull with resistance</t>
  </si>
  <si>
    <t>Open Locked door and walk through</t>
  </si>
  <si>
    <t>Data Source</t>
  </si>
  <si>
    <t>Drivers</t>
  </si>
  <si>
    <t>Value</t>
  </si>
  <si>
    <t>#</t>
  </si>
  <si>
    <t>Sub Op Description</t>
  </si>
  <si>
    <t>Sub Op #</t>
  </si>
  <si>
    <t>West Monroe Partners Labor Standard</t>
  </si>
  <si>
    <t>Engineer(s):</t>
  </si>
  <si>
    <t>Standard Name:</t>
  </si>
  <si>
    <t>What is the unit of measure (UOM) for this standard?</t>
  </si>
  <si>
    <t>What is the RPN for this type of task?</t>
  </si>
  <si>
    <t>Driver Value</t>
  </si>
  <si>
    <t>Process Driver</t>
  </si>
  <si>
    <t>MOST Move</t>
  </si>
  <si>
    <t>Tool Type</t>
  </si>
  <si>
    <t>Sequence</t>
  </si>
  <si>
    <t>G</t>
  </si>
  <si>
    <t>C</t>
  </si>
  <si>
    <t>TMUs</t>
  </si>
  <si>
    <t>Total</t>
  </si>
  <si>
    <t>T</t>
  </si>
  <si>
    <t>R</t>
  </si>
  <si>
    <t>H</t>
  </si>
  <si>
    <t>W</t>
  </si>
  <si>
    <t>K</t>
  </si>
  <si>
    <t>F</t>
  </si>
  <si>
    <t>M</t>
  </si>
  <si>
    <t>STAPLE WITH HAND STAPLER (OBTAIN &amp; ASIDE PAPER)</t>
  </si>
  <si>
    <t>MANUAL JACK PUSH/PULL 35-41 STEPS (86-100 FT, 26.2-30.5 M)</t>
  </si>
  <si>
    <t>PUT ON/TAKE OFF GLOVE</t>
  </si>
  <si>
    <t>OBTAIN AND SLIDE</t>
  </si>
  <si>
    <t>ARM TURN 4 ROTATIONS</t>
  </si>
  <si>
    <t>OBTAIN AND SLIDE, ALIGN 1 POINT</t>
  </si>
  <si>
    <t>B</t>
  </si>
  <si>
    <t>A</t>
  </si>
  <si>
    <t>P</t>
  </si>
  <si>
    <t>X</t>
  </si>
  <si>
    <t>I</t>
  </si>
  <si>
    <t/>
  </si>
  <si>
    <t>S</t>
  </si>
  <si>
    <t>Walmart</t>
  </si>
  <si>
    <t>OPEN OR CLOSE COOLER/FREEZER DOOR</t>
  </si>
  <si>
    <t>OBTAIN, BEND AND SLIDE, ALIGN 2 POINTS</t>
  </si>
  <si>
    <t>OBTAIN RADIO FROM BELT AND RETURN</t>
  </si>
  <si>
    <t>REHANDLE CASE</t>
  </si>
  <si>
    <t>SCRUB 16 SQUARE FEET WITH PRESSURE</t>
  </si>
  <si>
    <t>LOOSEN LEVER RATCHET 4 TIMES</t>
  </si>
  <si>
    <t>L</t>
  </si>
  <si>
    <t>SCRUB 6 SQUARE FEET WITH PRESSURE</t>
  </si>
  <si>
    <t>SCRUB 10 SQUARE FEET WITH PRESSURE</t>
  </si>
  <si>
    <t>TOSS ASIDE LOOSE FIT</t>
  </si>
  <si>
    <t>RUB SPICES ON CHICKEN</t>
  </si>
  <si>
    <t>PUT ON/TAKE OFF LATEX GLOVE</t>
  </si>
  <si>
    <t>RPN Time</t>
  </si>
  <si>
    <t>Most Time(Sec)</t>
  </si>
  <si>
    <t>See attached Sub OP specific sheet</t>
  </si>
  <si>
    <t xml:space="preserve">CART PUSH/PULL 1-2 STEPS </t>
  </si>
  <si>
    <t xml:space="preserve">CART PUSH/PULL 3-5 STEPS </t>
  </si>
  <si>
    <t xml:space="preserve">CART PUSH/PULL 6-9 STEPS </t>
  </si>
  <si>
    <t>CART PUSH/PULL 10-13 STEPS</t>
  </si>
  <si>
    <t xml:space="preserve">CART PUSH/PULL 14-17 STEPS </t>
  </si>
  <si>
    <t xml:space="preserve">CART PUSH/PULL 18-22 STEPS </t>
  </si>
  <si>
    <t xml:space="preserve">CART PUSH/PULL 23-28 STEPS </t>
  </si>
  <si>
    <t xml:space="preserve">CART PUSH/PULL 29-34 STEPS </t>
  </si>
  <si>
    <t>CART PUSH/PULL 35-41 STEPS</t>
  </si>
  <si>
    <t>CART PUSH/PULL 42-49 STEPS</t>
  </si>
  <si>
    <t>CART PUSH/PULL 50-57 STEPS</t>
  </si>
  <si>
    <t>CART PUSH/PULL 58-67 STEPS</t>
  </si>
  <si>
    <t>CART PUSH/PULL 68-77 STEPS</t>
  </si>
  <si>
    <t>CART PUSH/PULL 78-87 STEPS</t>
  </si>
  <si>
    <t>CART PUSH/PULL 88-98 STEPS</t>
  </si>
  <si>
    <t>CART PUSH/PULL 99-110 STEPS</t>
  </si>
  <si>
    <t>CART PUSH/PULL 111-122 STEPS</t>
  </si>
  <si>
    <t>CART PUSH/PULL 123-135 STEPS</t>
  </si>
  <si>
    <t>CART PUSH/PULL 136-149 STEPS</t>
  </si>
  <si>
    <t>CART PUSH/PULL 150-163 STEPS</t>
  </si>
  <si>
    <t>OPEN CARTON WITH KNIFE WITH SIDE CUT</t>
  </si>
  <si>
    <t>SWS</t>
  </si>
  <si>
    <t>OBTAIN AND PUSH/PULL OPEN DOOR</t>
  </si>
  <si>
    <t>ACTUATE &lt; 12" (30.5 CM)</t>
  </si>
  <si>
    <t>ACTUATE OBJECT &gt; 12"(30.5 CM)</t>
  </si>
  <si>
    <t>OBTAIN AND SCOOP</t>
  </si>
  <si>
    <t>PUT ON/TAKE OFF BUTTON UP COAT</t>
  </si>
  <si>
    <t>OBTAIN AND PUT ON LID</t>
  </si>
  <si>
    <t>WRAP UP HOSE</t>
  </si>
  <si>
    <t>ARM TURN</t>
  </si>
  <si>
    <t>WIPE CLEAN 1 SQFT OF SHELF (INCLUDE BEND)</t>
  </si>
  <si>
    <t>WIPE CLEAN 1 SQFT OF SHELF NO BEND</t>
  </si>
  <si>
    <t>Wipe 1 sq. ft NO BEND</t>
  </si>
  <si>
    <t>GRAB ITEM AND INSPECT DATE/SCALE</t>
  </si>
  <si>
    <t>POUR LIQUID CONTENTS INTO DRAIN</t>
  </si>
  <si>
    <t>PULL OUT FULL GARBAGE BAG</t>
  </si>
  <si>
    <t>TIE GARBAGE BAG KNOT</t>
  </si>
  <si>
    <t>OBTAIN GARBAGE BAG FROM BOX</t>
  </si>
  <si>
    <t>PULL GARBAGE BAG APPART</t>
  </si>
  <si>
    <t>OPEN COMPACTOR DOOR</t>
  </si>
  <si>
    <t>THROW ITEM INTO COMPACTOR</t>
  </si>
  <si>
    <t>ROTATE CASE</t>
  </si>
  <si>
    <t>PUT ON/ TAKE OFF SAFETY VEST</t>
  </si>
  <si>
    <t>DISGENGAGE CLEANING TOOL FROM RACK</t>
  </si>
  <si>
    <t>SCRAPE OBJECT ON FLOOR</t>
  </si>
  <si>
    <t>LIFT AND SHAKE OBJECT</t>
  </si>
  <si>
    <t>SWEEP DUST IN DUST PAN</t>
  </si>
  <si>
    <t>LOG ON TO SMART SYSTEM USING HANDHELD TERMINAL</t>
  </si>
  <si>
    <t>LOOSEN LEVER RATCHET 1 TIME</t>
  </si>
  <si>
    <t>SURFACE TREAT WIPE (.5 SQ FT)</t>
  </si>
  <si>
    <t>FASTEN LEVER RATCHET 1 TIME</t>
  </si>
  <si>
    <t>EMPTY DUSTPAN</t>
  </si>
  <si>
    <t>OPEN/CLOSE FILING CABINET</t>
  </si>
  <si>
    <t>OPEN A CASE THAT IS A SACK</t>
  </si>
  <si>
    <t>OPEN A CASE THAT HAS A PLASITC COVER</t>
  </si>
  <si>
    <t>REHANDLE ITEM</t>
  </si>
  <si>
    <t>SPRAY FLOOR</t>
  </si>
  <si>
    <t>REMOVE PLASTIC COVER</t>
  </si>
  <si>
    <t>PULL OF TOP OF CARTON</t>
  </si>
  <si>
    <t>PULL OF TOP OF CARTON AND REMOVE PLASTIC</t>
  </si>
  <si>
    <t>ROTATE ITEM</t>
  </si>
  <si>
    <t>TYPE 1-2 DIGIT-Keypad</t>
  </si>
  <si>
    <t>TYPE 3-6 DIGITS-Keypad</t>
  </si>
  <si>
    <t>TYPE 7-11 DIGITS-Keypad</t>
  </si>
  <si>
    <t>TYPE 12-18 DIGITS-Keypad</t>
  </si>
  <si>
    <t>TYPE 19-28 DIGITS-Keypad</t>
  </si>
  <si>
    <t>TYPE 29-39 DIGITS-Keypad</t>
  </si>
  <si>
    <t>TYPE 40-52 DIGITS-Keypad</t>
  </si>
  <si>
    <t>TYPE 53-68 DIGITS-Keypad</t>
  </si>
  <si>
    <t>TYPE 69-85 DIGITS-Keypad</t>
  </si>
  <si>
    <t>DECORATE CAKE</t>
  </si>
  <si>
    <t>CakeSWS</t>
  </si>
  <si>
    <t>DECORATE SPECIAL ORDER CAKE</t>
  </si>
  <si>
    <t>TAKE SPECIAL ORDER</t>
  </si>
  <si>
    <t>CLEAN BAKERY UTENSILS</t>
  </si>
  <si>
    <t>SPRAY GROUND WITH LIQUID</t>
  </si>
  <si>
    <t>SQUEEGEE/SWEEP GROUND</t>
  </si>
  <si>
    <t>OBTAIN AND ACTUATE OBJECT 2 STAGES &gt; 24"(61 CM)</t>
  </si>
  <si>
    <t>INSPECT 3 POINT</t>
  </si>
  <si>
    <t>BEND, OBTAIN AND ACTUATE &lt; 12" (30.5 CM)</t>
  </si>
  <si>
    <t>BEND, OBTAIN AND ACTUATE OBJECT &gt; 12"(30.5 CM)</t>
  </si>
  <si>
    <t>BEND AND ROLL UP RUG (6 ROLLS PER RUG, 2 RUGS PER BATHROOM)</t>
  </si>
  <si>
    <t>SCRUB 3 SQUARE FEET WITH A BRUSH</t>
  </si>
  <si>
    <t>CRANK 5 TIMES</t>
  </si>
  <si>
    <t>PLACE ITEM W/ BEND</t>
  </si>
  <si>
    <t>PLACE ITEM W/O BEND</t>
  </si>
  <si>
    <t>PLACE ITEM ADJUST W/ BEND</t>
  </si>
  <si>
    <t>PLACE ITEM ADJUST W/O BEND</t>
  </si>
  <si>
    <t>PLACE ITEM ABOVE</t>
  </si>
  <si>
    <t>PLACE ITEM ADJUST ABOVE</t>
  </si>
  <si>
    <t>READ COMPARE 1 ITEM</t>
  </si>
  <si>
    <t>READ COMPARE 2 ITEMS</t>
  </si>
  <si>
    <t>READ COMPARE 4 ITEMS</t>
  </si>
  <si>
    <t>READ COMPARE 8 ITEMS</t>
  </si>
  <si>
    <t>READ COMPARE 13 ITEMS</t>
  </si>
  <si>
    <t>OPEN/ CLOSE AND SELECT 1-2 FILES</t>
  </si>
  <si>
    <t>OPEN/ CLOSE AND FILE 1 FILE</t>
  </si>
  <si>
    <t>OPEN AND CLOSE FILING CABINET</t>
  </si>
  <si>
    <t>READ 55-72 WORDS</t>
  </si>
  <si>
    <t>READ 73-94 WORDS</t>
  </si>
  <si>
    <t>READ 95-119 WORDS</t>
  </si>
  <si>
    <t>FOLD SHEET OF PAPER</t>
  </si>
  <si>
    <t>ASSEMBLE BOX (FOLD)</t>
  </si>
  <si>
    <t>Pour Meat into Grinder</t>
  </si>
  <si>
    <t>Weigh and Print PLU Label</t>
  </si>
  <si>
    <t>Cut and Trim Roast Meat</t>
  </si>
  <si>
    <t>Cut and Trim Steak meat</t>
  </si>
  <si>
    <t>Prepare HMS Meal</t>
  </si>
  <si>
    <t>Roll Up Saw Blade</t>
  </si>
  <si>
    <t>Expert Knowldege</t>
  </si>
  <si>
    <t>Rinse Saw</t>
  </si>
  <si>
    <t>Sanitize Saw</t>
  </si>
  <si>
    <t>Rinse out Meat Grinder</t>
  </si>
  <si>
    <t>Clean rolling Racks</t>
  </si>
  <si>
    <t>Wash Rotisserie Oven Trays</t>
  </si>
  <si>
    <t>Wipe Down Deli Slcier</t>
  </si>
  <si>
    <t>Rinse Drain Table</t>
  </si>
  <si>
    <t>Sanitize Drain Table</t>
  </si>
  <si>
    <t>Put Deli Slicer Together</t>
  </si>
  <si>
    <t>Order</t>
  </si>
  <si>
    <t>Assumption</t>
  </si>
  <si>
    <t>Orders per Trip</t>
  </si>
  <si>
    <t>Orders per Day</t>
  </si>
  <si>
    <t>Per Day</t>
  </si>
  <si>
    <t>Per Picking Trip</t>
  </si>
  <si>
    <t>Per Order</t>
  </si>
  <si>
    <t>Picks (SKU's) per Order</t>
  </si>
  <si>
    <t>Find Cart for Trip Bring to Backroom</t>
  </si>
  <si>
    <t>PROCESS TIME</t>
  </si>
  <si>
    <t>Login to Computer and Print Orders</t>
  </si>
  <si>
    <t>Use mouse to click on and select each order</t>
  </si>
  <si>
    <t>Time to select print and orders start printing</t>
  </si>
  <si>
    <t>Sort Orders by Department and Aisle</t>
  </si>
  <si>
    <t>Walk to printer</t>
  </si>
  <si>
    <t>Obtain orders from printer</t>
  </si>
  <si>
    <t>Pivot to table</t>
  </si>
  <si>
    <t>Dept Sort - Read department numbers on order</t>
  </si>
  <si>
    <t>Dept Sort - Obtain order from stack</t>
  </si>
  <si>
    <t>Dept Sort - Pivot/step to dept stack (50% of time)</t>
  </si>
  <si>
    <t>Dept Sort - Place order onto department stack</t>
  </si>
  <si>
    <t>Aisle Sort - Grab stack and sort by aisle</t>
  </si>
  <si>
    <t>Pick Orders (Trip with cart(s))</t>
  </si>
  <si>
    <t>Obtain handheld</t>
  </si>
  <si>
    <t>Obtain order sheets for trip</t>
  </si>
  <si>
    <t>Walk to picking cart</t>
  </si>
  <si>
    <t>Place handeld onto cart</t>
  </si>
  <si>
    <t>Read first order sheet to determine first location</t>
  </si>
  <si>
    <t>Place order sheets onto cart</t>
  </si>
  <si>
    <t>Walk to item location</t>
  </si>
  <si>
    <t>Obtain pick list</t>
  </si>
  <si>
    <t>Obtain item</t>
  </si>
  <si>
    <t>Scan item</t>
  </si>
  <si>
    <t>Additional scan or item qty if multiples</t>
  </si>
  <si>
    <t>Walk to cart</t>
  </si>
  <si>
    <t>Move scanner to pick ticket</t>
  </si>
  <si>
    <t>Scan pick ticket</t>
  </si>
  <si>
    <t>Walk to item(s) on cart</t>
  </si>
  <si>
    <t>Fold pick ticket</t>
  </si>
  <si>
    <t>Place pick ticket with items from order</t>
  </si>
  <si>
    <t>Obtain cart</t>
  </si>
  <si>
    <t>Cart Moves / Stages Per Trip</t>
  </si>
  <si>
    <t>Obtain pick ticket</t>
  </si>
  <si>
    <t>Obtain pick list and order items</t>
  </si>
  <si>
    <t>Count and check items on pick list</t>
  </si>
  <si>
    <t>assumes no longer have to grab pick list</t>
  </si>
  <si>
    <t>Search/read/walk to find actual item (search time based on assumption), currently includes top stock, and items not found</t>
  </si>
  <si>
    <t>Sort order sheets to detemine first order to pick, and next pick</t>
  </si>
  <si>
    <t>Joel Brock, Aeriel Euhus</t>
  </si>
  <si>
    <t>Find cart or carts for next trip and bring to picking area</t>
  </si>
  <si>
    <t xml:space="preserve">Login to computer in picking area </t>
  </si>
  <si>
    <t>Handle Out of Stock Orders</t>
  </si>
  <si>
    <t>Place Orders in Pickup area</t>
  </si>
  <si>
    <t>Obtain handheld and later replace</t>
  </si>
  <si>
    <t>Look to see if there is a positive BOH</t>
  </si>
  <si>
    <t>Press button to scan</t>
  </si>
  <si>
    <t>Click through 1 screen</t>
  </si>
  <si>
    <t>Read BOH</t>
  </si>
  <si>
    <t>Positive BOH: Look for product at end cap</t>
  </si>
  <si>
    <t>Walk to end cap</t>
  </si>
  <si>
    <t>Positive BOH: Look for product in backroom</t>
  </si>
  <si>
    <t xml:space="preserve">Walk to backroom </t>
  </si>
  <si>
    <t>Align handheld to barcode</t>
  </si>
  <si>
    <t>Expert Knowledge</t>
  </si>
  <si>
    <t>Percent of time item an OOS is in an end cap/display:</t>
  </si>
  <si>
    <t>Place item(s) into bag on cart</t>
  </si>
  <si>
    <t>Walk to picking area</t>
  </si>
  <si>
    <t>Setup Bagging in Cart</t>
  </si>
  <si>
    <t>Setup bagging in cart</t>
  </si>
  <si>
    <t>Push cart from picking area to first location</t>
  </si>
  <si>
    <t>Move cart to next item location</t>
  </si>
  <si>
    <t>Walk to cart to take to pickup area</t>
  </si>
  <si>
    <t>Push cart from salesfloor to the pickup area</t>
  </si>
  <si>
    <t>Place cart at pickup area</t>
  </si>
  <si>
    <t>Move handheld to pick list barcode</t>
  </si>
  <si>
    <t>Scan pick list barcode</t>
  </si>
  <si>
    <t>Open fridge door</t>
  </si>
  <si>
    <t>Close fridge door</t>
  </si>
  <si>
    <t>Walk to dry shelving</t>
  </si>
  <si>
    <t>Pick up dry bags</t>
  </si>
  <si>
    <t>Place dry bags on dry shelving</t>
  </si>
  <si>
    <t>Items (eaches) per bag</t>
  </si>
  <si>
    <t>Bags per order</t>
  </si>
  <si>
    <t>Per Out of Stock SKU</t>
  </si>
  <si>
    <t>Search end cap for SKU</t>
  </si>
  <si>
    <t>Search in backroom for SKU</t>
  </si>
  <si>
    <t>Cells shaded this color require key entry by the user.</t>
  </si>
  <si>
    <t>Cells shaded this color require formulas or key entries by the user.</t>
  </si>
  <si>
    <t>Cells shaded this color require assumption adjustments by the user.</t>
  </si>
  <si>
    <t>Cells shaded this color contain the final output (labor time).</t>
  </si>
  <si>
    <t>INSPECT 5 POINTS</t>
  </si>
  <si>
    <t>PROCESS TIME (20 SEC)</t>
  </si>
  <si>
    <t>Higher Level Process Flow</t>
  </si>
  <si>
    <t>Pick from sales floor</t>
  </si>
  <si>
    <t>Move product from backroom to salesfloor</t>
  </si>
  <si>
    <t>Store Manual</t>
  </si>
  <si>
    <t>Receive and put in backstock</t>
  </si>
  <si>
    <t>DC send to store in typical stocking</t>
  </si>
  <si>
    <t>FC Automated</t>
  </si>
  <si>
    <t>Store Automated</t>
  </si>
  <si>
    <t>Automated FC recieves and reads order</t>
  </si>
  <si>
    <t>Picker in Automated FC picks order and packages for shipment/delivery</t>
  </si>
  <si>
    <t>Shipping last mile ($$ Cost, not MOST)</t>
  </si>
  <si>
    <t>Set aside high moving items in backroom/hub and spoke</t>
  </si>
  <si>
    <t>Move slow moving product from backroom to salesfloor</t>
  </si>
  <si>
    <t>Pick from sales floor (slow moving items)</t>
  </si>
  <si>
    <t>Pick from designated area (high moving items)</t>
  </si>
  <si>
    <t>Staging order</t>
  </si>
  <si>
    <t>Customer checks in; Deliver order via walk out to car</t>
  </si>
  <si>
    <t>*Additional costs may need to be estimated from retailer</t>
  </si>
  <si>
    <t>Sort order sheets to determine first order to pick, and next pick</t>
  </si>
  <si>
    <t>Place handheld onto cart</t>
  </si>
  <si>
    <t>Pick up refrigerator bags</t>
  </si>
  <si>
    <t>Place refrigerator bags in fridge</t>
  </si>
  <si>
    <t>% Refrigerator Bags per Order</t>
  </si>
  <si>
    <t>Pick Orders (Trip with cart(s)) - Fast Moving Items</t>
  </si>
  <si>
    <t>Pick Orders (Trip with cart(s)) - Slow Moving Items</t>
  </si>
  <si>
    <t>Sort Orders</t>
  </si>
  <si>
    <t>Push cart to fast moving picking area</t>
  </si>
  <si>
    <t>Look for item</t>
  </si>
  <si>
    <t>Cases per Pallet</t>
  </si>
  <si>
    <t>Cases per Cart</t>
  </si>
  <si>
    <t>Summary</t>
  </si>
  <si>
    <t>Standard Description:</t>
  </si>
  <si>
    <t>Push cart to pallet</t>
  </si>
  <si>
    <t>Get case from pallet</t>
  </si>
  <si>
    <t>Grab cutting tool and later replace</t>
  </si>
  <si>
    <t>Open cutting tool and later close</t>
  </si>
  <si>
    <t xml:space="preserve">Cut open pallet </t>
  </si>
  <si>
    <t>Remove plastic from pallet</t>
  </si>
  <si>
    <t>Bring case to shop floor</t>
  </si>
  <si>
    <t>Bend and grab case</t>
  </si>
  <si>
    <t>Lift case into cart</t>
  </si>
  <si>
    <t>Place case in cart</t>
  </si>
  <si>
    <t>Wheel cart to shop floor</t>
  </si>
  <si>
    <t>Normal Time</t>
  </si>
  <si>
    <t>PF&amp;D Time</t>
  </si>
  <si>
    <t>Standard Time</t>
  </si>
  <si>
    <t>Columns shaded this color require key entry by the user.</t>
  </si>
  <si>
    <t>Columns shaded this color require formulas or key entries by the user.</t>
  </si>
  <si>
    <t>Columns shaded this color contain the final output (labor standard.)</t>
  </si>
  <si>
    <t>Bottom</t>
  </si>
  <si>
    <t>Grab item from case</t>
  </si>
  <si>
    <t>Place item on shelf</t>
  </si>
  <si>
    <t>Slide item back</t>
  </si>
  <si>
    <t>Align item on shelf</t>
  </si>
  <si>
    <t>Middle</t>
  </si>
  <si>
    <t>Top</t>
  </si>
  <si>
    <t>Grab ladder</t>
  </si>
  <si>
    <t>Position ladder</t>
  </si>
  <si>
    <t>Grab case</t>
  </si>
  <si>
    <t>Walk up ladder</t>
  </si>
  <si>
    <t>Walk down ladder</t>
  </si>
  <si>
    <t>Normal Time (average)</t>
  </si>
  <si>
    <t>Bend and grab case from cart</t>
  </si>
  <si>
    <t>Per Pallet</t>
  </si>
  <si>
    <t>Items per Case</t>
  </si>
  <si>
    <t>Cases per Shelf</t>
  </si>
  <si>
    <t>Bring case to area in backroom</t>
  </si>
  <si>
    <t>Wheel cart to area in backroom</t>
  </si>
  <si>
    <t>Place case in backroom area</t>
  </si>
  <si>
    <t>Place case on floor area</t>
  </si>
  <si>
    <t>DC Send to Store</t>
  </si>
  <si>
    <t>Mark Shipment Ready to Go</t>
  </si>
  <si>
    <t>Load Shipment</t>
  </si>
  <si>
    <t>Store Verifies Shipment</t>
  </si>
  <si>
    <t>Store Unloads Pallets</t>
  </si>
  <si>
    <t>Login to computer</t>
  </si>
  <si>
    <t>Grab handheld and later replace</t>
  </si>
  <si>
    <t>Review Order</t>
  </si>
  <si>
    <t>Put Cases on Pallet and Secure</t>
  </si>
  <si>
    <t>Walk to order</t>
  </si>
  <si>
    <t>Grab order</t>
  </si>
  <si>
    <t>Review order</t>
  </si>
  <si>
    <t>Walk to pallet wrap machine</t>
  </si>
  <si>
    <t>Position pallet wrap machine</t>
  </si>
  <si>
    <t>Operate pallet wrap machine</t>
  </si>
  <si>
    <t>Affix order to pallet</t>
  </si>
  <si>
    <t>Align handheld to order</t>
  </si>
  <si>
    <t>Scan order</t>
  </si>
  <si>
    <t>Walk to forklift</t>
  </si>
  <si>
    <t>Get in forklift</t>
  </si>
  <si>
    <t>Operate forklift to pallet and lift pallet into truck</t>
  </si>
  <si>
    <t>Drive forklift to designated spot</t>
  </si>
  <si>
    <t>Log in to computer</t>
  </si>
  <si>
    <t>Navigate to order shipments</t>
  </si>
  <si>
    <t>Walk to truck</t>
  </si>
  <si>
    <t>Get handheld and later replace</t>
  </si>
  <si>
    <t>Align to order barcode</t>
  </si>
  <si>
    <t>Scan barcode</t>
  </si>
  <si>
    <t>Confirm correct shipment</t>
  </si>
  <si>
    <t>Operate forklift to pallet and lift pallet out of truck</t>
  </si>
  <si>
    <t>Drive forklift to designtated spot</t>
  </si>
  <si>
    <t>Operate forklift to release pallet</t>
  </si>
  <si>
    <t>Picks (SKU's) per Pallet</t>
  </si>
  <si>
    <t>Get out of forklift</t>
  </si>
  <si>
    <t>Walk to pallet</t>
  </si>
  <si>
    <t>Get handhelf and later replace</t>
  </si>
  <si>
    <t>Align to pallet barcode</t>
  </si>
  <si>
    <t>Scan barcode to check in pallet</t>
  </si>
  <si>
    <t>Move pallet wrap machine</t>
  </si>
  <si>
    <t>Picks (SKUS) per Pallet</t>
  </si>
  <si>
    <t>Total Items Picked per Day</t>
  </si>
  <si>
    <t>Online Orders Picked Per Day</t>
  </si>
  <si>
    <t>Cases per FedEx pallet</t>
  </si>
  <si>
    <t>Total Boxes to Palletize</t>
  </si>
  <si>
    <t>Number of Pallets Built</t>
  </si>
  <si>
    <t>Per Box</t>
  </si>
  <si>
    <t>Setup Packing Area</t>
  </si>
  <si>
    <t>Find cart or carts for next trip and bring to backroom</t>
  </si>
  <si>
    <t xml:space="preserve">Login to computer in backroom </t>
  </si>
  <si>
    <t>Walk to work assignment table</t>
  </si>
  <si>
    <t>Push cart from backroom to first staging area</t>
  </si>
  <si>
    <t>Place item(s) onto cart</t>
  </si>
  <si>
    <t>Move cart to next staging location</t>
  </si>
  <si>
    <t>Walk to cart to take to backroom</t>
  </si>
  <si>
    <t>Push cart from salesfloor to the backroom</t>
  </si>
  <si>
    <t>Place cart at staging location</t>
  </si>
  <si>
    <t>Pack orders</t>
  </si>
  <si>
    <t>Walk to packing station</t>
  </si>
  <si>
    <t>Walk to staging area to get a cart with orders</t>
  </si>
  <si>
    <t>Move cart to packing station</t>
  </si>
  <si>
    <t>Place cart</t>
  </si>
  <si>
    <t>Looks at order and think which box is needed</t>
  </si>
  <si>
    <t>Walk to box storage</t>
  </si>
  <si>
    <t>Obtain box</t>
  </si>
  <si>
    <t>Fold and build box</t>
  </si>
  <si>
    <t>Walk to tape machine</t>
  </si>
  <si>
    <t>Press button to create a piece of tape</t>
  </si>
  <si>
    <t>Obtain tape from machine</t>
  </si>
  <si>
    <t>Put tape on box</t>
  </si>
  <si>
    <t>Place pick list and items onto packing station</t>
  </si>
  <si>
    <t>Obtain scanner</t>
  </si>
  <si>
    <t>Move scanner to license plate</t>
  </si>
  <si>
    <t>Scan license plate</t>
  </si>
  <si>
    <t>Move scanner to box #</t>
  </si>
  <si>
    <t>Scan box #</t>
  </si>
  <si>
    <t>Place item in box</t>
  </si>
  <si>
    <t>Obtain additional packing materials needed</t>
  </si>
  <si>
    <t>Place additional packing materials needed into box</t>
  </si>
  <si>
    <t>Place box onto scale</t>
  </si>
  <si>
    <t>Login to sterling</t>
  </si>
  <si>
    <t>Click on "store tasks"</t>
  </si>
  <si>
    <t>Click on "order shipment"</t>
  </si>
  <si>
    <t>Obtain the packing list</t>
  </si>
  <si>
    <t>Obtain the scanner</t>
  </si>
  <si>
    <t>Scan the shipping number on the pick list</t>
  </si>
  <si>
    <t>Click on "f-1" for weight</t>
  </si>
  <si>
    <t>Click on "f-8" to confirm</t>
  </si>
  <si>
    <t>Process time for label to print</t>
  </si>
  <si>
    <t>Process time for invoice to print</t>
  </si>
  <si>
    <t>Obtain invoice</t>
  </si>
  <si>
    <t>Place the invoice into the box</t>
  </si>
  <si>
    <t>Obtain the label</t>
  </si>
  <si>
    <t>Peel label from label backing and apply to carton</t>
  </si>
  <si>
    <t>Walk with box to rollers</t>
  </si>
  <si>
    <t>Place box on rollers</t>
  </si>
  <si>
    <t>Push line of boxes down rollers</t>
  </si>
  <si>
    <t>Walk back to packing station</t>
  </si>
  <si>
    <t>Load boxes from roller to pallets</t>
  </si>
  <si>
    <t>Walk from packing area to end of rollers</t>
  </si>
  <si>
    <t>Walk to rollers</t>
  </si>
  <si>
    <t>Obtain box from rollers</t>
  </si>
  <si>
    <t xml:space="preserve">Walk to pallet </t>
  </si>
  <si>
    <t>Place box onto pallet</t>
  </si>
  <si>
    <t>Walk back to rollers</t>
  </si>
  <si>
    <t>Move loaded pallet from parcel area to FedEx trailer</t>
  </si>
  <si>
    <t>Get pallet jack and move pallet</t>
  </si>
  <si>
    <t>Move Product to Salesfloor</t>
  </si>
  <si>
    <t>Packout Product onto Shelf</t>
  </si>
  <si>
    <t>Move Fast Product to Backroom</t>
  </si>
  <si>
    <t>Move Slow Product to Salesfloor</t>
  </si>
  <si>
    <t>Packout Slow Product on Shelf</t>
  </si>
  <si>
    <t>Online Grocery Picking Scenarios</t>
  </si>
  <si>
    <t>Important Note</t>
  </si>
  <si>
    <t>The following online grocery picking scenarios are illustrative of an online grocery fulfillment process and do not reflect an actual process</t>
  </si>
  <si>
    <t>Fulfillment Approach</t>
  </si>
  <si>
    <t>Fulfillment Center*</t>
  </si>
  <si>
    <t>Labor Time Per Order (min)</t>
  </si>
  <si>
    <t>*Additional costs are associated with the Fulfillment Center approach, including last mile delivery and setting up separate facilities</t>
  </si>
  <si>
    <t>Per Fast Moving Case</t>
  </si>
  <si>
    <t>Per Slow Moving Case</t>
  </si>
  <si>
    <t>Labor Breakdown</t>
  </si>
  <si>
    <t>Order Picking and Packaging</t>
  </si>
  <si>
    <t>Step</t>
  </si>
  <si>
    <t>III. Fulfillment Center</t>
  </si>
  <si>
    <t>Set aside order sheets</t>
  </si>
  <si>
    <t>Grab pick list</t>
  </si>
  <si>
    <t>Verify pick</t>
  </si>
  <si>
    <t>Get into order picker</t>
  </si>
  <si>
    <t>Operate order picker</t>
  </si>
  <si>
    <t>Move order picker to first location</t>
  </si>
  <si>
    <t>Operate order picker to retreive case</t>
  </si>
  <si>
    <t>Obtain case</t>
  </si>
  <si>
    <t>Scan case</t>
  </si>
  <si>
    <t>Place case on pallet</t>
  </si>
  <si>
    <t>Operate order picker to lower height</t>
  </si>
  <si>
    <t>Move order picker to next location</t>
  </si>
  <si>
    <t>Move order picker to staging area</t>
  </si>
  <si>
    <t>Operate order picker to lower pallet</t>
  </si>
  <si>
    <t>Walk down from order picker</t>
  </si>
  <si>
    <t>Walk to order picker</t>
  </si>
  <si>
    <t>Align barcode</t>
  </si>
  <si>
    <t>Search for proper spot</t>
  </si>
  <si>
    <t>Search for/verify item</t>
  </si>
  <si>
    <t>Setup packing area</t>
  </si>
  <si>
    <t>Online Grocery Order Picking: Fulfillment Center</t>
  </si>
  <si>
    <t>Online Grocery Order Picking: In-Store Fulfillment - Backroom Fulfillment</t>
  </si>
  <si>
    <t>Online Grocery Order Picking: In-Store Fulfillment - Salesfloor Fulfillment</t>
  </si>
  <si>
    <t>Order Picking</t>
  </si>
  <si>
    <t>Remove hard tag</t>
  </si>
  <si>
    <t>Grasp tool attached to holster</t>
  </si>
  <si>
    <t>Grab item</t>
  </si>
  <si>
    <t>Place tool on hard tag</t>
  </si>
  <si>
    <t>Unlock hard tag (press a button)</t>
  </si>
  <si>
    <t>Wind up hard tag</t>
  </si>
  <si>
    <t>Replace tool</t>
  </si>
  <si>
    <t>Number of items with security tag per order</t>
  </si>
  <si>
    <t>Per Security Item in Order</t>
  </si>
  <si>
    <t>Grab item from cart</t>
  </si>
  <si>
    <t>Walk to table</t>
  </si>
  <si>
    <t>Place item on table</t>
  </si>
  <si>
    <t>Place item back into cart</t>
  </si>
  <si>
    <t>Place hard tag in bin</t>
  </si>
  <si>
    <t>Walk to bin to dispose hardtag</t>
  </si>
  <si>
    <t>Walk back to cart</t>
  </si>
  <si>
    <t>Search briefly for OOS</t>
  </si>
  <si>
    <t>Walk back to shelf</t>
  </si>
  <si>
    <t>Look for substitute product</t>
  </si>
  <si>
    <t>Walk to cart to take to staging area</t>
  </si>
  <si>
    <t>Push cart from salesfloor to the staging area</t>
  </si>
  <si>
    <t>Place cart at staging area</t>
  </si>
  <si>
    <t>Push/Pull large and heavy object a great distance</t>
  </si>
  <si>
    <t>LIFT HEAVY OBJECT SHORT DISTANCE</t>
  </si>
  <si>
    <t>PUSH BUTTON/PUSH PULL SWITCH / LEVER &lt;12" WITH RESISTANCE</t>
  </si>
  <si>
    <t>USING 5 WRIST TURNS 1 USING HAND</t>
  </si>
  <si>
    <t>Primary Model Assumptions</t>
  </si>
  <si>
    <t>Online Order Size</t>
  </si>
  <si>
    <t>SKU Count</t>
  </si>
  <si>
    <t>Fast Moving SKUs</t>
  </si>
  <si>
    <t>Slow Moving SKUs</t>
  </si>
  <si>
    <t>x. Base Case - Customer Purchases Items</t>
  </si>
  <si>
    <t>Online Grocery Order Simulation</t>
  </si>
  <si>
    <t>Simulation</t>
  </si>
  <si>
    <t>Labor Time (mins)</t>
  </si>
  <si>
    <t>Labor Cost</t>
  </si>
  <si>
    <t>% Items Sold Online</t>
  </si>
  <si>
    <t>Base Case</t>
  </si>
  <si>
    <t xml:space="preserve">all calculations that are used throughout the processes that are based off of these assumptions. Additionally, there are assumptions baked into the processes themselves such as the number of steps to walk between SKUs or the </t>
  </si>
  <si>
    <t>The below outlines the more minor/secondary assumptions built within the online grocery order picking processes. While this is an exhaustive list of the secondary assumptions built into the models, this does not nescessarily encompass</t>
  </si>
  <si>
    <t>Base Case &amp; In-Store Fulfillment- Floor</t>
  </si>
  <si>
    <t>In-Store Fulfillment - Backroom</t>
  </si>
  <si>
    <t>Fulfillment Center</t>
  </si>
  <si>
    <t>Wheel cart to and from shop floor</t>
  </si>
  <si>
    <t>Walk to Next SKU</t>
  </si>
  <si>
    <t>Grab cart</t>
  </si>
  <si>
    <t>Move cart to next location</t>
  </si>
  <si>
    <t>Total Items (Eaches) per Order</t>
  </si>
  <si>
    <t>Total Picks (SKU's) per Order</t>
  </si>
  <si>
    <t>Calculation</t>
  </si>
  <si>
    <t>User Input</t>
  </si>
  <si>
    <t>Grab item from case in cart</t>
  </si>
  <si>
    <t>Grab case from cart</t>
  </si>
  <si>
    <t>Walk to shelf</t>
  </si>
  <si>
    <t>Per Slow Moving Item</t>
  </si>
  <si>
    <t>Per Slow Moving SKU</t>
  </si>
  <si>
    <t>% OOS Substitute Acceptable</t>
  </si>
  <si>
    <t>In-Stock Items (Eaches) per Order plus Substitutes</t>
  </si>
  <si>
    <t>Items per Box</t>
  </si>
  <si>
    <t>In Stock Items (Eaches) per Order + Substitute Items</t>
  </si>
  <si>
    <t>Find substitute product</t>
  </si>
  <si>
    <t>Per In Stock SKU</t>
  </si>
  <si>
    <t>OOS has a Positive BOH</t>
  </si>
  <si>
    <t>Fast Moving SKUs per Order</t>
  </si>
  <si>
    <t>Slow Moving SKUs per Order</t>
  </si>
  <si>
    <t>OOS SKU - In-Store Environment</t>
  </si>
  <si>
    <t>OOS Fast Moving SKUs</t>
  </si>
  <si>
    <t>OOS Slow Moving SKUs</t>
  </si>
  <si>
    <t>Handle Out of Stock Orders - Slow Moving Items</t>
  </si>
  <si>
    <t>Handle Out of Stock Orders - Fast Moving Items</t>
  </si>
  <si>
    <t>Positive BOH: Look in home location</t>
  </si>
  <si>
    <t>Walk to home location on salesfloor</t>
  </si>
  <si>
    <t>Positive BOH: Look for product in endcap</t>
  </si>
  <si>
    <t>Fast Moving Items (Eaches) per Order + Substitute Items</t>
  </si>
  <si>
    <t>Slow Moving Items (Eaches) per Order + Substitute Items</t>
  </si>
  <si>
    <t>Checkout Customer</t>
  </si>
  <si>
    <t>Greet Customer</t>
  </si>
  <si>
    <t>Scan Items</t>
  </si>
  <si>
    <t>Bag Items</t>
  </si>
  <si>
    <t>Tender Customer</t>
  </si>
  <si>
    <t>Hand Customer Receipt</t>
  </si>
  <si>
    <t>Greet customer</t>
  </si>
  <si>
    <t>Pass item over scanner</t>
  </si>
  <si>
    <t xml:space="preserve">Place item in bag </t>
  </si>
  <si>
    <t>Tender customer - credit card</t>
  </si>
  <si>
    <t>Tender customer - cash</t>
  </si>
  <si>
    <t>Press button on cash register</t>
  </si>
  <si>
    <t>Wait for receipt to print</t>
  </si>
  <si>
    <t>Tear receipt</t>
  </si>
  <si>
    <t>Hand receipt to customer</t>
  </si>
  <si>
    <t>Per Items (Eaches)</t>
  </si>
  <si>
    <t>SCAN ITEM (CHECKOUT)</t>
  </si>
  <si>
    <t>SEPARATE BAG</t>
  </si>
  <si>
    <t>Grab bag and open bag</t>
  </si>
  <si>
    <t>Tender Order - Credit</t>
  </si>
  <si>
    <t>TEAR RECEIPT</t>
  </si>
  <si>
    <t>Calculated</t>
  </si>
  <si>
    <t>Average $ per item</t>
  </si>
  <si>
    <t>Gross Margin per Order</t>
  </si>
  <si>
    <t>Labor Rate ($/hr)</t>
  </si>
  <si>
    <t>Profit per Order</t>
  </si>
  <si>
    <t>Incremental Revenue Needed wrt In-Store</t>
  </si>
  <si>
    <t>Cubside Delivery (In-store)</t>
  </si>
  <si>
    <t>Bring Order to Customer</t>
  </si>
  <si>
    <t>Press button</t>
  </si>
  <si>
    <t>Walk to order pickup area</t>
  </si>
  <si>
    <t>Search for the right bag</t>
  </si>
  <si>
    <t>Open and close fridge door</t>
  </si>
  <si>
    <t>Grab bag</t>
  </si>
  <si>
    <t>Place bag into cart</t>
  </si>
  <si>
    <t>Walk to next bag</t>
  </si>
  <si>
    <t>Walk to customer parking spot</t>
  </si>
  <si>
    <t>Talk to customer</t>
  </si>
  <si>
    <t>Confirm right order</t>
  </si>
  <si>
    <t>Walk to customer trunk/backseat</t>
  </si>
  <si>
    <t>Open and close trunk/backseat door</t>
  </si>
  <si>
    <t>Grab grocery bags from cart</t>
  </si>
  <si>
    <t>Place grocery bags into car</t>
  </si>
  <si>
    <t>Walk back to store</t>
  </si>
  <si>
    <t>At Home Delivery (In-store)</t>
  </si>
  <si>
    <t>Curbside Delivery (In-Store)</t>
  </si>
  <si>
    <t>Online Grocery Order Picking: Add On- Curbside Delivery (In-store)</t>
  </si>
  <si>
    <t>Home Delivery (In-Store)</t>
  </si>
  <si>
    <t>Online Grocery Order Picking: Add On- Home Delivery (In-store)</t>
  </si>
  <si>
    <t>Load Orders Onto Truck</t>
  </si>
  <si>
    <t>Wait for bag tag to print</t>
  </si>
  <si>
    <t>Tear bag tag</t>
  </si>
  <si>
    <t>Place bag tag on bag</t>
  </si>
  <si>
    <t>Walk to delivery truck</t>
  </si>
  <si>
    <t>Per Delivery Trip</t>
  </si>
  <si>
    <t>Orders per Home Delivery Trip</t>
  </si>
  <si>
    <t>Grab bag from cart</t>
  </si>
  <si>
    <t>Load bag into delivery truck</t>
  </si>
  <si>
    <t>Put cart away</t>
  </si>
  <si>
    <t>Walk back to the delivery truck</t>
  </si>
  <si>
    <t>Get inside delivery truck</t>
  </si>
  <si>
    <t>Drive Delivery Truck to Customer Home</t>
  </si>
  <si>
    <t>Drive to home location</t>
  </si>
  <si>
    <t>Drop Off Home Delivery</t>
  </si>
  <si>
    <t>Get out of delivery truck</t>
  </si>
  <si>
    <t>Walk to the trunk/backseat door</t>
  </si>
  <si>
    <t>Open the trunk/backseat door</t>
  </si>
  <si>
    <t>Press a button on handheld</t>
  </si>
  <si>
    <t>Grab bags for order</t>
  </si>
  <si>
    <t>Walk to front door</t>
  </si>
  <si>
    <t>Place bags near front door</t>
  </si>
  <si>
    <t>Close trunk/backseat door</t>
  </si>
  <si>
    <t>Walk to driver's seat</t>
  </si>
  <si>
    <t>Get in truck</t>
  </si>
  <si>
    <t>Drive to grocery store</t>
  </si>
  <si>
    <t>Park the delivery truck</t>
  </si>
  <si>
    <t>Get out of the delivery truck</t>
  </si>
  <si>
    <t>Walk to pick up area</t>
  </si>
  <si>
    <t>Drive Delivery Truck to Grocery Store</t>
  </si>
  <si>
    <t>Time to drive between home deliveries (min)</t>
  </si>
  <si>
    <t>In-Store Fulfillment - Salesfloor - Customer Pickup</t>
  </si>
  <si>
    <t>In-Store Fulfillment - Salesfloor - Curbside Delivery</t>
  </si>
  <si>
    <t>In-Store Fulfillment - Salesfloor - At Home Delivery</t>
  </si>
  <si>
    <t>In-Store Fulfillment - Backroom - Customer Pickup</t>
  </si>
  <si>
    <t>In-Store Fulfillment - Backroom - Curbside Delivery</t>
  </si>
  <si>
    <t>In-Store Fulfillment - Backroom - At Home Delivery</t>
  </si>
  <si>
    <t>I.a. In-Store Fulfillment - Salesfloor - Customer Pickup</t>
  </si>
  <si>
    <t>I.b In-Store Fulfillment - Salesfloor - Curbside Delivery</t>
  </si>
  <si>
    <t>I.c In-Store Fulfillment - At Home Delivery</t>
  </si>
  <si>
    <t>II.a In-Store Fulfillment - Backroom - Customer Pickup</t>
  </si>
  <si>
    <t>II.b In-Store Fulfillment - Backroom - Curbside Delivery</t>
  </si>
  <si>
    <t>II.c In-Store Fulfillment - Backroom - At Home Delivery</t>
  </si>
  <si>
    <t>order/inclusion/exclusion of any one particular process step.</t>
  </si>
  <si>
    <t>All</t>
  </si>
  <si>
    <t>Tell Manager about OOS</t>
  </si>
  <si>
    <t>Type in manager's number</t>
  </si>
  <si>
    <t>Wait for manager to answer</t>
  </si>
  <si>
    <t>Tell manager about OOS SKU</t>
  </si>
  <si>
    <t>Wait for manager to arrive</t>
  </si>
  <si>
    <t>Hand handheld to manager</t>
  </si>
  <si>
    <t>Manager strikes out item on order</t>
  </si>
  <si>
    <t>Receive handheld from manager</t>
  </si>
  <si>
    <t>First time pick rate</t>
  </si>
  <si>
    <t>Dark Store Verifies Shipment</t>
  </si>
  <si>
    <t>Dark Store Unloads Pallets</t>
  </si>
  <si>
    <t>Online Grocery Order Picking: Dark Store Fulfillment</t>
  </si>
  <si>
    <t>DC Send to Dark Store</t>
  </si>
  <si>
    <t>Move Product to Dark Store</t>
  </si>
  <si>
    <t>Online Grocery Order Picking: Dark Store Fulfillment - Ship to Store</t>
  </si>
  <si>
    <t>Order Picking and Packaging to Store</t>
  </si>
  <si>
    <t>Find cart</t>
  </si>
  <si>
    <t>Open Case</t>
  </si>
  <si>
    <t>Cut open case</t>
  </si>
  <si>
    <t>Fold up cardboard</t>
  </si>
  <si>
    <t>Lay aside cardboard</t>
  </si>
  <si>
    <t>Unbox Items and Place for Pickup</t>
  </si>
  <si>
    <t>Place Order in Pickup area</t>
  </si>
  <si>
    <t>Walk to case</t>
  </si>
  <si>
    <t>Move handheld to case barcode</t>
  </si>
  <si>
    <t>Walk to backroom</t>
  </si>
  <si>
    <t>Unbox Items and Place in Pickup Area</t>
  </si>
  <si>
    <t>Order Picking and Pickup</t>
  </si>
  <si>
    <t>Push cart from backroom to pickup area</t>
  </si>
  <si>
    <t>Push cart from backroom to the pickup area</t>
  </si>
  <si>
    <t>OOS SKU - Fulfillment Center / Dark Store</t>
  </si>
  <si>
    <t>Online Grocery Order Picking: Dark Store Fulfillment - Pickup at Dark Store</t>
  </si>
  <si>
    <t>Per Case</t>
  </si>
  <si>
    <t>Place item in bag</t>
  </si>
  <si>
    <t>Reach into case and grab item</t>
  </si>
  <si>
    <t>Research</t>
  </si>
  <si>
    <t>Academic article modeling ominchannel grocery order fulfillment 
Doesn't list assumptions on delivery times…</t>
  </si>
  <si>
    <t>https://www.sciencedirect.com/science/article/pii/S2192437622000097</t>
  </si>
  <si>
    <t>https://www.mwpvl.com/html/online_grocery_order_fulfillment_cost_comparison.html</t>
  </si>
  <si>
    <r>
      <t>White paper from MWPVL on online order grocery fulfillment cost comparison
-</t>
    </r>
    <r>
      <rPr>
        <b/>
        <sz val="9"/>
        <rFont val="Arial"/>
        <family val="2"/>
      </rPr>
      <t xml:space="preserve"> Assumption: </t>
    </r>
    <r>
      <rPr>
        <sz val="9"/>
        <rFont val="Arial"/>
        <family val="2"/>
      </rPr>
      <t>1 driver can deliver 3 orders of 25 mixed items in 1 hour (1 order every 18min) 
- This delivery time assumption was constant across all scenarios, just referenced retailer using "Delivery Service Partners (DSP)" for customer delivery
- No mention of impact of area density on delivery times
- Note: author doesn't cite sources for assumptions</t>
    </r>
  </si>
  <si>
    <t>FC Max Delivery Distance (min)</t>
  </si>
  <si>
    <t>Orders per Hour in Delivery Distance</t>
  </si>
  <si>
    <t>https://www.fox35orlando.com/news/kroger-delivery-in-florida-inside-krogers-massive-fulfillment-center-in-groveland</t>
  </si>
  <si>
    <t>Kroger delivers up to 90 mins away</t>
  </si>
  <si>
    <t>Average Time per Order (min)</t>
  </si>
  <si>
    <t>Deliver Order</t>
  </si>
  <si>
    <t>IV.a Dark Store - Ship to Store - Customer Pick Up</t>
  </si>
  <si>
    <t>IV.a Dark Store - Ship to Store - Curbside Delivery</t>
  </si>
  <si>
    <t>IV.a Dark Store - Ship to Store - At Home Delivery</t>
  </si>
  <si>
    <t>IV.b Dark Store - Customer Pick Up</t>
  </si>
  <si>
    <t>IV.b Dark Store - Curbside Delivery</t>
  </si>
  <si>
    <t>IV.b Dark Store - At Home Delivery</t>
  </si>
  <si>
    <t>Dark Store - Ship to Store - Customer Pick Up</t>
  </si>
  <si>
    <t>Dark Store - Ship to Store - Curbside Delivery</t>
  </si>
  <si>
    <t>Dark Store - Ship to Store - At Home Delivery</t>
  </si>
  <si>
    <t>Dark Store - Customer Pick Up</t>
  </si>
  <si>
    <t>Dark Store - Curbside Delivery</t>
  </si>
  <si>
    <t>Dark Store - At Home Delivery</t>
  </si>
  <si>
    <t>Fulfillment Center - At Home Delivery</t>
  </si>
  <si>
    <t>Incremental Labor (%)</t>
  </si>
  <si>
    <t>min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</si>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</sst>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0.000"/>
    <numFmt numFmtId="166" formatCode="0.0000"/>
    <numFmt numFmtId="167" formatCode="0.0000000000000000"/>
  </numFmts>
  <fonts count="2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24"/>
      <name val="Arial"/>
      <family val="2"/>
    </font>
    <font>
      <b/>
      <sz val="8"/>
      <color indexed="81"/>
      <name val="Tahoma"/>
      <family val="2"/>
    </font>
    <font>
      <sz val="8"/>
      <color indexed="81"/>
      <name val="Tahoma"/>
      <family val="2"/>
    </font>
    <font>
      <sz val="10"/>
      <color rgb="FFFFFF00"/>
      <name val="Arial"/>
      <family val="2"/>
    </font>
    <font>
      <sz val="10"/>
      <name val="Arial"/>
      <family val="2"/>
    </font>
    <font>
      <b/>
      <sz val="8"/>
      <name val="Calibri"/>
      <family val="2"/>
      <scheme val="minor"/>
    </font>
    <font>
      <sz val="10"/>
      <color rgb="FFFF0000"/>
      <name val="Arial"/>
      <family val="2"/>
    </font>
    <font>
      <sz val="11"/>
      <color rgb="FF00B050"/>
      <name val="Calibri"/>
      <family val="2"/>
      <scheme val="minor"/>
    </font>
    <font>
      <i/>
      <sz val="10"/>
      <name val="Arial"/>
      <family val="2"/>
    </font>
    <font>
      <strike/>
      <sz val="10"/>
      <name val="Arial"/>
      <family val="2"/>
    </font>
    <font>
      <b/>
      <u/>
      <sz val="10"/>
      <name val="Arial"/>
      <family val="2"/>
    </font>
    <font>
      <b/>
      <sz val="10"/>
      <color theme="0"/>
      <name val="Arial"/>
      <family val="2"/>
    </font>
    <font>
      <sz val="10"/>
      <name val="Arial"/>
      <family val="2"/>
    </font>
    <font>
      <b/>
      <i/>
      <sz val="10"/>
      <name val="Arial"/>
      <family val="2"/>
    </font>
    <font>
      <b/>
      <sz val="9"/>
      <name val="Arial"/>
      <family val="2"/>
    </font>
    <font>
      <sz val="9"/>
      <name val="Arial"/>
      <family val="2"/>
    </font>
    <font>
      <u/>
      <sz val="10"/>
      <color theme="10"/>
      <name val="Arial"/>
      <family val="2"/>
    </font>
    <font>
      <sz val="10"/>
      <color theme="1"/>
      <name val="Arial"/>
      <family val="2"/>
    </font>
  </fonts>
  <fills count="17">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3">
    <xf numFmtId="0" fontId="0" fillId="0" borderId="0"/>
    <xf numFmtId="9" fontId="5" fillId="0" borderId="0" applyFont="0" applyFill="0" applyBorder="0" applyAlignment="0" applyProtection="0"/>
    <xf numFmtId="0" fontId="4" fillId="0" borderId="0"/>
    <xf numFmtId="0" fontId="3" fillId="0" borderId="0"/>
    <xf numFmtId="0" fontId="2" fillId="0" borderId="0"/>
    <xf numFmtId="0" fontId="11" fillId="0" borderId="0"/>
    <xf numFmtId="0" fontId="5" fillId="0" borderId="0"/>
    <xf numFmtId="0" fontId="5" fillId="0" borderId="0"/>
    <xf numFmtId="0" fontId="1" fillId="0" borderId="0"/>
    <xf numFmtId="0" fontId="5" fillId="0" borderId="0"/>
    <xf numFmtId="44" fontId="19" fillId="0" borderId="0" applyFont="0" applyFill="0" applyBorder="0" applyAlignment="0" applyProtection="0"/>
    <xf numFmtId="9" fontId="19" fillId="0" borderId="0" applyFont="0" applyFill="0" applyBorder="0" applyAlignment="0" applyProtection="0"/>
    <xf numFmtId="0" fontId="23" fillId="0" borderId="0" applyNumberFormat="0" applyFill="0" applyBorder="0" applyAlignment="0" applyProtection="0"/>
  </cellStyleXfs>
  <cellXfs count="252">
    <xf numFmtId="0" fontId="0" fillId="0" borderId="0" xfId="0"/>
    <xf numFmtId="0" fontId="6" fillId="2" borderId="1" xfId="0" applyFont="1" applyFill="1" applyBorder="1" applyAlignment="1">
      <alignment horizontal="center" wrapText="1"/>
    </xf>
    <xf numFmtId="166" fontId="6" fillId="2" borderId="1" xfId="0" applyNumberFormat="1" applyFont="1" applyFill="1" applyBorder="1" applyAlignment="1">
      <alignment horizontal="center" wrapText="1"/>
    </xf>
    <xf numFmtId="0" fontId="6" fillId="2" borderId="1" xfId="0" applyFont="1" applyFill="1" applyBorder="1" applyAlignment="1">
      <alignment horizontal="center"/>
    </xf>
    <xf numFmtId="0" fontId="5" fillId="0" borderId="0" xfId="0" applyFont="1" applyAlignment="1">
      <alignment horizontal="center"/>
    </xf>
    <xf numFmtId="0" fontId="6" fillId="0" borderId="0" xfId="0" applyFont="1"/>
    <xf numFmtId="0" fontId="0" fillId="0" borderId="0" xfId="0" applyAlignment="1">
      <alignment horizontal="center"/>
    </xf>
    <xf numFmtId="165" fontId="0" fillId="0" borderId="0" xfId="0" applyNumberFormat="1" applyAlignment="1">
      <alignment horizontal="center"/>
    </xf>
    <xf numFmtId="0" fontId="5" fillId="0" borderId="0" xfId="0" applyFont="1" applyAlignment="1">
      <alignment horizontal="center" wrapText="1"/>
    </xf>
    <xf numFmtId="0" fontId="5" fillId="0" borderId="0" xfId="0" applyFont="1" applyAlignment="1">
      <alignment wrapText="1"/>
    </xf>
    <xf numFmtId="0" fontId="6" fillId="0" borderId="1" xfId="0" applyFont="1" applyBorder="1" applyAlignment="1">
      <alignment horizontal="center"/>
    </xf>
    <xf numFmtId="166" fontId="6" fillId="0" borderId="1" xfId="0" applyNumberFormat="1" applyFont="1" applyBorder="1" applyAlignment="1">
      <alignment horizontal="center"/>
    </xf>
    <xf numFmtId="166" fontId="0" fillId="0" borderId="0" xfId="0" applyNumberFormat="1" applyAlignment="1">
      <alignment horizontal="center"/>
    </xf>
    <xf numFmtId="2" fontId="0" fillId="0" borderId="0" xfId="0" applyNumberFormat="1" applyAlignment="1">
      <alignment horizontal="center"/>
    </xf>
    <xf numFmtId="0" fontId="0" fillId="3" borderId="0" xfId="0" applyFill="1" applyAlignment="1">
      <alignment horizontal="center"/>
    </xf>
    <xf numFmtId="0" fontId="5" fillId="0" borderId="0" xfId="0" applyFont="1" applyAlignment="1">
      <alignment horizontal="left"/>
    </xf>
    <xf numFmtId="166" fontId="0" fillId="4" borderId="0" xfId="0" applyNumberFormat="1" applyFill="1" applyAlignment="1">
      <alignment horizontal="center"/>
    </xf>
    <xf numFmtId="0" fontId="5" fillId="6" borderId="0" xfId="0" applyFont="1" applyFill="1" applyAlignment="1">
      <alignment horizontal="center"/>
    </xf>
    <xf numFmtId="0" fontId="5" fillId="6" borderId="0" xfId="0" applyFont="1" applyFill="1" applyAlignment="1">
      <alignment horizontal="center" wrapText="1"/>
    </xf>
    <xf numFmtId="0" fontId="5" fillId="6" borderId="0" xfId="0" applyFont="1" applyFill="1" applyAlignment="1">
      <alignment wrapText="1"/>
    </xf>
    <xf numFmtId="165" fontId="0" fillId="5" borderId="0" xfId="0" applyNumberFormat="1" applyFill="1" applyAlignment="1">
      <alignment horizontal="center"/>
    </xf>
    <xf numFmtId="0" fontId="0" fillId="6" borderId="0" xfId="0" applyFill="1"/>
    <xf numFmtId="0" fontId="0" fillId="5" borderId="0" xfId="0" applyFill="1" applyAlignment="1">
      <alignment horizontal="center"/>
    </xf>
    <xf numFmtId="0" fontId="0" fillId="6" borderId="0" xfId="0" applyFill="1" applyAlignment="1">
      <alignment horizontal="center"/>
    </xf>
    <xf numFmtId="164" fontId="6" fillId="6" borderId="1" xfId="0" applyNumberFormat="1" applyFont="1" applyFill="1" applyBorder="1" applyAlignment="1">
      <alignment horizontal="center"/>
    </xf>
    <xf numFmtId="0" fontId="0" fillId="6" borderId="1" xfId="0" applyFill="1" applyBorder="1" applyAlignment="1">
      <alignment horizontal="center"/>
    </xf>
    <xf numFmtId="0" fontId="6" fillId="6" borderId="1" xfId="0" applyFont="1" applyFill="1" applyBorder="1" applyAlignment="1">
      <alignment horizontal="center"/>
    </xf>
    <xf numFmtId="164" fontId="0" fillId="5" borderId="0" xfId="0" applyNumberFormat="1" applyFill="1" applyAlignment="1">
      <alignment horizontal="center"/>
    </xf>
    <xf numFmtId="0" fontId="5" fillId="0" borderId="0" xfId="0" applyFont="1"/>
    <xf numFmtId="166" fontId="6" fillId="7" borderId="1" xfId="0" applyNumberFormat="1" applyFont="1" applyFill="1" applyBorder="1" applyAlignment="1">
      <alignment horizontal="center"/>
    </xf>
    <xf numFmtId="166" fontId="0" fillId="7" borderId="1" xfId="0" applyNumberFormat="1" applyFill="1" applyBorder="1" applyAlignment="1">
      <alignment horizontal="center"/>
    </xf>
    <xf numFmtId="0" fontId="0" fillId="7" borderId="0" xfId="0" applyFill="1" applyAlignment="1">
      <alignment horizontal="center"/>
    </xf>
    <xf numFmtId="166" fontId="5" fillId="0" borderId="0" xfId="0" applyNumberFormat="1" applyFont="1" applyAlignment="1">
      <alignment horizontal="left"/>
    </xf>
    <xf numFmtId="0" fontId="6" fillId="0" borderId="0" xfId="0" applyFont="1" applyAlignment="1">
      <alignment horizontal="center"/>
    </xf>
    <xf numFmtId="1" fontId="0" fillId="0" borderId="0" xfId="0" applyNumberFormat="1"/>
    <xf numFmtId="0" fontId="5" fillId="2" borderId="1" xfId="0" applyFont="1" applyFill="1" applyBorder="1" applyAlignment="1">
      <alignment horizontal="right" vertical="center"/>
    </xf>
    <xf numFmtId="0" fontId="5" fillId="0" borderId="1" xfId="0" applyFont="1" applyBorder="1" applyAlignment="1" applyProtection="1">
      <alignment horizontal="left" vertical="center"/>
      <protection locked="0"/>
    </xf>
    <xf numFmtId="0" fontId="10" fillId="8" borderId="1" xfId="0" applyFont="1" applyFill="1" applyBorder="1" applyAlignment="1" applyProtection="1">
      <alignment horizontal="left" vertical="center"/>
      <protection locked="0"/>
    </xf>
    <xf numFmtId="0" fontId="6" fillId="2" borderId="1" xfId="0" applyFont="1" applyFill="1" applyBorder="1"/>
    <xf numFmtId="2" fontId="6" fillId="2" borderId="1" xfId="0" applyNumberFormat="1" applyFont="1" applyFill="1" applyBorder="1" applyAlignment="1">
      <alignment horizontal="center"/>
    </xf>
    <xf numFmtId="0" fontId="0" fillId="0" borderId="0" xfId="0" applyAlignment="1">
      <alignment horizontal="left"/>
    </xf>
    <xf numFmtId="0" fontId="0" fillId="9" borderId="0" xfId="0" applyFill="1" applyAlignment="1">
      <alignment horizontal="left"/>
    </xf>
    <xf numFmtId="0" fontId="5" fillId="2" borderId="8" xfId="0" applyFont="1" applyFill="1" applyBorder="1" applyAlignment="1">
      <alignment horizontal="right" vertical="center"/>
    </xf>
    <xf numFmtId="0" fontId="5" fillId="0" borderId="8" xfId="0" applyFont="1" applyBorder="1" applyAlignment="1" applyProtection="1">
      <alignment horizontal="left" vertical="center"/>
      <protection locked="0"/>
    </xf>
    <xf numFmtId="0" fontId="10" fillId="8" borderId="8" xfId="0" applyFont="1" applyFill="1" applyBorder="1" applyAlignment="1" applyProtection="1">
      <alignment horizontal="left" vertical="center"/>
      <protection locked="0"/>
    </xf>
    <xf numFmtId="0" fontId="5" fillId="10" borderId="1" xfId="0" applyFont="1" applyFill="1" applyBorder="1" applyAlignment="1" applyProtection="1">
      <alignment horizontal="left" vertical="center"/>
      <protection locked="0"/>
    </xf>
    <xf numFmtId="0" fontId="5" fillId="0" borderId="1" xfId="6" applyBorder="1" applyAlignment="1" applyProtection="1">
      <alignment horizontal="left" vertical="center"/>
      <protection locked="0"/>
    </xf>
    <xf numFmtId="0" fontId="10" fillId="8" borderId="1" xfId="6" applyFont="1" applyFill="1" applyBorder="1" applyAlignment="1" applyProtection="1">
      <alignment horizontal="left" vertical="center"/>
      <protection locked="0"/>
    </xf>
    <xf numFmtId="0" fontId="5" fillId="2" borderId="1" xfId="6" applyFill="1" applyBorder="1" applyAlignment="1">
      <alignment horizontal="right" vertical="center"/>
    </xf>
    <xf numFmtId="0" fontId="5" fillId="0" borderId="0" xfId="6" applyAlignment="1">
      <alignment horizontal="left"/>
    </xf>
    <xf numFmtId="0" fontId="5" fillId="2" borderId="1" xfId="7" applyFill="1" applyBorder="1" applyAlignment="1">
      <alignment horizontal="right" vertical="center"/>
    </xf>
    <xf numFmtId="0" fontId="5" fillId="0" borderId="1" xfId="7" applyBorder="1" applyAlignment="1" applyProtection="1">
      <alignment horizontal="left" vertical="center"/>
      <protection locked="0"/>
    </xf>
    <xf numFmtId="0" fontId="10" fillId="8" borderId="1" xfId="7" applyFont="1" applyFill="1" applyBorder="1" applyAlignment="1" applyProtection="1">
      <alignment horizontal="left" vertical="center"/>
      <protection locked="0"/>
    </xf>
    <xf numFmtId="0" fontId="5" fillId="8" borderId="1" xfId="0" applyFont="1" applyFill="1" applyBorder="1" applyAlignment="1" applyProtection="1">
      <alignment horizontal="left" vertical="center"/>
      <protection locked="0"/>
    </xf>
    <xf numFmtId="0" fontId="14" fillId="0" borderId="0" xfId="0" applyFont="1"/>
    <xf numFmtId="0" fontId="5" fillId="0" borderId="0" xfId="7"/>
    <xf numFmtId="0" fontId="0" fillId="0" borderId="0" xfId="0" applyAlignment="1">
      <alignment vertical="top"/>
    </xf>
    <xf numFmtId="0" fontId="1" fillId="0" borderId="0" xfId="8" applyAlignment="1">
      <alignment horizontal="left"/>
    </xf>
    <xf numFmtId="0" fontId="5" fillId="2" borderId="1" xfId="8" applyFont="1" applyFill="1" applyBorder="1" applyAlignment="1">
      <alignment horizontal="right" vertical="center"/>
    </xf>
    <xf numFmtId="0" fontId="5" fillId="0" borderId="1" xfId="8" applyFont="1" applyBorder="1" applyAlignment="1" applyProtection="1">
      <alignment horizontal="left" vertical="center"/>
      <protection locked="0"/>
    </xf>
    <xf numFmtId="0" fontId="10" fillId="8" borderId="1" xfId="8" applyFont="1" applyFill="1" applyBorder="1" applyAlignment="1" applyProtection="1">
      <alignment horizontal="left" vertical="center"/>
      <protection locked="0"/>
    </xf>
    <xf numFmtId="0" fontId="0" fillId="0" borderId="0" xfId="8" applyFont="1" applyAlignment="1">
      <alignment horizontal="left"/>
    </xf>
    <xf numFmtId="0" fontId="5" fillId="9" borderId="0" xfId="9" applyFill="1" applyAlignment="1">
      <alignment horizontal="left"/>
    </xf>
    <xf numFmtId="0" fontId="5" fillId="0" borderId="0" xfId="9" applyAlignment="1">
      <alignment horizontal="left"/>
    </xf>
    <xf numFmtId="0" fontId="5" fillId="2" borderId="1" xfId="9" applyFill="1" applyBorder="1" applyAlignment="1">
      <alignment horizontal="right" vertical="center"/>
    </xf>
    <xf numFmtId="0" fontId="5" fillId="0" borderId="1" xfId="9" applyBorder="1" applyAlignment="1" applyProtection="1">
      <alignment horizontal="left" vertical="center"/>
      <protection locked="0"/>
    </xf>
    <xf numFmtId="0" fontId="10" fillId="8" borderId="1" xfId="9" applyFont="1" applyFill="1" applyBorder="1" applyAlignment="1" applyProtection="1">
      <alignment horizontal="left" vertical="center"/>
      <protection locked="0"/>
    </xf>
    <xf numFmtId="0" fontId="5" fillId="0" borderId="0" xfId="9"/>
    <xf numFmtId="165" fontId="0" fillId="0" borderId="0" xfId="0" applyNumberFormat="1"/>
    <xf numFmtId="166" fontId="0" fillId="0" borderId="0" xfId="0" applyNumberFormat="1"/>
    <xf numFmtId="10" fontId="0" fillId="0" borderId="0" xfId="1" applyNumberFormat="1" applyFont="1" applyFill="1" applyBorder="1" applyAlignment="1">
      <alignment horizontal="center"/>
    </xf>
    <xf numFmtId="166" fontId="6" fillId="0" borderId="0" xfId="0" applyNumberFormat="1" applyFont="1" applyAlignment="1">
      <alignment horizontal="center"/>
    </xf>
    <xf numFmtId="164" fontId="6" fillId="0" borderId="0" xfId="0" applyNumberFormat="1" applyFont="1" applyAlignment="1">
      <alignment horizontal="center"/>
    </xf>
    <xf numFmtId="9" fontId="1" fillId="0" borderId="0" xfId="1" applyFont="1"/>
    <xf numFmtId="9" fontId="1" fillId="0" borderId="0" xfId="1" applyFont="1" applyFill="1"/>
    <xf numFmtId="165" fontId="5" fillId="0" borderId="0" xfId="0" applyNumberFormat="1" applyFont="1" applyAlignment="1">
      <alignment horizontal="center"/>
    </xf>
    <xf numFmtId="0" fontId="15" fillId="0" borderId="0" xfId="0" applyFont="1" applyAlignment="1">
      <alignment horizontal="left" indent="2"/>
    </xf>
    <xf numFmtId="164" fontId="0" fillId="0" borderId="0" xfId="0" applyNumberFormat="1" applyAlignment="1">
      <alignment horizontal="center"/>
    </xf>
    <xf numFmtId="1" fontId="0" fillId="0" borderId="0" xfId="0" applyNumberFormat="1" applyAlignment="1">
      <alignment horizontal="left"/>
    </xf>
    <xf numFmtId="166" fontId="0" fillId="3" borderId="0" xfId="0" applyNumberFormat="1" applyFill="1" applyAlignment="1">
      <alignment horizontal="center"/>
    </xf>
    <xf numFmtId="0" fontId="5" fillId="6" borderId="0" xfId="0" applyFont="1" applyFill="1"/>
    <xf numFmtId="0" fontId="5" fillId="3" borderId="0" xfId="0" applyFont="1" applyFill="1" applyAlignment="1">
      <alignment wrapText="1"/>
    </xf>
    <xf numFmtId="0" fontId="5" fillId="11" borderId="0" xfId="0" applyFont="1" applyFill="1" applyAlignment="1">
      <alignment wrapText="1"/>
    </xf>
    <xf numFmtId="0" fontId="0" fillId="0" borderId="0" xfId="0" applyAlignment="1">
      <alignment wrapText="1"/>
    </xf>
    <xf numFmtId="0" fontId="16" fillId="0" borderId="0" xfId="0" applyFont="1"/>
    <xf numFmtId="1" fontId="5" fillId="0" borderId="0" xfId="0" applyNumberFormat="1" applyFont="1" applyAlignment="1">
      <alignment horizontal="left"/>
    </xf>
    <xf numFmtId="0" fontId="5" fillId="0" borderId="0" xfId="6"/>
    <xf numFmtId="0" fontId="5" fillId="0" borderId="0" xfId="6" applyAlignment="1">
      <alignment horizontal="center"/>
    </xf>
    <xf numFmtId="166" fontId="5" fillId="0" borderId="0" xfId="6" applyNumberFormat="1" applyAlignment="1">
      <alignment horizontal="center"/>
    </xf>
    <xf numFmtId="0" fontId="6" fillId="0" borderId="0" xfId="6" applyFont="1"/>
    <xf numFmtId="1" fontId="5" fillId="0" borderId="0" xfId="6" applyNumberFormat="1" applyAlignment="1">
      <alignment horizontal="left"/>
    </xf>
    <xf numFmtId="0" fontId="5" fillId="4" borderId="0" xfId="6" applyFill="1" applyAlignment="1">
      <alignment horizontal="center"/>
    </xf>
    <xf numFmtId="164" fontId="5" fillId="0" borderId="0" xfId="6" applyNumberFormat="1" applyAlignment="1">
      <alignment horizontal="center"/>
    </xf>
    <xf numFmtId="0" fontId="6" fillId="0" borderId="0" xfId="6" applyFont="1" applyAlignment="1">
      <alignment horizontal="center"/>
    </xf>
    <xf numFmtId="166" fontId="5" fillId="4" borderId="0" xfId="6" applyNumberFormat="1" applyFill="1" applyAlignment="1">
      <alignment horizontal="center"/>
    </xf>
    <xf numFmtId="0" fontId="5" fillId="6" borderId="0" xfId="6" applyFill="1"/>
    <xf numFmtId="164" fontId="5" fillId="5" borderId="0" xfId="6" applyNumberFormat="1" applyFill="1" applyAlignment="1">
      <alignment horizontal="center"/>
    </xf>
    <xf numFmtId="0" fontId="5" fillId="6" borderId="0" xfId="6" applyFill="1" applyAlignment="1">
      <alignment horizontal="center"/>
    </xf>
    <xf numFmtId="0" fontId="6" fillId="2" borderId="1" xfId="6" applyFont="1" applyFill="1" applyBorder="1" applyAlignment="1">
      <alignment horizontal="center" vertical="center"/>
    </xf>
    <xf numFmtId="0" fontId="6" fillId="2" borderId="1" xfId="6" applyFont="1" applyFill="1" applyBorder="1" applyAlignment="1">
      <alignment horizontal="center" vertical="center" wrapText="1"/>
    </xf>
    <xf numFmtId="166" fontId="6" fillId="2" borderId="1" xfId="6" applyNumberFormat="1" applyFont="1" applyFill="1" applyBorder="1" applyAlignment="1">
      <alignment horizontal="center" vertical="center" wrapText="1"/>
    </xf>
    <xf numFmtId="0" fontId="5" fillId="0" borderId="0" xfId="6" applyAlignment="1">
      <alignment vertical="center"/>
    </xf>
    <xf numFmtId="9" fontId="1" fillId="0" borderId="0" xfId="1" applyFont="1" applyAlignment="1">
      <alignment vertical="center"/>
    </xf>
    <xf numFmtId="165" fontId="5" fillId="0" borderId="0" xfId="6" applyNumberFormat="1" applyAlignment="1">
      <alignment horizontal="center"/>
    </xf>
    <xf numFmtId="0" fontId="5" fillId="0" borderId="0" xfId="6" applyAlignment="1">
      <alignment horizontal="center" wrapText="1"/>
    </xf>
    <xf numFmtId="0" fontId="5" fillId="0" borderId="0" xfId="6" applyAlignment="1">
      <alignment wrapText="1"/>
    </xf>
    <xf numFmtId="165" fontId="5" fillId="5" borderId="0" xfId="6" applyNumberFormat="1" applyFill="1" applyAlignment="1">
      <alignment horizontal="center"/>
    </xf>
    <xf numFmtId="0" fontId="5" fillId="6" borderId="0" xfId="6" applyFill="1" applyAlignment="1">
      <alignment horizontal="center" wrapText="1"/>
    </xf>
    <xf numFmtId="0" fontId="5" fillId="6" borderId="0" xfId="6" applyFill="1" applyAlignment="1">
      <alignment wrapText="1"/>
    </xf>
    <xf numFmtId="166" fontId="5" fillId="0" borderId="0" xfId="6" applyNumberFormat="1"/>
    <xf numFmtId="166" fontId="6" fillId="0" borderId="1" xfId="6" applyNumberFormat="1" applyFont="1" applyBorder="1" applyAlignment="1">
      <alignment horizontal="center"/>
    </xf>
    <xf numFmtId="0" fontId="6" fillId="0" borderId="1" xfId="6" applyFont="1" applyBorder="1" applyAlignment="1">
      <alignment horizontal="center"/>
    </xf>
    <xf numFmtId="166" fontId="6" fillId="0" borderId="0" xfId="6" applyNumberFormat="1" applyFont="1" applyAlignment="1">
      <alignment horizontal="center"/>
    </xf>
    <xf numFmtId="166" fontId="6" fillId="7" borderId="1" xfId="6" applyNumberFormat="1" applyFont="1" applyFill="1" applyBorder="1" applyAlignment="1">
      <alignment horizontal="center"/>
    </xf>
    <xf numFmtId="164" fontId="6" fillId="0" borderId="0" xfId="6" applyNumberFormat="1" applyFont="1" applyAlignment="1">
      <alignment horizontal="center"/>
    </xf>
    <xf numFmtId="0" fontId="5" fillId="5" borderId="0" xfId="6" applyFill="1" applyAlignment="1">
      <alignment horizontal="center"/>
    </xf>
    <xf numFmtId="0" fontId="5" fillId="7" borderId="0" xfId="6" applyFill="1" applyAlignment="1">
      <alignment horizontal="center"/>
    </xf>
    <xf numFmtId="2" fontId="0" fillId="5" borderId="0" xfId="0" applyNumberFormat="1" applyFill="1" applyAlignment="1">
      <alignment horizontal="center"/>
    </xf>
    <xf numFmtId="0" fontId="5" fillId="3" borderId="0" xfId="6" applyFill="1" applyAlignment="1">
      <alignment horizontal="center"/>
    </xf>
    <xf numFmtId="0" fontId="5" fillId="0" borderId="0" xfId="0" quotePrefix="1" applyFont="1"/>
    <xf numFmtId="0" fontId="5" fillId="3" borderId="0" xfId="0" applyFont="1" applyFill="1" applyAlignment="1">
      <alignment horizontal="center"/>
    </xf>
    <xf numFmtId="0" fontId="5" fillId="6" borderId="0" xfId="0" applyFont="1" applyFill="1" applyAlignment="1">
      <alignment horizontal="left"/>
    </xf>
    <xf numFmtId="0" fontId="6" fillId="2" borderId="1" xfId="6" applyFont="1" applyFill="1" applyBorder="1" applyAlignment="1">
      <alignment horizontal="center"/>
    </xf>
    <xf numFmtId="0" fontId="6" fillId="2" borderId="1" xfId="6" applyFont="1" applyFill="1" applyBorder="1" applyAlignment="1">
      <alignment horizontal="center" wrapText="1"/>
    </xf>
    <xf numFmtId="166" fontId="6" fillId="2" borderId="1" xfId="6" applyNumberFormat="1" applyFont="1" applyFill="1" applyBorder="1" applyAlignment="1">
      <alignment horizontal="center" wrapText="1"/>
    </xf>
    <xf numFmtId="164" fontId="6" fillId="6" borderId="1" xfId="6" applyNumberFormat="1" applyFont="1" applyFill="1" applyBorder="1" applyAlignment="1">
      <alignment horizontal="center"/>
    </xf>
    <xf numFmtId="166" fontId="5" fillId="7" borderId="1" xfId="6" applyNumberFormat="1" applyFill="1" applyBorder="1" applyAlignment="1">
      <alignment horizontal="center"/>
    </xf>
    <xf numFmtId="0" fontId="5" fillId="6" borderId="1" xfId="6" applyFill="1" applyBorder="1" applyAlignment="1">
      <alignment horizontal="center"/>
    </xf>
    <xf numFmtId="0" fontId="6" fillId="6" borderId="1" xfId="6" applyFont="1" applyFill="1" applyBorder="1" applyAlignment="1">
      <alignment horizontal="center"/>
    </xf>
    <xf numFmtId="166" fontId="5" fillId="0" borderId="0" xfId="6" applyNumberFormat="1" applyAlignment="1">
      <alignment horizontal="left"/>
    </xf>
    <xf numFmtId="0" fontId="0" fillId="4" borderId="0" xfId="0" applyFill="1"/>
    <xf numFmtId="166" fontId="6" fillId="4" borderId="0" xfId="6" applyNumberFormat="1" applyFont="1" applyFill="1" applyAlignment="1">
      <alignment horizontal="center"/>
    </xf>
    <xf numFmtId="0" fontId="6" fillId="4" borderId="0" xfId="6" applyFont="1" applyFill="1" applyAlignment="1">
      <alignment horizontal="center"/>
    </xf>
    <xf numFmtId="0" fontId="0" fillId="4" borderId="0" xfId="0" applyFill="1" applyAlignment="1">
      <alignment horizontal="center"/>
    </xf>
    <xf numFmtId="0" fontId="5" fillId="4" borderId="0" xfId="6" applyFill="1"/>
    <xf numFmtId="0" fontId="6" fillId="4" borderId="0" xfId="6" applyFont="1" applyFill="1"/>
    <xf numFmtId="0" fontId="6" fillId="4" borderId="0" xfId="6" applyFont="1" applyFill="1" applyAlignment="1">
      <alignment horizontal="left"/>
    </xf>
    <xf numFmtId="166" fontId="5" fillId="4" borderId="0" xfId="6" applyNumberFormat="1" applyFill="1" applyAlignment="1">
      <alignment horizontal="left"/>
    </xf>
    <xf numFmtId="0" fontId="5" fillId="4" borderId="0" xfId="0" applyFont="1" applyFill="1"/>
    <xf numFmtId="166" fontId="17" fillId="4" borderId="0" xfId="0" applyNumberFormat="1" applyFont="1" applyFill="1" applyAlignment="1">
      <alignment horizontal="left"/>
    </xf>
    <xf numFmtId="166" fontId="5" fillId="4" borderId="1" xfId="0" applyNumberFormat="1" applyFont="1" applyFill="1" applyBorder="1" applyAlignment="1">
      <alignment horizontal="left"/>
    </xf>
    <xf numFmtId="2" fontId="0" fillId="4" borderId="1" xfId="0" applyNumberFormat="1" applyFill="1" applyBorder="1" applyAlignment="1">
      <alignment horizontal="center"/>
    </xf>
    <xf numFmtId="0" fontId="5" fillId="4" borderId="1" xfId="0" applyFont="1" applyFill="1" applyBorder="1"/>
    <xf numFmtId="165" fontId="5" fillId="0" borderId="0" xfId="0" applyNumberFormat="1" applyFont="1" applyAlignment="1">
      <alignment horizontal="left"/>
    </xf>
    <xf numFmtId="166" fontId="18" fillId="12" borderId="1" xfId="0" applyNumberFormat="1" applyFont="1" applyFill="1" applyBorder="1" applyAlignment="1">
      <alignment horizontal="center" vertical="center"/>
    </xf>
    <xf numFmtId="0" fontId="5" fillId="4" borderId="0" xfId="0" applyFont="1" applyFill="1" applyAlignment="1">
      <alignment horizontal="center" vertical="center"/>
    </xf>
    <xf numFmtId="0" fontId="18" fillId="12" borderId="1" xfId="0" applyFont="1" applyFill="1" applyBorder="1" applyAlignment="1">
      <alignment horizontal="center" vertical="center" wrapText="1"/>
    </xf>
    <xf numFmtId="0" fontId="15" fillId="4" borderId="1" xfId="0" applyFont="1" applyFill="1" applyBorder="1"/>
    <xf numFmtId="0" fontId="18" fillId="13" borderId="1" xfId="0" applyFont="1" applyFill="1" applyBorder="1"/>
    <xf numFmtId="0" fontId="15" fillId="4" borderId="12" xfId="0" applyFont="1" applyFill="1" applyBorder="1"/>
    <xf numFmtId="2" fontId="0" fillId="4" borderId="12" xfId="0" applyNumberFormat="1" applyFill="1" applyBorder="1" applyAlignment="1">
      <alignment horizontal="center"/>
    </xf>
    <xf numFmtId="0" fontId="5" fillId="4" borderId="10" xfId="0" applyFont="1" applyFill="1" applyBorder="1"/>
    <xf numFmtId="2" fontId="0" fillId="4" borderId="11" xfId="0" applyNumberFormat="1" applyFill="1" applyBorder="1" applyAlignment="1">
      <alignment horizontal="center"/>
    </xf>
    <xf numFmtId="0" fontId="18" fillId="13" borderId="1" xfId="0" applyFont="1" applyFill="1" applyBorder="1" applyAlignment="1">
      <alignment horizontal="center"/>
    </xf>
    <xf numFmtId="0" fontId="17" fillId="4" borderId="0" xfId="0" applyFont="1" applyFill="1"/>
    <xf numFmtId="167" fontId="5" fillId="6" borderId="0" xfId="0" applyNumberFormat="1" applyFont="1" applyFill="1" applyAlignment="1">
      <alignment horizontal="center" wrapText="1"/>
    </xf>
    <xf numFmtId="0" fontId="6" fillId="4" borderId="0" xfId="0" applyFont="1" applyFill="1" applyAlignment="1">
      <alignment horizontal="left" vertical="center"/>
    </xf>
    <xf numFmtId="166" fontId="15" fillId="4" borderId="0" xfId="0" applyNumberFormat="1" applyFont="1" applyFill="1" applyAlignment="1">
      <alignment horizontal="left" indent="2"/>
    </xf>
    <xf numFmtId="166" fontId="18" fillId="12" borderId="5" xfId="0" applyNumberFormat="1" applyFont="1" applyFill="1" applyBorder="1" applyAlignment="1">
      <alignment vertical="center"/>
    </xf>
    <xf numFmtId="0" fontId="18" fillId="12" borderId="1" xfId="0" applyFont="1" applyFill="1" applyBorder="1" applyAlignment="1">
      <alignment horizontal="center" vertical="center"/>
    </xf>
    <xf numFmtId="166" fontId="6" fillId="4" borderId="0" xfId="6" applyNumberFormat="1" applyFont="1" applyFill="1" applyAlignment="1">
      <alignment horizontal="left"/>
    </xf>
    <xf numFmtId="166" fontId="6" fillId="4" borderId="0" xfId="0" applyNumberFormat="1" applyFont="1" applyFill="1" applyAlignment="1">
      <alignment horizontal="left"/>
    </xf>
    <xf numFmtId="0" fontId="6" fillId="4" borderId="0" xfId="0" applyFont="1" applyFill="1"/>
    <xf numFmtId="0" fontId="15" fillId="4" borderId="0" xfId="0" applyFont="1" applyFill="1" applyAlignment="1">
      <alignment horizontal="left" indent="2"/>
    </xf>
    <xf numFmtId="1" fontId="5" fillId="4" borderId="0" xfId="0" applyNumberFormat="1" applyFont="1" applyFill="1" applyAlignment="1">
      <alignment horizontal="left"/>
    </xf>
    <xf numFmtId="0" fontId="0" fillId="4" borderId="0" xfId="0" applyFill="1" applyAlignment="1">
      <alignment horizontal="center" vertical="center"/>
    </xf>
    <xf numFmtId="2" fontId="0" fillId="4" borderId="0" xfId="0" applyNumberFormat="1" applyFill="1" applyAlignment="1">
      <alignment horizontal="center" vertical="center"/>
    </xf>
    <xf numFmtId="1" fontId="0" fillId="4" borderId="0" xfId="0" applyNumberFormat="1" applyFill="1" applyAlignment="1">
      <alignment horizontal="center"/>
    </xf>
    <xf numFmtId="1" fontId="0" fillId="4" borderId="0" xfId="0" applyNumberFormat="1" applyFill="1" applyAlignment="1">
      <alignment horizontal="left"/>
    </xf>
    <xf numFmtId="1" fontId="0" fillId="4" borderId="0" xfId="0" applyNumberFormat="1" applyFill="1"/>
    <xf numFmtId="165" fontId="5" fillId="4" borderId="0" xfId="6" applyNumberFormat="1" applyFill="1" applyAlignment="1">
      <alignment horizontal="center"/>
    </xf>
    <xf numFmtId="0" fontId="5" fillId="4" borderId="0" xfId="6" applyFill="1" applyAlignment="1">
      <alignment horizontal="center" wrapText="1"/>
    </xf>
    <xf numFmtId="0" fontId="5" fillId="4" borderId="0" xfId="6" applyFill="1" applyAlignment="1">
      <alignment wrapText="1"/>
    </xf>
    <xf numFmtId="9" fontId="1" fillId="4" borderId="0" xfId="1" applyFont="1" applyFill="1"/>
    <xf numFmtId="166" fontId="5" fillId="4" borderId="0" xfId="6" applyNumberFormat="1" applyFill="1"/>
    <xf numFmtId="166" fontId="6" fillId="0" borderId="0" xfId="0" applyNumberFormat="1" applyFont="1" applyAlignment="1">
      <alignment horizontal="left"/>
    </xf>
    <xf numFmtId="1" fontId="5" fillId="0" borderId="0" xfId="0" applyNumberFormat="1" applyFont="1"/>
    <xf numFmtId="1" fontId="0" fillId="0" borderId="0" xfId="0" applyNumberFormat="1" applyAlignment="1">
      <alignment horizontal="right"/>
    </xf>
    <xf numFmtId="1" fontId="0" fillId="0" borderId="0" xfId="0" applyNumberFormat="1" applyAlignment="1">
      <alignment horizontal="center"/>
    </xf>
    <xf numFmtId="2" fontId="0" fillId="4" borderId="0" xfId="0" applyNumberFormat="1" applyFill="1" applyAlignment="1">
      <alignment horizontal="center"/>
    </xf>
    <xf numFmtId="166" fontId="6" fillId="0" borderId="0" xfId="6" applyNumberFormat="1" applyFont="1" applyAlignment="1">
      <alignment horizontal="left"/>
    </xf>
    <xf numFmtId="1" fontId="5" fillId="4" borderId="0" xfId="6" applyNumberFormat="1" applyFill="1" applyAlignment="1">
      <alignment horizontal="left"/>
    </xf>
    <xf numFmtId="165" fontId="0" fillId="4" borderId="0" xfId="0" applyNumberFormat="1" applyFill="1" applyAlignment="1">
      <alignment horizontal="center"/>
    </xf>
    <xf numFmtId="1" fontId="20" fillId="4" borderId="0" xfId="0" applyNumberFormat="1" applyFont="1" applyFill="1" applyAlignment="1">
      <alignment horizontal="left"/>
    </xf>
    <xf numFmtId="0" fontId="18" fillId="13" borderId="4" xfId="0" applyFont="1" applyFill="1" applyBorder="1"/>
    <xf numFmtId="0" fontId="18" fillId="4" borderId="0" xfId="0" applyFont="1" applyFill="1"/>
    <xf numFmtId="0" fontId="18" fillId="4" borderId="0" xfId="0" applyFont="1" applyFill="1" applyAlignment="1">
      <alignment horizontal="center" vertical="center"/>
    </xf>
    <xf numFmtId="2" fontId="0" fillId="4" borderId="0" xfId="0" applyNumberFormat="1" applyFill="1"/>
    <xf numFmtId="9" fontId="0" fillId="14" borderId="0" xfId="11" applyFont="1" applyFill="1" applyAlignment="1">
      <alignment horizontal="center"/>
    </xf>
    <xf numFmtId="0" fontId="0" fillId="15" borderId="0" xfId="0" applyFill="1" applyAlignment="1">
      <alignment horizontal="center"/>
    </xf>
    <xf numFmtId="0" fontId="5" fillId="4" borderId="0" xfId="0" applyFont="1" applyFill="1" applyAlignment="1">
      <alignment horizontal="left"/>
    </xf>
    <xf numFmtId="0" fontId="0" fillId="4" borderId="0" xfId="0" applyFill="1" applyAlignment="1">
      <alignment horizontal="left"/>
    </xf>
    <xf numFmtId="0" fontId="0" fillId="4" borderId="0" xfId="10" applyNumberFormat="1" applyFont="1" applyFill="1" applyAlignment="1">
      <alignment horizontal="left"/>
    </xf>
    <xf numFmtId="166" fontId="5" fillId="3" borderId="0" xfId="6" applyNumberFormat="1" applyFill="1" applyAlignment="1">
      <alignment horizontal="center"/>
    </xf>
    <xf numFmtId="44" fontId="5" fillId="4" borderId="0" xfId="0" applyNumberFormat="1" applyFont="1" applyFill="1" applyAlignment="1">
      <alignment horizontal="center"/>
    </xf>
    <xf numFmtId="0" fontId="18" fillId="4" borderId="0" xfId="0" applyFont="1" applyFill="1" applyAlignment="1">
      <alignment horizontal="center"/>
    </xf>
    <xf numFmtId="2" fontId="5" fillId="4" borderId="1" xfId="0" quotePrefix="1" applyNumberFormat="1" applyFont="1" applyFill="1" applyBorder="1" applyAlignment="1">
      <alignment horizontal="center"/>
    </xf>
    <xf numFmtId="166" fontId="5" fillId="3" borderId="1" xfId="0" applyNumberFormat="1" applyFont="1" applyFill="1" applyBorder="1" applyAlignment="1">
      <alignment horizontal="left"/>
    </xf>
    <xf numFmtId="2" fontId="0" fillId="3" borderId="1" xfId="0" applyNumberFormat="1" applyFill="1" applyBorder="1" applyAlignment="1">
      <alignment horizontal="center"/>
    </xf>
    <xf numFmtId="0" fontId="21" fillId="0" borderId="0" xfId="0" applyFont="1"/>
    <xf numFmtId="0" fontId="22" fillId="0" borderId="0" xfId="0" applyFont="1"/>
    <xf numFmtId="0" fontId="22" fillId="0" borderId="0" xfId="0" applyFont="1" applyAlignment="1">
      <alignment wrapText="1"/>
    </xf>
    <xf numFmtId="0" fontId="23" fillId="0" borderId="0" xfId="12"/>
    <xf numFmtId="1" fontId="6" fillId="0" borderId="1" xfId="6" applyNumberFormat="1" applyFont="1" applyBorder="1" applyAlignment="1">
      <alignment horizontal="center"/>
    </xf>
    <xf numFmtId="166" fontId="6" fillId="0" borderId="1" xfId="6" applyNumberFormat="1" applyFont="1" applyBorder="1" applyAlignment="1">
      <alignment horizontal="left"/>
    </xf>
    <xf numFmtId="166" fontId="6" fillId="7" borderId="1" xfId="6" applyNumberFormat="1" applyFont="1" applyFill="1" applyBorder="1" applyAlignment="1">
      <alignment horizontal="left"/>
    </xf>
    <xf numFmtId="1" fontId="6" fillId="7" borderId="1" xfId="6" applyNumberFormat="1" applyFont="1" applyFill="1" applyBorder="1" applyAlignment="1">
      <alignment horizontal="center"/>
    </xf>
    <xf numFmtId="9" fontId="0" fillId="4" borderId="1" xfId="11" applyFont="1" applyFill="1" applyBorder="1" applyAlignment="1">
      <alignment horizontal="center"/>
    </xf>
    <xf numFmtId="44" fontId="0" fillId="4" borderId="0" xfId="0" applyNumberFormat="1" applyFill="1"/>
    <xf numFmtId="9" fontId="0" fillId="4" borderId="0" xfId="11" applyFont="1" applyFill="1" applyAlignment="1">
      <alignment horizontal="left"/>
    </xf>
    <xf numFmtId="0" fontId="13" fillId="4" borderId="0" xfId="0" applyFont="1" applyFill="1"/>
    <xf numFmtId="0" fontId="0" fillId="16" borderId="0" xfId="0" applyFill="1" applyAlignment="1">
      <alignment horizontal="center" vertical="center"/>
    </xf>
    <xf numFmtId="1" fontId="0" fillId="16" borderId="0" xfId="0" applyNumberFormat="1" applyFill="1" applyAlignment="1">
      <alignment horizontal="center"/>
    </xf>
    <xf numFmtId="166" fontId="6" fillId="4" borderId="15" xfId="6" applyNumberFormat="1" applyFont="1" applyFill="1" applyBorder="1" applyAlignment="1">
      <alignment horizontal="left"/>
    </xf>
    <xf numFmtId="0" fontId="0" fillId="4" borderId="16" xfId="0" applyFill="1" applyBorder="1" applyAlignment="1">
      <alignment horizontal="center"/>
    </xf>
    <xf numFmtId="166" fontId="6" fillId="4" borderId="15" xfId="0" applyNumberFormat="1" applyFont="1" applyFill="1" applyBorder="1" applyAlignment="1">
      <alignment horizontal="left"/>
    </xf>
    <xf numFmtId="166" fontId="15" fillId="4" borderId="15" xfId="0" applyNumberFormat="1" applyFont="1" applyFill="1" applyBorder="1" applyAlignment="1">
      <alignment horizontal="left" indent="2"/>
    </xf>
    <xf numFmtId="0" fontId="0" fillId="15" borderId="16" xfId="0" applyFill="1" applyBorder="1" applyAlignment="1">
      <alignment horizontal="center"/>
    </xf>
    <xf numFmtId="9" fontId="0" fillId="4" borderId="16" xfId="11" applyFont="1" applyFill="1" applyBorder="1" applyAlignment="1">
      <alignment horizontal="center"/>
    </xf>
    <xf numFmtId="166" fontId="6" fillId="4" borderId="17" xfId="0" applyNumberFormat="1" applyFont="1" applyFill="1" applyBorder="1" applyAlignment="1">
      <alignment horizontal="left"/>
    </xf>
    <xf numFmtId="0" fontId="0" fillId="4" borderId="18" xfId="0" applyFill="1" applyBorder="1" applyAlignment="1">
      <alignment horizontal="center"/>
    </xf>
    <xf numFmtId="0" fontId="0" fillId="4" borderId="0" xfId="0" applyNumberFormat="1" applyFill="1"/>
    <xf numFmtId="0" fontId="24" fillId="4" borderId="0" xfId="0" applyNumberFormat="1" applyFont="1" applyFill="1"/>
    <xf numFmtId="166" fontId="18" fillId="12" borderId="13" xfId="0" applyNumberFormat="1" applyFont="1" applyFill="1" applyBorder="1" applyAlignment="1">
      <alignment horizontal="center" vertical="center"/>
    </xf>
    <xf numFmtId="166" fontId="18" fillId="12" borderId="14" xfId="0" applyNumberFormat="1" applyFont="1" applyFill="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2" fillId="0" borderId="2" xfId="0" applyFont="1" applyBorder="1" applyAlignment="1">
      <alignment horizontal="center"/>
    </xf>
    <xf numFmtId="0" fontId="12" fillId="0" borderId="3" xfId="0" applyFont="1" applyBorder="1" applyAlignment="1">
      <alignment horizontal="center"/>
    </xf>
    <xf numFmtId="0" fontId="5" fillId="0" borderId="4" xfId="0" applyFont="1" applyBorder="1" applyAlignment="1">
      <alignment horizontal="center" vertical="center"/>
    </xf>
    <xf numFmtId="0" fontId="5" fillId="0" borderId="0" xfId="0" applyFont="1" applyAlignment="1">
      <alignment horizontal="center" vertical="center"/>
    </xf>
    <xf numFmtId="0" fontId="6" fillId="4" borderId="0" xfId="0" applyFont="1" applyFill="1" applyAlignment="1">
      <alignment horizontal="left" vertical="center"/>
    </xf>
    <xf numFmtId="0" fontId="7" fillId="4" borderId="0" xfId="6" applyFont="1" applyFill="1" applyAlignment="1">
      <alignment horizontal="center"/>
    </xf>
    <xf numFmtId="0" fontId="5" fillId="4" borderId="0" xfId="0" applyFont="1" applyFill="1" applyAlignment="1">
      <alignment horizontal="left"/>
    </xf>
    <xf numFmtId="166" fontId="18" fillId="12" borderId="0" xfId="0" applyNumberFormat="1" applyFont="1" applyFill="1" applyAlignment="1">
      <alignment horizontal="center" vertical="center"/>
    </xf>
    <xf numFmtId="166" fontId="18" fillId="4" borderId="0" xfId="0" applyNumberFormat="1" applyFont="1" applyFill="1" applyAlignment="1">
      <alignment horizontal="center" vertical="center"/>
    </xf>
    <xf numFmtId="0" fontId="7" fillId="0" borderId="0" xfId="6" applyFont="1" applyAlignment="1">
      <alignment horizontal="center"/>
    </xf>
    <xf numFmtId="0" fontId="6" fillId="6" borderId="0" xfId="6" applyFont="1" applyFill="1" applyAlignment="1">
      <alignment horizontal="center"/>
    </xf>
    <xf numFmtId="0" fontId="6" fillId="6" borderId="0" xfId="0" applyFont="1" applyFill="1" applyAlignment="1">
      <alignment horizontal="center"/>
    </xf>
    <xf numFmtId="0" fontId="7" fillId="0" borderId="0" xfId="0" applyFont="1" applyAlignment="1">
      <alignment horizontal="center"/>
    </xf>
    <xf numFmtId="0" fontId="6" fillId="6" borderId="9" xfId="0" applyFont="1" applyFill="1" applyBorder="1" applyAlignment="1">
      <alignment horizontal="center"/>
    </xf>
    <xf numFmtId="0" fontId="6" fillId="6" borderId="9" xfId="6" applyFont="1" applyFill="1" applyBorder="1" applyAlignment="1">
      <alignment horizontal="center"/>
    </xf>
    <xf numFmtId="0" fontId="5" fillId="4" borderId="0" xfId="0" applyNumberFormat="1" applyFont="1" applyFill="1" applyAlignment="1">
      <alignment horizontal="right"/>
    </xf>
    <xf numFmtId="0" fontId="0" fillId="4" borderId="0" xfId="0" applyNumberFormat="1" applyFill="1" applyAlignment="1">
      <alignment horizontal="right"/>
    </xf>
    <xf numFmtId="0" fontId="24" fillId="4" borderId="0" xfId="0" applyNumberFormat="1" applyFont="1" applyFill="1" applyAlignment="1">
      <alignment horizontal="right"/>
    </xf>
    <xf numFmtId="0" fontId="5" fillId="4" borderId="0" xfId="0" applyFont="1" applyFill="1" applyAlignment="1">
      <alignment horizontal="center"/>
    </xf>
    <xf numFmtId="1" fontId="0" fillId="3" borderId="1" xfId="0" applyNumberFormat="1" applyFill="1" applyBorder="1" applyAlignment="1">
      <alignment horizontal="center"/>
    </xf>
    <xf numFmtId="1" fontId="0" fillId="4" borderId="1" xfId="0" applyNumberFormat="1" applyFill="1" applyBorder="1" applyAlignment="1">
      <alignment horizontal="center"/>
    </xf>
  </cellXfs>
  <cellStyles count="13">
    <cellStyle name="Currency" xfId="10" builtinId="4"/>
    <cellStyle name="Hyperlink" xfId="12" builtinId="8"/>
    <cellStyle name="Normal" xfId="0" builtinId="0"/>
    <cellStyle name="Normal 2" xfId="2" xr:uid="{00000000-0005-0000-0000-000001000000}"/>
    <cellStyle name="Normal 3" xfId="3" xr:uid="{00000000-0005-0000-0000-000002000000}"/>
    <cellStyle name="Normal 4" xfId="4" xr:uid="{00000000-0005-0000-0000-000003000000}"/>
    <cellStyle name="Normal 5" xfId="5" xr:uid="{00000000-0005-0000-0000-000004000000}"/>
    <cellStyle name="Normal 5 2" xfId="6" xr:uid="{00000000-0005-0000-0000-000005000000}"/>
    <cellStyle name="Normal 5 3" xfId="9" xr:uid="{00000000-0005-0000-0000-000006000000}"/>
    <cellStyle name="Normal 7" xfId="7" xr:uid="{00000000-0005-0000-0000-000007000000}"/>
    <cellStyle name="Normal 9" xfId="8" xr:uid="{00000000-0005-0000-0000-000008000000}"/>
    <cellStyle name="Percent" xfId="11" builtinId="5"/>
    <cellStyle name="Percent 2" xfId="1" xr:uid="{00000000-0005-0000-0000-00000A000000}"/>
  </cellStyles>
  <dxfs count="16">
    <dxf>
      <font>
        <b/>
        <i val="0"/>
        <strike val="0"/>
        <color theme="0"/>
      </font>
      <fill>
        <patternFill>
          <bgColor rgb="FFFF0000"/>
        </patternFill>
      </fill>
    </dxf>
    <dxf>
      <font>
        <color theme="6" tint="0.79998168889431442"/>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1590675</xdr:colOff>
      <xdr:row>0</xdr:row>
      <xdr:rowOff>371475</xdr:rowOff>
    </xdr:from>
    <xdr:to>
      <xdr:col>5</xdr:col>
      <xdr:colOff>1352550</xdr:colOff>
      <xdr:row>4</xdr:row>
      <xdr:rowOff>104775</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7541895" y="371475"/>
          <a:ext cx="2566035" cy="617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3</xdr:row>
      <xdr:rowOff>76200</xdr:rowOff>
    </xdr:to>
    <xdr:sp macro="" textlink="">
      <xdr:nvSpPr>
        <xdr:cNvPr id="2" name="Rectangle 1">
          <a:extLst>
            <a:ext uri="{FF2B5EF4-FFF2-40B4-BE49-F238E27FC236}">
              <a16:creationId xmlns:a16="http://schemas.microsoft.com/office/drawing/2014/main" id="{00000000-0008-0000-1000-000002000000}"/>
            </a:ext>
          </a:extLst>
        </xdr:cNvPr>
        <xdr:cNvSpPr/>
      </xdr:nvSpPr>
      <xdr:spPr>
        <a:xfrm>
          <a:off x="539877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657736</xdr:colOff>
      <xdr:row>0</xdr:row>
      <xdr:rowOff>333375</xdr:rowOff>
    </xdr:from>
    <xdr:to>
      <xdr:col>8</xdr:col>
      <xdr:colOff>901303</xdr:colOff>
      <xdr:row>5</xdr:row>
      <xdr:rowOff>57150</xdr:rowOff>
    </xdr:to>
    <xdr:sp macro="" textlink="">
      <xdr:nvSpPr>
        <xdr:cNvPr id="2" name="Rectangle 1">
          <a:extLst>
            <a:ext uri="{FF2B5EF4-FFF2-40B4-BE49-F238E27FC236}">
              <a16:creationId xmlns:a16="http://schemas.microsoft.com/office/drawing/2014/main" id="{00000000-0008-0000-1100-000002000000}"/>
            </a:ext>
          </a:extLst>
        </xdr:cNvPr>
        <xdr:cNvSpPr/>
      </xdr:nvSpPr>
      <xdr:spPr>
        <a:xfrm>
          <a:off x="8495450" y="333375"/>
          <a:ext cx="3835853" cy="7579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466725</xdr:colOff>
      <xdr:row>0</xdr:row>
      <xdr:rowOff>342900</xdr:rowOff>
    </xdr:from>
    <xdr:to>
      <xdr:col>7</xdr:col>
      <xdr:colOff>514350</xdr:colOff>
      <xdr:row>4</xdr:row>
      <xdr:rowOff>76200</xdr:rowOff>
    </xdr:to>
    <xdr:sp macro="" textlink="">
      <xdr:nvSpPr>
        <xdr:cNvPr id="2" name="Rectangle 1">
          <a:extLst>
            <a:ext uri="{FF2B5EF4-FFF2-40B4-BE49-F238E27FC236}">
              <a16:creationId xmlns:a16="http://schemas.microsoft.com/office/drawing/2014/main" id="{00000000-0008-0000-1300-000002000000}"/>
            </a:ext>
          </a:extLst>
        </xdr:cNvPr>
        <xdr:cNvSpPr/>
      </xdr:nvSpPr>
      <xdr:spPr>
        <a:xfrm>
          <a:off x="5867400" y="342900"/>
          <a:ext cx="2676525"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6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700-000002000000}"/>
            </a:ext>
          </a:extLst>
        </xdr:cNvPr>
        <xdr:cNvSpPr/>
      </xdr:nvSpPr>
      <xdr:spPr>
        <a:xfrm>
          <a:off x="6816090" y="361950"/>
          <a:ext cx="301752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466725</xdr:colOff>
      <xdr:row>0</xdr:row>
      <xdr:rowOff>342900</xdr:rowOff>
    </xdr:from>
    <xdr:to>
      <xdr:col>7</xdr:col>
      <xdr:colOff>514350</xdr:colOff>
      <xdr:row>4</xdr:row>
      <xdr:rowOff>76200</xdr:rowOff>
    </xdr:to>
    <xdr:sp macro="" textlink="">
      <xdr:nvSpPr>
        <xdr:cNvPr id="2" name="Rectangle 1">
          <a:extLst>
            <a:ext uri="{FF2B5EF4-FFF2-40B4-BE49-F238E27FC236}">
              <a16:creationId xmlns:a16="http://schemas.microsoft.com/office/drawing/2014/main" id="{00000000-0008-0000-1800-000002000000}"/>
            </a:ext>
          </a:extLst>
        </xdr:cNvPr>
        <xdr:cNvSpPr/>
      </xdr:nvSpPr>
      <xdr:spPr>
        <a:xfrm>
          <a:off x="6014085" y="342900"/>
          <a:ext cx="4764405" cy="617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9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701278</xdr:colOff>
      <xdr:row>0</xdr:row>
      <xdr:rowOff>333375</xdr:rowOff>
    </xdr:from>
    <xdr:to>
      <xdr:col>7</xdr:col>
      <xdr:colOff>748903</xdr:colOff>
      <xdr:row>5</xdr:row>
      <xdr:rowOff>57150</xdr:rowOff>
    </xdr:to>
    <xdr:sp macro="" textlink="">
      <xdr:nvSpPr>
        <xdr:cNvPr id="2" name="Rectangle 1">
          <a:extLst>
            <a:ext uri="{FF2B5EF4-FFF2-40B4-BE49-F238E27FC236}">
              <a16:creationId xmlns:a16="http://schemas.microsoft.com/office/drawing/2014/main" id="{00000000-0008-0000-1A00-000002000000}"/>
            </a:ext>
          </a:extLst>
        </xdr:cNvPr>
        <xdr:cNvSpPr/>
      </xdr:nvSpPr>
      <xdr:spPr>
        <a:xfrm>
          <a:off x="7574518" y="333375"/>
          <a:ext cx="3827145" cy="775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461793</xdr:colOff>
      <xdr:row>0</xdr:row>
      <xdr:rowOff>355146</xdr:rowOff>
    </xdr:from>
    <xdr:to>
      <xdr:col>8</xdr:col>
      <xdr:colOff>705360</xdr:colOff>
      <xdr:row>5</xdr:row>
      <xdr:rowOff>78921</xdr:rowOff>
    </xdr:to>
    <xdr:sp macro="" textlink="">
      <xdr:nvSpPr>
        <xdr:cNvPr id="2" name="Rectangle 1">
          <a:extLst>
            <a:ext uri="{FF2B5EF4-FFF2-40B4-BE49-F238E27FC236}">
              <a16:creationId xmlns:a16="http://schemas.microsoft.com/office/drawing/2014/main" id="{00000000-0008-0000-1C00-000002000000}"/>
            </a:ext>
          </a:extLst>
        </xdr:cNvPr>
        <xdr:cNvSpPr/>
      </xdr:nvSpPr>
      <xdr:spPr>
        <a:xfrm>
          <a:off x="8299507" y="355146"/>
          <a:ext cx="3835853" cy="7579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461793</xdr:colOff>
      <xdr:row>0</xdr:row>
      <xdr:rowOff>355146</xdr:rowOff>
    </xdr:from>
    <xdr:to>
      <xdr:col>8</xdr:col>
      <xdr:colOff>705360</xdr:colOff>
      <xdr:row>5</xdr:row>
      <xdr:rowOff>78921</xdr:rowOff>
    </xdr:to>
    <xdr:sp macro="" textlink="">
      <xdr:nvSpPr>
        <xdr:cNvPr id="2" name="Rectangle 1">
          <a:extLst>
            <a:ext uri="{FF2B5EF4-FFF2-40B4-BE49-F238E27FC236}">
              <a16:creationId xmlns:a16="http://schemas.microsoft.com/office/drawing/2014/main" id="{00000000-0008-0000-1D00-000002000000}"/>
            </a:ext>
          </a:extLst>
        </xdr:cNvPr>
        <xdr:cNvSpPr/>
      </xdr:nvSpPr>
      <xdr:spPr>
        <a:xfrm>
          <a:off x="8295153" y="355146"/>
          <a:ext cx="3824967" cy="775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6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900-000002000000}"/>
            </a:ext>
          </a:extLst>
        </xdr:cNvPr>
        <xdr:cNvSpPr/>
      </xdr:nvSpPr>
      <xdr:spPr>
        <a:xfrm>
          <a:off x="535305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3</xdr:row>
      <xdr:rowOff>76200</xdr:rowOff>
    </xdr:to>
    <xdr:sp macro="" textlink="">
      <xdr:nvSpPr>
        <xdr:cNvPr id="2" name="Rectangle 1">
          <a:extLst>
            <a:ext uri="{FF2B5EF4-FFF2-40B4-BE49-F238E27FC236}">
              <a16:creationId xmlns:a16="http://schemas.microsoft.com/office/drawing/2014/main" id="{00000000-0008-0000-0A00-000002000000}"/>
            </a:ext>
          </a:extLst>
        </xdr:cNvPr>
        <xdr:cNvSpPr/>
      </xdr:nvSpPr>
      <xdr:spPr>
        <a:xfrm>
          <a:off x="539877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701278</xdr:colOff>
      <xdr:row>0</xdr:row>
      <xdr:rowOff>333375</xdr:rowOff>
    </xdr:from>
    <xdr:to>
      <xdr:col>7</xdr:col>
      <xdr:colOff>748903</xdr:colOff>
      <xdr:row>5</xdr:row>
      <xdr:rowOff>57150</xdr:rowOff>
    </xdr:to>
    <xdr:sp macro="" textlink="">
      <xdr:nvSpPr>
        <xdr:cNvPr id="2" name="Rectangle 1">
          <a:extLst>
            <a:ext uri="{FF2B5EF4-FFF2-40B4-BE49-F238E27FC236}">
              <a16:creationId xmlns:a16="http://schemas.microsoft.com/office/drawing/2014/main" id="{00000000-0008-0000-0B00-000002000000}"/>
            </a:ext>
          </a:extLst>
        </xdr:cNvPr>
        <xdr:cNvSpPr/>
      </xdr:nvSpPr>
      <xdr:spPr>
        <a:xfrm>
          <a:off x="7714059" y="333375"/>
          <a:ext cx="3988594" cy="7715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D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F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westmonroepartners1.sharepoint.com/sites/RetailIndustryPlanning/Shared%20Documents/Retail%20Research%20for%20Colin%20Peacock/Online%20Grocery%20Picking%20Scenarios%20v1.xlsm" TargetMode="External"/><Relationship Id="rId1" Type="http://schemas.openxmlformats.org/officeDocument/2006/relationships/externalLinkPath" Target="https://westmonroepartners1.sharepoint.com/sites/RetailIndustryPlanning/Shared%20Documents/Retail%20Research%20for%20Colin%20Peacock/Online%20Grocery%20Picking%20Scenarios%20v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tes"/>
      <sheetName val="Sub Op Table"/>
      <sheetName val="Summary Comparison"/>
      <sheetName val="In Store_Floor Fulfillment&gt;&gt;"/>
      <sheetName val="DC Send to Store"/>
      <sheetName val="Move Product to Salesfloor"/>
      <sheetName val="Packout Product onto Shelf"/>
      <sheetName val="Order Picking &amp; Curb Delivery"/>
      <sheetName val="In Store_Backroom Fulfillment&gt;&gt;"/>
      <sheetName val="DC Send to Store_"/>
      <sheetName val="Move Fast Product to Backroom"/>
      <sheetName val="Move Slow Product to Salesfloor"/>
      <sheetName val="Packout Slow Product on Shelf"/>
      <sheetName val="Order Picking &amp; Curb Delivery_"/>
      <sheetName val="Fulfillment Center&gt;&gt;"/>
      <sheetName val="Order Picking and Packaging"/>
    </sheetNames>
    <sheetDataSet>
      <sheetData sheetId="0"/>
      <sheetData sheetId="1">
        <row r="1">
          <cell r="A1" t="str">
            <v>SOID</v>
          </cell>
          <cell r="B1" t="str">
            <v>Sub Op Description</v>
          </cell>
          <cell r="C1" t="str">
            <v>TIME (Sec)</v>
          </cell>
        </row>
        <row r="2">
          <cell r="A2">
            <v>1</v>
          </cell>
          <cell r="B2" t="str">
            <v>OBTAIN</v>
          </cell>
          <cell r="C2">
            <v>0.72</v>
          </cell>
        </row>
        <row r="3">
          <cell r="A3">
            <v>2</v>
          </cell>
          <cell r="B3" t="str">
            <v>OBTAIN WITH 50% BEND</v>
          </cell>
          <cell r="C3">
            <v>1.7999999999999998</v>
          </cell>
        </row>
        <row r="4">
          <cell r="A4">
            <v>3</v>
          </cell>
          <cell r="B4" t="str">
            <v>OBTAIN WITH 100% BEND</v>
          </cell>
          <cell r="C4">
            <v>2.88</v>
          </cell>
        </row>
        <row r="5">
          <cell r="A5">
            <v>4</v>
          </cell>
          <cell r="B5" t="str">
            <v>OBTAIN HEAVY OBJECT</v>
          </cell>
          <cell r="C5">
            <v>1.44</v>
          </cell>
        </row>
        <row r="6">
          <cell r="A6">
            <v>5</v>
          </cell>
          <cell r="B6" t="str">
            <v>OBTAIN HEAVY OBJECT WITH 50% BEND</v>
          </cell>
          <cell r="C6">
            <v>2.52</v>
          </cell>
        </row>
        <row r="7">
          <cell r="A7">
            <v>6</v>
          </cell>
          <cell r="B7" t="str">
            <v>OBTAIN HEAVY OBJECT WITH 100% BEND</v>
          </cell>
          <cell r="C7">
            <v>3.5999999999999996</v>
          </cell>
        </row>
        <row r="8">
          <cell r="A8">
            <v>7</v>
          </cell>
          <cell r="B8" t="str">
            <v>PLACE</v>
          </cell>
          <cell r="C8">
            <v>0.72</v>
          </cell>
        </row>
        <row r="9">
          <cell r="A9">
            <v>8</v>
          </cell>
          <cell r="B9" t="str">
            <v>PLACE WITH 50% BEND</v>
          </cell>
          <cell r="C9">
            <v>1.7999999999999998</v>
          </cell>
        </row>
        <row r="10">
          <cell r="A10">
            <v>9</v>
          </cell>
          <cell r="B10" t="str">
            <v>PLACE WITH 100% BEND</v>
          </cell>
          <cell r="C10">
            <v>2.88</v>
          </cell>
        </row>
        <row r="11">
          <cell r="A11">
            <v>10</v>
          </cell>
          <cell r="B11" t="str">
            <v>PLACE WITH ADJUSTMENTS</v>
          </cell>
          <cell r="C11">
            <v>1.44</v>
          </cell>
        </row>
        <row r="12">
          <cell r="A12">
            <v>11</v>
          </cell>
          <cell r="B12" t="str">
            <v>PLACE WITH ADJUSTMENT AND 50% BEND</v>
          </cell>
          <cell r="C12">
            <v>2.52</v>
          </cell>
        </row>
        <row r="13">
          <cell r="A13">
            <v>12</v>
          </cell>
          <cell r="B13" t="str">
            <v>PLACE WITH ADJUSTMENTS AND 100% BEND</v>
          </cell>
          <cell r="C13">
            <v>3.5999999999999996</v>
          </cell>
        </row>
        <row r="14">
          <cell r="A14">
            <v>13</v>
          </cell>
          <cell r="B14" t="str">
            <v>POSITION WITH CARE</v>
          </cell>
          <cell r="C14">
            <v>2.52</v>
          </cell>
        </row>
        <row r="15">
          <cell r="A15">
            <v>14</v>
          </cell>
          <cell r="B15" t="str">
            <v>POSITION WITH CARE AND 50% BEND</v>
          </cell>
          <cell r="C15">
            <v>3.5999999999999996</v>
          </cell>
        </row>
        <row r="16">
          <cell r="A16">
            <v>15</v>
          </cell>
          <cell r="B16" t="str">
            <v>POSITION WITH CARE AND 100% BEND</v>
          </cell>
          <cell r="C16">
            <v>4.68</v>
          </cell>
        </row>
        <row r="17">
          <cell r="A17">
            <v>16</v>
          </cell>
          <cell r="B17" t="str">
            <v>READ 1 DIGIT/3 WORDS</v>
          </cell>
          <cell r="C17">
            <v>0.36</v>
          </cell>
        </row>
        <row r="18">
          <cell r="A18">
            <v>17</v>
          </cell>
          <cell r="B18" t="str">
            <v>READ 2-3 DIGITS/4-8 WORDS</v>
          </cell>
          <cell r="C18">
            <v>1.0799999999999998</v>
          </cell>
        </row>
        <row r="19">
          <cell r="A19">
            <v>18</v>
          </cell>
          <cell r="B19" t="str">
            <v>READ 4-6 DIGITS/9-15 WORDS</v>
          </cell>
          <cell r="C19">
            <v>2.1599999999999997</v>
          </cell>
        </row>
        <row r="20">
          <cell r="A20">
            <v>19</v>
          </cell>
          <cell r="B20" t="str">
            <v>READ 7-12 DIGITS/16-24 WORDS</v>
          </cell>
          <cell r="C20">
            <v>3.5999999999999996</v>
          </cell>
        </row>
        <row r="21">
          <cell r="A21">
            <v>20</v>
          </cell>
          <cell r="B21" t="str">
            <v>READ 25-38 WORDS</v>
          </cell>
          <cell r="C21">
            <v>5.76</v>
          </cell>
        </row>
        <row r="22">
          <cell r="A22">
            <v>21</v>
          </cell>
          <cell r="B22" t="str">
            <v>READ 39-54 WORDS</v>
          </cell>
          <cell r="C22">
            <v>8.6399999999999988</v>
          </cell>
        </row>
        <row r="23">
          <cell r="A23">
            <v>22</v>
          </cell>
          <cell r="B23" t="str">
            <v>WALK 1-2 STEPS (0-5 FT, 0.0-1.5 M)</v>
          </cell>
          <cell r="C23">
            <v>1.0799999999999998</v>
          </cell>
        </row>
        <row r="24">
          <cell r="A24">
            <v>23</v>
          </cell>
          <cell r="B24" t="str">
            <v>WALK 3-4 STEPS (6-10 FT, 1.8-3.0 M)</v>
          </cell>
          <cell r="C24">
            <v>2.1599999999999997</v>
          </cell>
        </row>
        <row r="25">
          <cell r="A25">
            <v>24</v>
          </cell>
          <cell r="B25" t="str">
            <v>WALK 5-7 STEPS (11-18 FT, 3.4-5.3 M)</v>
          </cell>
          <cell r="C25">
            <v>3.5999999999999996</v>
          </cell>
        </row>
        <row r="26">
          <cell r="A26">
            <v>25</v>
          </cell>
          <cell r="B26" t="str">
            <v>WALK 8-10 STEPS (19-25 FT, 8.4-11.4 M)</v>
          </cell>
          <cell r="C26">
            <v>5.76</v>
          </cell>
        </row>
        <row r="27">
          <cell r="A27">
            <v>26</v>
          </cell>
          <cell r="B27" t="str">
            <v>WALK 11-15 STEPS (26-38 FT, 7.9-11.6 M)</v>
          </cell>
          <cell r="C27">
            <v>8.6399999999999988</v>
          </cell>
        </row>
        <row r="28">
          <cell r="A28">
            <v>27</v>
          </cell>
          <cell r="B28" t="str">
            <v>WALK 16-20 STEPS (39-50 FT, 11.9-15.2 M)</v>
          </cell>
          <cell r="C28">
            <v>11.52</v>
          </cell>
        </row>
        <row r="29">
          <cell r="A29">
            <v>28</v>
          </cell>
          <cell r="B29" t="str">
            <v>WALK 21-26 STEPS (51-65 FT, 15.5-19.8 M)</v>
          </cell>
          <cell r="C29">
            <v>15.12</v>
          </cell>
        </row>
        <row r="30">
          <cell r="A30">
            <v>29</v>
          </cell>
          <cell r="B30" t="str">
            <v>WALK 27-33 STEPS (66-83 FT, 20.1-25.3 M)</v>
          </cell>
          <cell r="C30">
            <v>19.439999999999998</v>
          </cell>
        </row>
        <row r="31">
          <cell r="A31">
            <v>30</v>
          </cell>
          <cell r="B31" t="str">
            <v>WALK 34-40 STEPS (84-100 FT, 25.6-30.5 M)</v>
          </cell>
          <cell r="C31">
            <v>24.119999999999997</v>
          </cell>
        </row>
        <row r="32">
          <cell r="A32">
            <v>31</v>
          </cell>
          <cell r="B32" t="str">
            <v>WALK 41-49 STEPS (101-123 FT, 30.8-37.5 M)</v>
          </cell>
          <cell r="C32">
            <v>29.159999999999997</v>
          </cell>
        </row>
        <row r="33">
          <cell r="A33">
            <v>32</v>
          </cell>
          <cell r="B33" t="str">
            <v>WALK 50-57 STEPS (124-143 FT, 37.8-43.6 M)</v>
          </cell>
          <cell r="C33">
            <v>34.559999999999995</v>
          </cell>
        </row>
        <row r="34">
          <cell r="A34">
            <v>33</v>
          </cell>
          <cell r="B34" t="str">
            <v>WALK 58-67 STEPS (144-168 FT, 43.9-51.2 M)</v>
          </cell>
          <cell r="C34">
            <v>40.68</v>
          </cell>
        </row>
        <row r="35">
          <cell r="A35">
            <v>34</v>
          </cell>
          <cell r="B35" t="str">
            <v>WALK 68-78 STEPS (169-195 FT, 51.5-59.4 M)</v>
          </cell>
          <cell r="C35">
            <v>47.16</v>
          </cell>
        </row>
        <row r="36">
          <cell r="A36">
            <v>35</v>
          </cell>
          <cell r="B36" t="str">
            <v>WALK 79-90 STEPS (196-225 FT, 59.7-68.6 M)</v>
          </cell>
          <cell r="C36">
            <v>54.72</v>
          </cell>
        </row>
        <row r="37">
          <cell r="A37">
            <v>36</v>
          </cell>
          <cell r="B37" t="str">
            <v>WALK 91-102 STEPS (226-255 FT, 68.9-77.7 M)</v>
          </cell>
          <cell r="C37">
            <v>62.279999999999994</v>
          </cell>
        </row>
        <row r="38">
          <cell r="A38">
            <v>37</v>
          </cell>
          <cell r="B38" t="str">
            <v>WALK 103-115 STEPS (256-288 FT, 78.0-87.8 M)</v>
          </cell>
          <cell r="C38">
            <v>70.559999999999988</v>
          </cell>
        </row>
        <row r="39">
          <cell r="A39">
            <v>38</v>
          </cell>
          <cell r="B39" t="str">
            <v>WALK 116-128 STEPS (289-320 FT, 88.1-97.5 M)</v>
          </cell>
          <cell r="C39">
            <v>79.199999999999989</v>
          </cell>
        </row>
        <row r="40">
          <cell r="A40">
            <v>39</v>
          </cell>
          <cell r="B40" t="str">
            <v>WALK 129-142 STEPS (321-355 FT, 97.8-108.2 M)</v>
          </cell>
          <cell r="C40">
            <v>88.199999999999989</v>
          </cell>
        </row>
        <row r="41">
          <cell r="A41">
            <v>40</v>
          </cell>
          <cell r="B41" t="str">
            <v>WALK 149-158 STEPS (356-395 FT, 108.5-120.4 M)</v>
          </cell>
          <cell r="C41">
            <v>97.199999999999989</v>
          </cell>
        </row>
        <row r="42">
          <cell r="A42">
            <v>41</v>
          </cell>
          <cell r="B42" t="str">
            <v>WALK 159-174 STEPS (396-435 FT, 120.7-132.6 M)</v>
          </cell>
          <cell r="C42">
            <v>107.99999999999999</v>
          </cell>
        </row>
        <row r="43">
          <cell r="A43">
            <v>42</v>
          </cell>
          <cell r="B43" t="str">
            <v>WALK 175-191 STEPS (436-478 FT, 132.9-145.7 M)</v>
          </cell>
          <cell r="C43">
            <v>118.8</v>
          </cell>
        </row>
        <row r="44">
          <cell r="A44">
            <v>43</v>
          </cell>
          <cell r="B44" t="str">
            <v>WRITE 1 DIGIT (OBTAIN AND ASIDE PEN)</v>
          </cell>
          <cell r="C44">
            <v>2.1599999999999997</v>
          </cell>
        </row>
        <row r="45">
          <cell r="A45">
            <v>44</v>
          </cell>
          <cell r="B45" t="str">
            <v>WRITE 2 DIGIT (OBTAIN AND ASIDE PEN)</v>
          </cell>
          <cell r="C45">
            <v>3.2399999999999998</v>
          </cell>
        </row>
        <row r="46">
          <cell r="A46">
            <v>45</v>
          </cell>
          <cell r="B46" t="str">
            <v>WRITE 3-4 DIGITS/1 WORD (OBTAIN AND ASIDE PEN)</v>
          </cell>
          <cell r="C46">
            <v>4.3199999999999994</v>
          </cell>
        </row>
        <row r="47">
          <cell r="A47">
            <v>46</v>
          </cell>
          <cell r="B47" t="str">
            <v>WRITE 5-6 DIGITS (OBTAIN AND ASIDE PEN)</v>
          </cell>
          <cell r="C47">
            <v>5.76</v>
          </cell>
        </row>
        <row r="48">
          <cell r="A48">
            <v>47</v>
          </cell>
          <cell r="B48" t="str">
            <v>WRITE 7-9 DIGITS/2 WORDS (SIGNATURE/DATE) (OBTAIN AND ASIDE PEN)</v>
          </cell>
          <cell r="C48">
            <v>7.919999999999999</v>
          </cell>
        </row>
        <row r="49">
          <cell r="A49">
            <v>48</v>
          </cell>
          <cell r="B49" t="str">
            <v>WRITE 10-13 DIGITS/3 WORDS (OBTAIN AND ASIDE PEN)</v>
          </cell>
          <cell r="C49">
            <v>10.799999999999999</v>
          </cell>
        </row>
        <row r="50">
          <cell r="A50">
            <v>49</v>
          </cell>
          <cell r="B50" t="str">
            <v>WRITE 14-18 DIGITS/4 WORDS (OBTAIN AND ASIDE PEN)</v>
          </cell>
          <cell r="C50">
            <v>13.68</v>
          </cell>
        </row>
        <row r="51">
          <cell r="A51">
            <v>50</v>
          </cell>
          <cell r="B51" t="str">
            <v>WRITE 19-23 DIGITS/5 WORDS (OBTAIN AND ASIDE PEN)</v>
          </cell>
          <cell r="C51">
            <v>17.279999999999998</v>
          </cell>
        </row>
        <row r="52">
          <cell r="A52">
            <v>51</v>
          </cell>
          <cell r="B52" t="str">
            <v>WRITE 24-29 DIGITS/6-7 WORDS (OBTAIN AND ASIDE PEN)</v>
          </cell>
          <cell r="C52">
            <v>21.599999999999998</v>
          </cell>
        </row>
        <row r="53">
          <cell r="A53">
            <v>52</v>
          </cell>
          <cell r="B53" t="str">
            <v>TYPE 1 DIGIT</v>
          </cell>
          <cell r="C53">
            <v>1.44</v>
          </cell>
        </row>
        <row r="54">
          <cell r="A54">
            <v>57</v>
          </cell>
          <cell r="B54" t="str">
            <v xml:space="preserve">CART PUSH/PULL 1-2 STEPS </v>
          </cell>
          <cell r="C54">
            <v>2.88</v>
          </cell>
        </row>
        <row r="55">
          <cell r="A55">
            <v>58</v>
          </cell>
          <cell r="B55" t="str">
            <v xml:space="preserve">CART PUSH/PULL 3-5 STEPS </v>
          </cell>
          <cell r="C55">
            <v>4.3199999999999994</v>
          </cell>
        </row>
        <row r="56">
          <cell r="A56">
            <v>59</v>
          </cell>
          <cell r="B56" t="str">
            <v xml:space="preserve">CART PUSH/PULL 6-9 STEPS </v>
          </cell>
          <cell r="C56">
            <v>6.4799999999999995</v>
          </cell>
        </row>
        <row r="57">
          <cell r="A57">
            <v>60</v>
          </cell>
          <cell r="B57" t="str">
            <v>CART PUSH/PULL 10-13 STEPS</v>
          </cell>
          <cell r="C57">
            <v>9.36</v>
          </cell>
        </row>
        <row r="58">
          <cell r="A58">
            <v>61</v>
          </cell>
          <cell r="B58" t="str">
            <v xml:space="preserve">CART PUSH/PULL 14-17 STEPS </v>
          </cell>
          <cell r="C58">
            <v>12.239999999999998</v>
          </cell>
        </row>
        <row r="59">
          <cell r="A59">
            <v>62</v>
          </cell>
          <cell r="B59" t="str">
            <v xml:space="preserve">CART PUSH/PULL 18-22 STEPS </v>
          </cell>
          <cell r="C59">
            <v>15.839999999999998</v>
          </cell>
        </row>
        <row r="60">
          <cell r="A60">
            <v>63</v>
          </cell>
          <cell r="B60" t="str">
            <v xml:space="preserve">CART PUSH/PULL 23-28 STEPS </v>
          </cell>
          <cell r="C60">
            <v>20.16</v>
          </cell>
        </row>
        <row r="61">
          <cell r="A61">
            <v>64</v>
          </cell>
          <cell r="B61" t="str">
            <v xml:space="preserve">CART PUSH/PULL 29-34 STEPS </v>
          </cell>
          <cell r="C61">
            <v>24.84</v>
          </cell>
        </row>
        <row r="62">
          <cell r="A62">
            <v>65</v>
          </cell>
          <cell r="B62" t="str">
            <v>CART PUSH/PULL 35-41 STEPS</v>
          </cell>
          <cell r="C62">
            <v>29.88</v>
          </cell>
        </row>
        <row r="63">
          <cell r="A63">
            <v>66</v>
          </cell>
          <cell r="B63" t="str">
            <v>CART PUSH/PULL 42-49 STEPS</v>
          </cell>
          <cell r="C63">
            <v>36</v>
          </cell>
        </row>
        <row r="64">
          <cell r="A64">
            <v>67</v>
          </cell>
          <cell r="B64" t="str">
            <v>CART PUSH/PULL 50-57 STEPS</v>
          </cell>
          <cell r="C64">
            <v>42.12</v>
          </cell>
        </row>
        <row r="65">
          <cell r="A65">
            <v>68</v>
          </cell>
          <cell r="B65" t="str">
            <v>CART PUSH/PULL 58-67 STEPS</v>
          </cell>
          <cell r="C65">
            <v>48.599999999999994</v>
          </cell>
        </row>
        <row r="66">
          <cell r="A66">
            <v>69</v>
          </cell>
          <cell r="B66" t="str">
            <v>CART PUSH/PULL 68-77 STEPS</v>
          </cell>
          <cell r="C66">
            <v>56.16</v>
          </cell>
        </row>
        <row r="67">
          <cell r="A67">
            <v>70</v>
          </cell>
          <cell r="B67" t="str">
            <v>CART PUSH/PULL 78-87 STEPS</v>
          </cell>
          <cell r="C67">
            <v>63.719999999999992</v>
          </cell>
        </row>
        <row r="68">
          <cell r="A68">
            <v>72</v>
          </cell>
          <cell r="B68" t="str">
            <v>CART PUSH/PULL 88-98 STEPS</v>
          </cell>
          <cell r="C68">
            <v>72</v>
          </cell>
        </row>
        <row r="69">
          <cell r="A69">
            <v>73</v>
          </cell>
          <cell r="B69" t="str">
            <v>CART PUSH/PULL 99-110 STEPS</v>
          </cell>
          <cell r="C69">
            <v>80.64</v>
          </cell>
        </row>
        <row r="70">
          <cell r="A70">
            <v>74</v>
          </cell>
          <cell r="B70" t="str">
            <v>CART PUSH/PULL 111-122 STEPS</v>
          </cell>
          <cell r="C70">
            <v>89.639999999999986</v>
          </cell>
        </row>
        <row r="71">
          <cell r="A71">
            <v>75</v>
          </cell>
          <cell r="B71" t="str">
            <v>CART PUSH/PULL 123-135 STEPS</v>
          </cell>
          <cell r="C71">
            <v>98.639999999999986</v>
          </cell>
        </row>
        <row r="72">
          <cell r="A72">
            <v>76</v>
          </cell>
          <cell r="B72" t="str">
            <v>CART PUSH/PULL 136-149 STEPS</v>
          </cell>
          <cell r="C72">
            <v>109.44</v>
          </cell>
        </row>
        <row r="73">
          <cell r="A73">
            <v>77</v>
          </cell>
          <cell r="B73" t="str">
            <v>CART PUSH/PULL 150-163 STEPS</v>
          </cell>
          <cell r="C73">
            <v>120.24</v>
          </cell>
        </row>
        <row r="74">
          <cell r="A74">
            <v>89</v>
          </cell>
          <cell r="B74" t="str">
            <v>HIGHLIGHT LINE WITH HIGHLIGHTER</v>
          </cell>
          <cell r="C74">
            <v>7.919999999999999</v>
          </cell>
        </row>
        <row r="75">
          <cell r="A75">
            <v>91</v>
          </cell>
          <cell r="B75" t="str">
            <v>IDENTIFY LINE WITH RULER</v>
          </cell>
          <cell r="C75">
            <v>3.2399999999999998</v>
          </cell>
        </row>
        <row r="76">
          <cell r="A76">
            <v>92</v>
          </cell>
          <cell r="B76" t="str">
            <v>HOLE PUNCH USE (OBTAIN AND ASIDE PAPER)</v>
          </cell>
          <cell r="C76">
            <v>6.1199999999999992</v>
          </cell>
        </row>
        <row r="77">
          <cell r="A77">
            <v>93</v>
          </cell>
          <cell r="B77" t="str">
            <v>PAPERCLIP</v>
          </cell>
          <cell r="C77">
            <v>0</v>
          </cell>
        </row>
        <row r="78">
          <cell r="A78">
            <v>94</v>
          </cell>
          <cell r="B78" t="str">
            <v>STAPLE WITH HAND STAPLER (OBTAIN &amp; ASIDE PAPER)</v>
          </cell>
          <cell r="C78">
            <v>3.2399999999999998</v>
          </cell>
        </row>
        <row r="79">
          <cell r="A79">
            <v>105</v>
          </cell>
          <cell r="B79" t="str">
            <v>LABEL - APPLY TO CARTON</v>
          </cell>
          <cell r="C79">
            <v>4.3199999999999994</v>
          </cell>
        </row>
        <row r="80">
          <cell r="A80">
            <v>106</v>
          </cell>
          <cell r="B80" t="str">
            <v>OPEN CARTON BY HAND  - DISENGAGE FLAPS</v>
          </cell>
          <cell r="C80">
            <v>2.52</v>
          </cell>
        </row>
        <row r="81">
          <cell r="A81">
            <v>107</v>
          </cell>
          <cell r="B81" t="str">
            <v>OPEN CARTON WITH KNIFE WITH SIDE CUT</v>
          </cell>
          <cell r="C81">
            <v>7.1999999999999993</v>
          </cell>
        </row>
        <row r="82">
          <cell r="A82">
            <v>108</v>
          </cell>
          <cell r="B82" t="str">
            <v>FORM CARTON</v>
          </cell>
          <cell r="C82">
            <v>7.56</v>
          </cell>
        </row>
        <row r="83">
          <cell r="A83">
            <v>109</v>
          </cell>
          <cell r="B83" t="str">
            <v>TAPE - APPLY TO CARTON</v>
          </cell>
          <cell r="C83">
            <v>2.88</v>
          </cell>
        </row>
        <row r="84">
          <cell r="A84">
            <v>110</v>
          </cell>
          <cell r="B84" t="str">
            <v>CLOSE CARTON - INTERLOCK FLAPS</v>
          </cell>
          <cell r="C84">
            <v>3.9599999999999995</v>
          </cell>
        </row>
        <row r="85">
          <cell r="A85">
            <v>111</v>
          </cell>
          <cell r="B85" t="str">
            <v>CLOSE AND SEAL CARTON</v>
          </cell>
          <cell r="C85">
            <v>5.76</v>
          </cell>
        </row>
        <row r="86">
          <cell r="A86">
            <v>112</v>
          </cell>
          <cell r="B86" t="str">
            <v>SHRINK-WRAP - APPLY TO PALLET</v>
          </cell>
          <cell r="C86">
            <v>0</v>
          </cell>
        </row>
        <row r="87">
          <cell r="A87">
            <v>113</v>
          </cell>
          <cell r="B87" t="str">
            <v>SHRINK-WRAP - REMOVE</v>
          </cell>
          <cell r="C87">
            <v>0</v>
          </cell>
        </row>
        <row r="88">
          <cell r="A88">
            <v>114</v>
          </cell>
          <cell r="B88" t="str">
            <v>FOLD ITEM</v>
          </cell>
          <cell r="C88">
            <v>1.0799999999999998</v>
          </cell>
        </row>
        <row r="89">
          <cell r="A89">
            <v>115</v>
          </cell>
          <cell r="B89" t="str">
            <v>PHONE USE (10-40 SEC.)</v>
          </cell>
          <cell r="C89">
            <v>0</v>
          </cell>
        </row>
        <row r="90">
          <cell r="A90">
            <v>116</v>
          </cell>
          <cell r="B90" t="str">
            <v xml:space="preserve">COPIER - OPERATE </v>
          </cell>
          <cell r="C90">
            <v>0</v>
          </cell>
        </row>
        <row r="91">
          <cell r="A91">
            <v>117</v>
          </cell>
          <cell r="B91" t="str">
            <v>PUSH CARTON</v>
          </cell>
          <cell r="C91">
            <v>1.7999999999999998</v>
          </cell>
        </row>
        <row r="92">
          <cell r="A92">
            <v>118</v>
          </cell>
          <cell r="B92" t="str">
            <v>SEARCH TIME (5 SEC.)</v>
          </cell>
          <cell r="C92">
            <v>0</v>
          </cell>
        </row>
        <row r="93">
          <cell r="A93">
            <v>119</v>
          </cell>
          <cell r="B93" t="str">
            <v>CLIMB ON/OFF EQUIPMENT</v>
          </cell>
          <cell r="C93">
            <v>5.76</v>
          </cell>
        </row>
        <row r="94">
          <cell r="A94">
            <v>120</v>
          </cell>
          <cell r="B94" t="str">
            <v xml:space="preserve">SCAN BARCODE </v>
          </cell>
          <cell r="C94">
            <v>1.7999999999999998</v>
          </cell>
        </row>
        <row r="95">
          <cell r="A95">
            <v>124</v>
          </cell>
          <cell r="B95" t="str">
            <v>PLACE PALLET WITH EQUIPMENT IN RACK/STACKED POSITION</v>
          </cell>
          <cell r="C95">
            <v>0</v>
          </cell>
        </row>
        <row r="96">
          <cell r="A96">
            <v>125</v>
          </cell>
          <cell r="B96" t="str">
            <v>DOCK LEVELER SETUP/TEARDOWN (MANUAL)</v>
          </cell>
          <cell r="C96">
            <v>0</v>
          </cell>
        </row>
        <row r="97">
          <cell r="A97">
            <v>126</v>
          </cell>
          <cell r="B97" t="str">
            <v>DOCK LEVELER SETUP/TEARDOWN (AUTOMATIC)</v>
          </cell>
          <cell r="C97">
            <v>0</v>
          </cell>
        </row>
        <row r="98">
          <cell r="A98">
            <v>127</v>
          </cell>
          <cell r="B98" t="str">
            <v>DOCK LIGHT SETUP/REMOVE</v>
          </cell>
          <cell r="C98">
            <v>2.88</v>
          </cell>
        </row>
        <row r="99">
          <cell r="A99">
            <v>130</v>
          </cell>
          <cell r="B99" t="str">
            <v>DOCK DOOR OPEN/CLOSE</v>
          </cell>
          <cell r="C99">
            <v>4.68</v>
          </cell>
        </row>
        <row r="100">
          <cell r="A100">
            <v>131</v>
          </cell>
          <cell r="B100" t="str">
            <v>TRAILER DOOR OPEN/CLOSE</v>
          </cell>
          <cell r="C100">
            <v>0</v>
          </cell>
        </row>
        <row r="101">
          <cell r="A101">
            <v>133</v>
          </cell>
          <cell r="B101" t="str">
            <v>SORT CARTON</v>
          </cell>
          <cell r="C101">
            <v>3.5999999999999996</v>
          </cell>
        </row>
        <row r="102">
          <cell r="A102">
            <v>134</v>
          </cell>
          <cell r="B102" t="str">
            <v>COUNT CARTON ON PALLET (20)</v>
          </cell>
          <cell r="C102">
            <v>7.1999999999999993</v>
          </cell>
        </row>
        <row r="103">
          <cell r="A103">
            <v>135</v>
          </cell>
          <cell r="B103" t="str">
            <v>INSPECT 1 POINT</v>
          </cell>
          <cell r="C103">
            <v>0.36</v>
          </cell>
        </row>
        <row r="104">
          <cell r="A104">
            <v>188</v>
          </cell>
          <cell r="B104" t="str">
            <v>INSPECT EQUIPMENT</v>
          </cell>
          <cell r="C104">
            <v>40.68</v>
          </cell>
        </row>
        <row r="105">
          <cell r="A105">
            <v>191</v>
          </cell>
          <cell r="B105" t="str">
            <v>MANUAL JACK PUSH/PULL 18-22 STEPS (43-55 FT, 13.1-16.8 M)</v>
          </cell>
          <cell r="C105">
            <v>16.559999999999999</v>
          </cell>
        </row>
        <row r="106">
          <cell r="A106">
            <v>196</v>
          </cell>
          <cell r="B106" t="str">
            <v>WALK THROUGH DOOR</v>
          </cell>
          <cell r="C106">
            <v>5.76</v>
          </cell>
        </row>
        <row r="107">
          <cell r="A107">
            <v>197</v>
          </cell>
          <cell r="B107" t="str">
            <v>PUSH BUTTON/PUSH PULL SWITCH / LEVER &lt;12"</v>
          </cell>
          <cell r="C107">
            <v>1.0799999999999998</v>
          </cell>
        </row>
        <row r="108">
          <cell r="A108">
            <v>198</v>
          </cell>
          <cell r="B108" t="str">
            <v>COLLECT</v>
          </cell>
          <cell r="C108">
            <v>1.0799999999999998</v>
          </cell>
        </row>
        <row r="109">
          <cell r="A109">
            <v>199</v>
          </cell>
          <cell r="B109" t="str">
            <v>BEND AND ARISE</v>
          </cell>
          <cell r="C109">
            <v>2.1599999999999997</v>
          </cell>
        </row>
        <row r="110">
          <cell r="A110">
            <v>206</v>
          </cell>
          <cell r="B110" t="str">
            <v>OBTAIN EMPTY PALLET FROM STACK OF PALLETS</v>
          </cell>
          <cell r="C110">
            <v>5.3999999999999995</v>
          </cell>
        </row>
        <row r="111">
          <cell r="A111">
            <v>207</v>
          </cell>
          <cell r="B111" t="str">
            <v>CUT SHRINK-WRAP - 5 SLICES</v>
          </cell>
          <cell r="C111">
            <v>8.6399999999999988</v>
          </cell>
        </row>
        <row r="112">
          <cell r="A112">
            <v>208</v>
          </cell>
          <cell r="B112" t="str">
            <v>CUT 1 SLICE</v>
          </cell>
          <cell r="C112">
            <v>1.0799999999999998</v>
          </cell>
        </row>
        <row r="113">
          <cell r="A113">
            <v>211</v>
          </cell>
          <cell r="B113" t="str">
            <v>SEPARATE PAPERWORK</v>
          </cell>
          <cell r="C113">
            <v>2.52</v>
          </cell>
        </row>
        <row r="114">
          <cell r="A114">
            <v>212</v>
          </cell>
          <cell r="B114" t="str">
            <v>SWEEP TO DUSTPAN</v>
          </cell>
          <cell r="C114">
            <v>1.44</v>
          </cell>
        </row>
        <row r="115">
          <cell r="A115">
            <v>214</v>
          </cell>
          <cell r="B115" t="str">
            <v>OBTAIN AND ACTUATE &lt; 12" (30.5 CM)</v>
          </cell>
          <cell r="C115">
            <v>1.0799999999999998</v>
          </cell>
        </row>
        <row r="116">
          <cell r="A116">
            <v>215</v>
          </cell>
          <cell r="B116" t="str">
            <v>OBTAIN AND ACTUATE OBJECT &gt; 12"(30.5 CM)</v>
          </cell>
          <cell r="C116">
            <v>1.7999999999999998</v>
          </cell>
        </row>
        <row r="117">
          <cell r="A117">
            <v>216</v>
          </cell>
          <cell r="B117" t="str">
            <v>OBTAIN AND ALIGN TO INDICATOR DIAL</v>
          </cell>
          <cell r="C117">
            <v>4.3199999999999994</v>
          </cell>
        </row>
        <row r="118">
          <cell r="A118">
            <v>217</v>
          </cell>
          <cell r="B118" t="str">
            <v>PLACE W/ ADJUSTMENT</v>
          </cell>
          <cell r="C118">
            <v>1.0799999999999998</v>
          </cell>
        </row>
        <row r="119">
          <cell r="A119">
            <v>218</v>
          </cell>
          <cell r="B119" t="str">
            <v xml:space="preserve">PLACE W/ PRECISION AND CARE </v>
          </cell>
          <cell r="C119">
            <v>2.1599999999999997</v>
          </cell>
        </row>
        <row r="120">
          <cell r="A120">
            <v>219</v>
          </cell>
          <cell r="B120" t="str">
            <v>OBTAIN AND MAKE 1  CUT WITH SCISSORS</v>
          </cell>
          <cell r="C120">
            <v>1.7999999999999998</v>
          </cell>
        </row>
        <row r="121">
          <cell r="A121">
            <v>220</v>
          </cell>
          <cell r="B121" t="str">
            <v>OBTAIN AND MEASURE FIXED SCALE</v>
          </cell>
          <cell r="C121">
            <v>4.3199999999999994</v>
          </cell>
        </row>
        <row r="122">
          <cell r="A122">
            <v>222</v>
          </cell>
          <cell r="B122" t="str">
            <v>WRIST TURN</v>
          </cell>
          <cell r="C122">
            <v>1.0799999999999998</v>
          </cell>
        </row>
        <row r="123">
          <cell r="A123">
            <v>223</v>
          </cell>
          <cell r="B123" t="str">
            <v>FINGER SPIN (3)</v>
          </cell>
          <cell r="C123">
            <v>2.1599999999999997</v>
          </cell>
        </row>
        <row r="124">
          <cell r="A124">
            <v>226</v>
          </cell>
          <cell r="B124" t="str">
            <v>OBTAIN AND PUSH/PULL WITH RESISTANCE</v>
          </cell>
          <cell r="C124">
            <v>3.5999999999999996</v>
          </cell>
        </row>
        <row r="125">
          <cell r="A125">
            <v>227</v>
          </cell>
          <cell r="B125" t="str">
            <v>WRITE 1 DIGIT</v>
          </cell>
          <cell r="C125">
            <v>1.0799999999999998</v>
          </cell>
        </row>
        <row r="126">
          <cell r="A126">
            <v>228</v>
          </cell>
          <cell r="B126" t="str">
            <v>WRITE 2 DIGITS</v>
          </cell>
          <cell r="C126">
            <v>1.7999999999999998</v>
          </cell>
        </row>
        <row r="127">
          <cell r="A127">
            <v>229</v>
          </cell>
          <cell r="B127" t="str">
            <v>WRITE 3-4 DIGITS/1 WORD</v>
          </cell>
          <cell r="C127">
            <v>2.88</v>
          </cell>
        </row>
        <row r="128">
          <cell r="A128">
            <v>230</v>
          </cell>
          <cell r="B128" t="str">
            <v>WRITE 5-6 DIGITS</v>
          </cell>
          <cell r="C128">
            <v>4.3199999999999994</v>
          </cell>
        </row>
        <row r="129">
          <cell r="A129">
            <v>231</v>
          </cell>
          <cell r="B129" t="str">
            <v>WRITE 7-9 DIGITS/2 WORD (SIGNATURE/DATE)</v>
          </cell>
          <cell r="C129">
            <v>6.4799999999999995</v>
          </cell>
        </row>
        <row r="130">
          <cell r="A130">
            <v>232</v>
          </cell>
          <cell r="B130" t="str">
            <v>WRITE 10-13 DIGITS/3 WORDS</v>
          </cell>
          <cell r="C130">
            <v>9.36</v>
          </cell>
        </row>
        <row r="131">
          <cell r="A131">
            <v>233</v>
          </cell>
          <cell r="B131" t="str">
            <v>WRITE 14-18 DIGITS/4 WORDS</v>
          </cell>
          <cell r="C131">
            <v>12.239999999999998</v>
          </cell>
        </row>
        <row r="132">
          <cell r="A132">
            <v>234</v>
          </cell>
          <cell r="B132" t="str">
            <v>WRITE 19-23 DIGITS/5 WORDS</v>
          </cell>
          <cell r="C132">
            <v>15.839999999999998</v>
          </cell>
        </row>
        <row r="133">
          <cell r="A133">
            <v>236</v>
          </cell>
          <cell r="B133" t="str">
            <v>OPEN CARTON WITH KNIFE AND DISCARD TOP</v>
          </cell>
          <cell r="C133">
            <v>9.36</v>
          </cell>
        </row>
        <row r="134">
          <cell r="A134">
            <v>237</v>
          </cell>
          <cell r="B134" t="str">
            <v>FLIP CARTON</v>
          </cell>
          <cell r="C134">
            <v>1.44</v>
          </cell>
        </row>
        <row r="135">
          <cell r="A135">
            <v>238</v>
          </cell>
          <cell r="B135" t="str">
            <v>OBTAIN PALLET WITH MANUAL JACK</v>
          </cell>
          <cell r="C135">
            <v>4.3199999999999994</v>
          </cell>
        </row>
        <row r="136">
          <cell r="A136">
            <v>239</v>
          </cell>
          <cell r="B136" t="str">
            <v>PLACE PALLET WITH MANUAL JACK</v>
          </cell>
          <cell r="C136">
            <v>2.88</v>
          </cell>
        </row>
        <row r="137">
          <cell r="A137">
            <v>245</v>
          </cell>
          <cell r="B137" t="str">
            <v>PROCESS TIME</v>
          </cell>
          <cell r="C137">
            <v>5.0039999999999996</v>
          </cell>
        </row>
        <row r="138">
          <cell r="A138">
            <v>246</v>
          </cell>
          <cell r="B138" t="str">
            <v>PUSH BUTTON/ PUSH PULL SWITCH/ LEVER &lt;12"</v>
          </cell>
          <cell r="C138">
            <v>1.0799999999999998</v>
          </cell>
        </row>
        <row r="139">
          <cell r="A139">
            <v>247</v>
          </cell>
          <cell r="B139" t="str">
            <v>PROCESS TIME (5 SEC)</v>
          </cell>
          <cell r="C139">
            <v>5.76</v>
          </cell>
        </row>
        <row r="140">
          <cell r="A140">
            <v>250</v>
          </cell>
          <cell r="B140" t="str">
            <v>STAND/SIT W/ ADJUSTMENTS</v>
          </cell>
          <cell r="C140">
            <v>3.5999999999999996</v>
          </cell>
        </row>
        <row r="141">
          <cell r="A141">
            <v>252</v>
          </cell>
          <cell r="B141" t="str">
            <v>OPEN BINDER BY HAND  - DISENGAGE RINGS</v>
          </cell>
          <cell r="C141">
            <v>3.5999999999999996</v>
          </cell>
        </row>
        <row r="142">
          <cell r="A142">
            <v>266</v>
          </cell>
          <cell r="B142" t="str">
            <v>STAND/SIT</v>
          </cell>
          <cell r="C142">
            <v>1.0799999999999998</v>
          </cell>
        </row>
        <row r="143">
          <cell r="A143">
            <v>268</v>
          </cell>
          <cell r="B143" t="str">
            <v>MEASURE- CARTON DIMENSIONS WITH STEEL TAPE</v>
          </cell>
          <cell r="C143">
            <v>41.04</v>
          </cell>
        </row>
        <row r="144">
          <cell r="A144">
            <v>269</v>
          </cell>
          <cell r="B144" t="str">
            <v xml:space="preserve">OPEN BINDER BY HAND  </v>
          </cell>
          <cell r="C144">
            <v>1.7999999999999998</v>
          </cell>
        </row>
        <row r="145">
          <cell r="A145">
            <v>271</v>
          </cell>
          <cell r="B145" t="str">
            <v>CLICK MOUSE / TYPE 1-2 DIGITS / 1-2 DATA POINTS</v>
          </cell>
          <cell r="C145">
            <v>1.44</v>
          </cell>
        </row>
        <row r="146">
          <cell r="A146">
            <v>272</v>
          </cell>
          <cell r="B146" t="str">
            <v>TYPE 1 WORD / 3-6 DIGITS/ 3-6 DATA POINTS</v>
          </cell>
          <cell r="C146">
            <v>1.44</v>
          </cell>
        </row>
        <row r="147">
          <cell r="A147">
            <v>306</v>
          </cell>
          <cell r="B147" t="str">
            <v>LEAF THROUGH PAPER - 1 SHEET</v>
          </cell>
          <cell r="C147">
            <v>1.0799999999999998</v>
          </cell>
        </row>
        <row r="148">
          <cell r="A148">
            <v>307</v>
          </cell>
          <cell r="B148" t="str">
            <v>LEAF THROUGH PAPER - 2-4 SHEETS</v>
          </cell>
          <cell r="C148">
            <v>1.7999999999999998</v>
          </cell>
        </row>
        <row r="149">
          <cell r="A149">
            <v>308</v>
          </cell>
          <cell r="B149" t="str">
            <v>LEAF THROUGH PAPER - 5-7 SHEETS</v>
          </cell>
          <cell r="C149">
            <v>2.88</v>
          </cell>
        </row>
        <row r="150">
          <cell r="A150">
            <v>310</v>
          </cell>
          <cell r="B150" t="str">
            <v>LEAF THROUGH PAPER - 13-20 SHEETS</v>
          </cell>
          <cell r="C150">
            <v>6.4799999999999995</v>
          </cell>
        </row>
        <row r="151">
          <cell r="A151">
            <v>311</v>
          </cell>
          <cell r="B151" t="str">
            <v>LEAF THROUGH PAPER - 21-28 SHEETS</v>
          </cell>
          <cell r="C151">
            <v>9.36</v>
          </cell>
        </row>
        <row r="152">
          <cell r="A152">
            <v>312</v>
          </cell>
          <cell r="B152" t="str">
            <v>LEAF THROUGH PAPER - 29-37 SHEETS</v>
          </cell>
          <cell r="C152">
            <v>12.239999999999998</v>
          </cell>
        </row>
        <row r="153">
          <cell r="A153">
            <v>313</v>
          </cell>
          <cell r="B153" t="str">
            <v>LEAF THROUGH PAPER - 38-47 SHEETS</v>
          </cell>
          <cell r="C153">
            <v>15.839999999999998</v>
          </cell>
        </row>
        <row r="154">
          <cell r="A154">
            <v>334</v>
          </cell>
          <cell r="B154" t="str">
            <v>OBTAIN AND PUSH/PULL OPEN DOOR</v>
          </cell>
          <cell r="C154">
            <v>1.7999999999999998</v>
          </cell>
        </row>
        <row r="155">
          <cell r="A155">
            <v>335</v>
          </cell>
          <cell r="B155" t="str">
            <v>PUT ON/TAKE OFF GLOVE</v>
          </cell>
          <cell r="C155">
            <v>1.7999999999999998</v>
          </cell>
        </row>
        <row r="156">
          <cell r="A156">
            <v>342</v>
          </cell>
          <cell r="B156" t="str">
            <v>ACTUATE &lt; 12" (30.5 CM)</v>
          </cell>
          <cell r="C156">
            <v>0.36</v>
          </cell>
        </row>
        <row r="157">
          <cell r="A157">
            <v>343</v>
          </cell>
          <cell r="B157" t="str">
            <v>ACTUATE OBJECT &gt; 12"(30.5 CM)</v>
          </cell>
          <cell r="C157">
            <v>1.0799999999999998</v>
          </cell>
        </row>
        <row r="158">
          <cell r="A158">
            <v>336</v>
          </cell>
          <cell r="B158" t="str">
            <v>OBTAIN AND SLIDE</v>
          </cell>
          <cell r="C158">
            <v>1.7999999999999998</v>
          </cell>
        </row>
        <row r="159">
          <cell r="A159">
            <v>337</v>
          </cell>
          <cell r="B159" t="str">
            <v>ARM TURN 4 ROTATIONS</v>
          </cell>
          <cell r="C159">
            <v>3.5999999999999996</v>
          </cell>
        </row>
        <row r="160">
          <cell r="A160">
            <v>338</v>
          </cell>
          <cell r="B160" t="str">
            <v>OBTAIN AND SLIDE, ALIGN 1 POINT</v>
          </cell>
          <cell r="C160">
            <v>1.44</v>
          </cell>
        </row>
        <row r="161">
          <cell r="A161">
            <v>339</v>
          </cell>
          <cell r="B161" t="str">
            <v>OBTAIN, BEND AND SLIDE, ALIGN 2 POINTS</v>
          </cell>
          <cell r="C161">
            <v>5.76</v>
          </cell>
        </row>
        <row r="162">
          <cell r="A162">
            <v>340</v>
          </cell>
          <cell r="B162" t="str">
            <v>OBTAIN AND SCOOP</v>
          </cell>
          <cell r="C162">
            <v>2.1599999999999997</v>
          </cell>
        </row>
        <row r="163">
          <cell r="A163">
            <v>341</v>
          </cell>
          <cell r="B163" t="str">
            <v>RUB SPICES ON CHICKEN</v>
          </cell>
          <cell r="C163">
            <v>3.9599999999999995</v>
          </cell>
        </row>
        <row r="164">
          <cell r="A164">
            <v>344</v>
          </cell>
          <cell r="B164" t="str">
            <v>PUT ON/TAKE OFF BUTTON UP COAT</v>
          </cell>
          <cell r="C164">
            <v>27.72</v>
          </cell>
        </row>
        <row r="165">
          <cell r="A165">
            <v>345</v>
          </cell>
          <cell r="B165" t="str">
            <v>PUT ON/TAKE OFF LATEX GLOVE</v>
          </cell>
          <cell r="C165">
            <v>13.319999999999999</v>
          </cell>
        </row>
        <row r="166">
          <cell r="A166">
            <v>346</v>
          </cell>
          <cell r="B166" t="str">
            <v>OBTAIN AND PUT ON LID</v>
          </cell>
          <cell r="C166">
            <v>5.3999999999999995</v>
          </cell>
        </row>
        <row r="167">
          <cell r="A167">
            <v>347</v>
          </cell>
          <cell r="B167" t="str">
            <v>WRAP UP HOSE</v>
          </cell>
          <cell r="C167">
            <v>20.52</v>
          </cell>
        </row>
        <row r="168">
          <cell r="A168">
            <v>348</v>
          </cell>
          <cell r="B168" t="str">
            <v>ARM TURN</v>
          </cell>
          <cell r="C168">
            <v>3.5999999999999996</v>
          </cell>
        </row>
        <row r="169">
          <cell r="A169" t="str">
            <v>SO</v>
          </cell>
          <cell r="B169" t="str">
            <v>Special Operation</v>
          </cell>
          <cell r="C169">
            <v>0</v>
          </cell>
        </row>
        <row r="170">
          <cell r="A170" t="str">
            <v>CT</v>
          </cell>
          <cell r="B170" t="str">
            <v>&gt;&gt;&gt;</v>
          </cell>
          <cell r="C170">
            <v>0</v>
          </cell>
        </row>
        <row r="171">
          <cell r="A171">
            <v>400</v>
          </cell>
          <cell r="B171" t="str">
            <v>WIPE CLEAN 1 SQFT OF SHELF (INCLUDE BEND)</v>
          </cell>
          <cell r="C171">
            <v>10.44</v>
          </cell>
        </row>
        <row r="172">
          <cell r="A172">
            <v>401</v>
          </cell>
          <cell r="B172" t="str">
            <v>REMOVE SHELF</v>
          </cell>
          <cell r="C172">
            <v>5.04</v>
          </cell>
        </row>
        <row r="173">
          <cell r="A173">
            <v>402</v>
          </cell>
          <cell r="B173" t="str">
            <v>PUSH/PULL PEGHOOK</v>
          </cell>
          <cell r="C173">
            <v>3.9599999999999995</v>
          </cell>
        </row>
        <row r="174">
          <cell r="A174">
            <v>403</v>
          </cell>
          <cell r="B174" t="str">
            <v>SCRAPE SEM LABELS-4 STRIKES</v>
          </cell>
          <cell r="C174">
            <v>4.3199999999999994</v>
          </cell>
        </row>
        <row r="175">
          <cell r="A175">
            <v>410</v>
          </cell>
          <cell r="B175" t="str">
            <v>REPOSITION SHELF</v>
          </cell>
          <cell r="C175">
            <v>5.04</v>
          </cell>
        </row>
        <row r="176">
          <cell r="A176">
            <v>411</v>
          </cell>
          <cell r="B176" t="str">
            <v>ALIGN WITH PRECISION</v>
          </cell>
          <cell r="C176">
            <v>4.3199999999999994</v>
          </cell>
        </row>
        <row r="177">
          <cell r="A177">
            <v>412</v>
          </cell>
          <cell r="B177" t="str">
            <v>ALIGN TO 2 POINTS</v>
          </cell>
          <cell r="C177">
            <v>4.3199999999999994</v>
          </cell>
        </row>
        <row r="178">
          <cell r="A178">
            <v>413</v>
          </cell>
          <cell r="B178" t="str">
            <v>APPLY WITH PRESSURE</v>
          </cell>
          <cell r="C178">
            <v>4.3199999999999994</v>
          </cell>
        </row>
        <row r="179">
          <cell r="A179">
            <v>414</v>
          </cell>
          <cell r="B179" t="str">
            <v>WIPE CLEAN 2 SQFT OF SHELF (Wipe only)</v>
          </cell>
          <cell r="C179">
            <v>6.84</v>
          </cell>
        </row>
        <row r="180">
          <cell r="A180">
            <v>400</v>
          </cell>
          <cell r="B180" t="str">
            <v>WIPE CLEAN 1 SQFT OF SHELF NO BEND</v>
          </cell>
          <cell r="C180">
            <v>6.1199999999999992</v>
          </cell>
        </row>
        <row r="181">
          <cell r="A181">
            <v>415</v>
          </cell>
          <cell r="B181" t="str">
            <v>Sweep once</v>
          </cell>
          <cell r="C181">
            <v>3.2399999999999998</v>
          </cell>
        </row>
        <row r="182">
          <cell r="A182">
            <v>416</v>
          </cell>
          <cell r="B182" t="str">
            <v>Wipe 1 sq. ft NO BEND</v>
          </cell>
          <cell r="C182">
            <v>6.1199999999999992</v>
          </cell>
        </row>
        <row r="183">
          <cell r="A183">
            <v>417</v>
          </cell>
          <cell r="B183" t="str">
            <v>Push/Pull with resistance</v>
          </cell>
          <cell r="C183">
            <v>1.7999999999999998</v>
          </cell>
        </row>
        <row r="184">
          <cell r="A184">
            <v>418</v>
          </cell>
          <cell r="B184" t="str">
            <v>Open Locked door and walk through</v>
          </cell>
          <cell r="C184">
            <v>6.84</v>
          </cell>
        </row>
        <row r="185">
          <cell r="A185">
            <v>433</v>
          </cell>
          <cell r="B185" t="str">
            <v>OPEN OR CLOSE COOLER/FREEZER DOOR</v>
          </cell>
          <cell r="C185">
            <v>6.84</v>
          </cell>
        </row>
        <row r="186">
          <cell r="A186">
            <v>434</v>
          </cell>
          <cell r="B186" t="str">
            <v>OBTAIN RADIO FROM BELT AND RETURN</v>
          </cell>
          <cell r="C186">
            <v>2.88</v>
          </cell>
        </row>
        <row r="187">
          <cell r="A187">
            <v>435</v>
          </cell>
          <cell r="B187" t="str">
            <v>REHANDLE CASE</v>
          </cell>
          <cell r="C187">
            <v>3.9599999999999995</v>
          </cell>
        </row>
        <row r="188">
          <cell r="A188">
            <v>436</v>
          </cell>
          <cell r="B188" t="str">
            <v>SCRUB 16 SQUARE FEET WITH PRESSURE</v>
          </cell>
          <cell r="C188">
            <v>46.8</v>
          </cell>
        </row>
        <row r="189">
          <cell r="A189">
            <v>437</v>
          </cell>
          <cell r="B189" t="str">
            <v>LOOSEN LEVER RATCHET 4 TIMES</v>
          </cell>
          <cell r="C189">
            <v>2.1599999999999997</v>
          </cell>
        </row>
        <row r="190">
          <cell r="A190">
            <v>438</v>
          </cell>
          <cell r="B190" t="str">
            <v>SCRUB 6 SQUARE FEET WITH PRESSURE</v>
          </cell>
          <cell r="C190">
            <v>15.839999999999998</v>
          </cell>
        </row>
        <row r="191">
          <cell r="A191">
            <v>439</v>
          </cell>
          <cell r="B191" t="str">
            <v>SCRUB 10 SQUARE FEET WITH PRESSURE</v>
          </cell>
          <cell r="C191">
            <v>23.759999999999998</v>
          </cell>
        </row>
        <row r="192">
          <cell r="A192">
            <v>440</v>
          </cell>
          <cell r="B192" t="str">
            <v>TOSS ASIDE LOOSE FIT</v>
          </cell>
          <cell r="C192">
            <v>0.36</v>
          </cell>
        </row>
        <row r="193">
          <cell r="A193">
            <v>444</v>
          </cell>
          <cell r="B193" t="str">
            <v>GRAB ITEM AND INSPECT DATE/SCALE</v>
          </cell>
          <cell r="C193">
            <v>3.2399999999999998</v>
          </cell>
        </row>
        <row r="194">
          <cell r="A194">
            <v>449</v>
          </cell>
          <cell r="B194" t="str">
            <v>POUR LIQUID CONTENTS INTO DRAIN</v>
          </cell>
          <cell r="C194">
            <v>7.56</v>
          </cell>
        </row>
        <row r="195">
          <cell r="A195">
            <v>450</v>
          </cell>
          <cell r="B195" t="str">
            <v>MANUAL JACK PUSH/PULL 35-41 STEPS (86-100 FT, 26.2-30.5 M)</v>
          </cell>
          <cell r="C195">
            <v>30.599999999999998</v>
          </cell>
        </row>
        <row r="196">
          <cell r="A196">
            <v>451</v>
          </cell>
          <cell r="B196" t="str">
            <v>PULL OUT FULL GARBAGE BAG</v>
          </cell>
          <cell r="C196">
            <v>2.52</v>
          </cell>
        </row>
        <row r="197">
          <cell r="A197">
            <v>452</v>
          </cell>
          <cell r="B197" t="str">
            <v>TIE GARBAGE BAG KNOT</v>
          </cell>
          <cell r="C197">
            <v>3.9599999999999995</v>
          </cell>
        </row>
        <row r="198">
          <cell r="A198">
            <v>453</v>
          </cell>
          <cell r="B198" t="str">
            <v>OBTAIN GARBAGE BAG FROM BOX</v>
          </cell>
          <cell r="C198">
            <v>2.52</v>
          </cell>
        </row>
        <row r="199">
          <cell r="A199">
            <v>454</v>
          </cell>
          <cell r="B199" t="str">
            <v>SEPARAT GARBAGE BAG</v>
          </cell>
          <cell r="C199">
            <v>1.44</v>
          </cell>
        </row>
        <row r="200">
          <cell r="A200">
            <v>455</v>
          </cell>
          <cell r="B200" t="str">
            <v>PULL GARBAGE BAG APPART</v>
          </cell>
          <cell r="C200">
            <v>0.72</v>
          </cell>
        </row>
        <row r="201">
          <cell r="A201">
            <v>456</v>
          </cell>
          <cell r="B201" t="str">
            <v>OPEN COMPACTOR DOOR</v>
          </cell>
          <cell r="C201">
            <v>1.7999999999999998</v>
          </cell>
        </row>
        <row r="202">
          <cell r="A202">
            <v>457</v>
          </cell>
          <cell r="B202" t="str">
            <v>THROW ITEM INTO COMPACTOR</v>
          </cell>
          <cell r="C202">
            <v>1.0799999999999998</v>
          </cell>
        </row>
        <row r="203">
          <cell r="A203">
            <v>458</v>
          </cell>
          <cell r="B203" t="str">
            <v>ROTATE CASE</v>
          </cell>
          <cell r="C203">
            <v>1.7999999999999998</v>
          </cell>
        </row>
        <row r="204">
          <cell r="A204">
            <v>459</v>
          </cell>
          <cell r="B204" t="str">
            <v>PUT ON/ TAKE OFF SAFETY VEST</v>
          </cell>
          <cell r="C204">
            <v>5.04</v>
          </cell>
        </row>
        <row r="205">
          <cell r="A205">
            <v>461</v>
          </cell>
          <cell r="B205" t="str">
            <v>DISGENGAGE CLEANING TOOL FROM RACK</v>
          </cell>
          <cell r="C205">
            <v>1.44</v>
          </cell>
        </row>
        <row r="206">
          <cell r="A206">
            <v>462</v>
          </cell>
          <cell r="B206" t="str">
            <v>SCRAPE OBJECT ON FLOOR</v>
          </cell>
          <cell r="C206">
            <v>1.7999999999999998</v>
          </cell>
        </row>
        <row r="207">
          <cell r="A207">
            <v>463</v>
          </cell>
          <cell r="B207" t="str">
            <v>LIFT AND SHAKE OBJECT</v>
          </cell>
          <cell r="C207">
            <v>0.36</v>
          </cell>
        </row>
        <row r="208">
          <cell r="A208">
            <v>464</v>
          </cell>
          <cell r="B208" t="str">
            <v>SWEEP DUST IN DUST PAN</v>
          </cell>
          <cell r="C208">
            <v>15.12</v>
          </cell>
        </row>
        <row r="209">
          <cell r="A209">
            <v>465</v>
          </cell>
          <cell r="B209" t="str">
            <v>LOG ON TO SMART SYSTEM USING HANDHELD TERMINAL</v>
          </cell>
          <cell r="C209">
            <v>5.04</v>
          </cell>
        </row>
        <row r="210">
          <cell r="A210">
            <v>466</v>
          </cell>
          <cell r="B210" t="str">
            <v>LOOSEN LEVER RATCHET 1 TIME</v>
          </cell>
          <cell r="C210">
            <v>1.0799999999999998</v>
          </cell>
        </row>
        <row r="211">
          <cell r="A211">
            <v>467</v>
          </cell>
          <cell r="B211" t="str">
            <v>SURFACE TREAT WIPE (.5 SQ FT)</v>
          </cell>
          <cell r="C211">
            <v>1.0799999999999998</v>
          </cell>
        </row>
        <row r="212">
          <cell r="A212">
            <v>468</v>
          </cell>
          <cell r="B212" t="str">
            <v>FASTEN LEVER RATCHET 1 TIME</v>
          </cell>
          <cell r="C212">
            <v>1.0799999999999998</v>
          </cell>
        </row>
        <row r="213">
          <cell r="A213">
            <v>469</v>
          </cell>
          <cell r="B213" t="str">
            <v>EMPTY DUSTPAN</v>
          </cell>
          <cell r="C213">
            <v>1.7999999999999998</v>
          </cell>
        </row>
        <row r="214">
          <cell r="A214">
            <v>470</v>
          </cell>
          <cell r="B214" t="str">
            <v>OPEN/CLOSE FILING CABINET</v>
          </cell>
          <cell r="C214">
            <v>3.2399999999999998</v>
          </cell>
        </row>
        <row r="215">
          <cell r="A215">
            <v>472</v>
          </cell>
          <cell r="B215" t="str">
            <v>OPEN A CASE THAT IS A SACK</v>
          </cell>
          <cell r="C215">
            <v>7.919999999999999</v>
          </cell>
        </row>
        <row r="216">
          <cell r="A216">
            <v>473</v>
          </cell>
          <cell r="B216" t="str">
            <v>OPEN A CASE THAT HAS A PLASITC COVER</v>
          </cell>
          <cell r="C216">
            <v>4.68</v>
          </cell>
        </row>
        <row r="217">
          <cell r="A217">
            <v>474</v>
          </cell>
          <cell r="B217" t="str">
            <v>REHANDLE ITEM</v>
          </cell>
          <cell r="C217">
            <v>1.7999999999999998</v>
          </cell>
        </row>
        <row r="218">
          <cell r="A218">
            <v>475</v>
          </cell>
          <cell r="B218" t="str">
            <v>SPRAY FLOOR</v>
          </cell>
          <cell r="C218">
            <v>3.5999999999999996</v>
          </cell>
        </row>
        <row r="219">
          <cell r="A219">
            <v>476</v>
          </cell>
          <cell r="B219" t="str">
            <v>REMOVE PLASTIC COVER</v>
          </cell>
          <cell r="C219">
            <v>2.52</v>
          </cell>
        </row>
        <row r="220">
          <cell r="A220">
            <v>477</v>
          </cell>
          <cell r="B220" t="str">
            <v>PULL OF TOP OF CARTON</v>
          </cell>
          <cell r="C220">
            <v>2.88</v>
          </cell>
        </row>
        <row r="221">
          <cell r="A221">
            <v>478</v>
          </cell>
          <cell r="B221" t="str">
            <v>PULL OF TOP OF CARTON AND REMOVE PLASTIC</v>
          </cell>
          <cell r="C221">
            <v>3.2399999999999998</v>
          </cell>
        </row>
        <row r="222">
          <cell r="A222">
            <v>479</v>
          </cell>
          <cell r="B222" t="str">
            <v>ROTATE ITEM</v>
          </cell>
          <cell r="C222">
            <v>3.9599999999999995</v>
          </cell>
        </row>
        <row r="223">
          <cell r="A223">
            <v>480</v>
          </cell>
          <cell r="B223" t="str">
            <v>TYPE 1-2 DIGIT-Keypad</v>
          </cell>
          <cell r="C223">
            <v>0.72</v>
          </cell>
        </row>
        <row r="224">
          <cell r="A224">
            <v>481</v>
          </cell>
          <cell r="B224" t="str">
            <v>TYPE 3-6 DIGITS-Keypad</v>
          </cell>
          <cell r="C224">
            <v>2.1599999999999997</v>
          </cell>
        </row>
        <row r="225">
          <cell r="A225">
            <v>482</v>
          </cell>
          <cell r="B225" t="str">
            <v>TYPE 7-11 DIGITS-Keypad</v>
          </cell>
          <cell r="C225">
            <v>3.2399999999999998</v>
          </cell>
        </row>
        <row r="226">
          <cell r="A226">
            <v>483</v>
          </cell>
          <cell r="B226" t="str">
            <v>TYPE 12-18 DIGITS-Keypad</v>
          </cell>
          <cell r="C226">
            <v>4.68</v>
          </cell>
        </row>
        <row r="227">
          <cell r="A227">
            <v>485</v>
          </cell>
          <cell r="B227" t="str">
            <v>TYPE 19-28 DIGITS-Keypad</v>
          </cell>
          <cell r="C227">
            <v>6.84</v>
          </cell>
        </row>
        <row r="228">
          <cell r="A228">
            <v>486</v>
          </cell>
          <cell r="B228" t="str">
            <v>TYPE 29-39 DIGITS-Keypad</v>
          </cell>
          <cell r="C228">
            <v>9.7199999999999989</v>
          </cell>
        </row>
        <row r="229">
          <cell r="A229">
            <v>487</v>
          </cell>
          <cell r="B229" t="str">
            <v>TYPE 40-52 DIGITS-Keypad</v>
          </cell>
          <cell r="C229">
            <v>12.6</v>
          </cell>
        </row>
        <row r="230">
          <cell r="A230">
            <v>488</v>
          </cell>
          <cell r="B230" t="str">
            <v>TYPE 53-68 DIGITS-Keypad</v>
          </cell>
          <cell r="C230">
            <v>16.2</v>
          </cell>
        </row>
        <row r="231">
          <cell r="A231">
            <v>489</v>
          </cell>
          <cell r="B231" t="str">
            <v>TYPE 69-85 DIGITS-Keypad</v>
          </cell>
          <cell r="C231">
            <v>20.52</v>
          </cell>
        </row>
        <row r="232">
          <cell r="A232">
            <v>490</v>
          </cell>
          <cell r="B232" t="str">
            <v>DECORATE CAKE</v>
          </cell>
          <cell r="C232">
            <v>273.55269230769233</v>
          </cell>
        </row>
        <row r="233">
          <cell r="A233">
            <v>491</v>
          </cell>
          <cell r="B233" t="str">
            <v>DECORATE SPECIAL ORDER CAKE</v>
          </cell>
          <cell r="C233">
            <v>574.52249999999992</v>
          </cell>
        </row>
        <row r="234">
          <cell r="A234">
            <v>492</v>
          </cell>
          <cell r="B234" t="str">
            <v>TAKE SPECIAL ORDER</v>
          </cell>
          <cell r="C234">
            <v>139.81833333333333</v>
          </cell>
        </row>
        <row r="235">
          <cell r="A235">
            <v>493</v>
          </cell>
          <cell r="B235" t="str">
            <v>CLEAN BAKERY UTENSILS</v>
          </cell>
          <cell r="C235">
            <v>1163.4599999999998</v>
          </cell>
        </row>
        <row r="236">
          <cell r="A236">
            <v>494</v>
          </cell>
          <cell r="B236" t="str">
            <v>SPRAY GROUND WITH LIQUID</v>
          </cell>
          <cell r="C236">
            <v>167.46</v>
          </cell>
        </row>
        <row r="237">
          <cell r="A237">
            <v>495</v>
          </cell>
          <cell r="B237" t="str">
            <v>SQUEEGEE/SWEEP GROUND</v>
          </cell>
          <cell r="C237">
            <v>235.38</v>
          </cell>
        </row>
        <row r="238">
          <cell r="A238">
            <v>496</v>
          </cell>
          <cell r="B238" t="str">
            <v>OBTAIN AND ACTUATE OBJECT 2 STAGES &gt; 24"(61 CM)</v>
          </cell>
          <cell r="C238">
            <v>2.88</v>
          </cell>
        </row>
        <row r="239">
          <cell r="A239">
            <v>497</v>
          </cell>
          <cell r="B239" t="str">
            <v>INSPECT 3 POINT</v>
          </cell>
          <cell r="C239">
            <v>1.0799999999999998</v>
          </cell>
        </row>
        <row r="240">
          <cell r="A240">
            <v>498</v>
          </cell>
          <cell r="B240" t="str">
            <v>BEND, OBTAIN AND ACTUATE &lt; 12" (30.5 CM)</v>
          </cell>
          <cell r="C240">
            <v>3.2399999999999998</v>
          </cell>
        </row>
        <row r="241">
          <cell r="A241">
            <v>499</v>
          </cell>
          <cell r="B241" t="str">
            <v>BEND, OBTAIN AND ACTUATE OBJECT &gt; 12"(30.5 CM)</v>
          </cell>
          <cell r="C241">
            <v>3.9599999999999995</v>
          </cell>
        </row>
        <row r="242">
          <cell r="A242">
            <v>500</v>
          </cell>
          <cell r="B242" t="str">
            <v>BEND AND ROLL UP RUG (6 ROLLS PER RUG, 2 RUGS PER BATHROOM)</v>
          </cell>
          <cell r="C242">
            <v>11.159999999999998</v>
          </cell>
        </row>
        <row r="243">
          <cell r="A243">
            <v>501</v>
          </cell>
          <cell r="B243" t="str">
            <v>SCRUB 3 SQUARE FEET WITH A BRUSH</v>
          </cell>
          <cell r="C243">
            <v>9.36</v>
          </cell>
        </row>
        <row r="244">
          <cell r="A244">
            <v>502</v>
          </cell>
          <cell r="B244" t="str">
            <v>CRANK 5 TIMES</v>
          </cell>
          <cell r="C244">
            <v>9</v>
          </cell>
        </row>
        <row r="245">
          <cell r="A245">
            <v>503</v>
          </cell>
          <cell r="B245" t="str">
            <v>PLACE ITEM W/ BEND</v>
          </cell>
          <cell r="C245">
            <v>2.52</v>
          </cell>
        </row>
        <row r="246">
          <cell r="A246">
            <v>504</v>
          </cell>
          <cell r="B246" t="str">
            <v>PLACE ITEM W/O BEND</v>
          </cell>
          <cell r="C246">
            <v>0.72</v>
          </cell>
        </row>
        <row r="247">
          <cell r="A247">
            <v>505</v>
          </cell>
          <cell r="B247" t="str">
            <v>PLACE ITEM ADJUST W/ BEND</v>
          </cell>
          <cell r="C247">
            <v>3.2399999999999998</v>
          </cell>
        </row>
        <row r="248">
          <cell r="A248">
            <v>506</v>
          </cell>
          <cell r="B248" t="str">
            <v>PLACE ITEM ADJUST W/O BEND</v>
          </cell>
          <cell r="C248">
            <v>1.44</v>
          </cell>
        </row>
        <row r="249">
          <cell r="A249">
            <v>507</v>
          </cell>
          <cell r="B249" t="str">
            <v>PLACE ITEM ABOVE</v>
          </cell>
          <cell r="C249">
            <v>1.44</v>
          </cell>
        </row>
        <row r="250">
          <cell r="A250">
            <v>508</v>
          </cell>
          <cell r="B250" t="str">
            <v>PLACE ITEM ADJUST ABOVE</v>
          </cell>
          <cell r="C250">
            <v>2.52</v>
          </cell>
        </row>
        <row r="251">
          <cell r="A251">
            <v>509</v>
          </cell>
          <cell r="B251" t="str">
            <v>HIGHLIGHT LINE WITH HIGHLIGHTER</v>
          </cell>
          <cell r="C251">
            <v>2.52</v>
          </cell>
        </row>
        <row r="252">
          <cell r="A252">
            <v>510</v>
          </cell>
          <cell r="B252" t="str">
            <v>READ COMPARE 1 ITEM</v>
          </cell>
          <cell r="C252">
            <v>0.36</v>
          </cell>
        </row>
        <row r="253">
          <cell r="A253">
            <v>511</v>
          </cell>
          <cell r="B253" t="str">
            <v>READ COMPARE 2 ITEMS</v>
          </cell>
          <cell r="C253">
            <v>1.0799999999999998</v>
          </cell>
        </row>
        <row r="254">
          <cell r="A254">
            <v>512</v>
          </cell>
          <cell r="B254" t="str">
            <v>READ COMPARE 4 ITEMS</v>
          </cell>
          <cell r="C254">
            <v>2.1599999999999997</v>
          </cell>
        </row>
        <row r="255">
          <cell r="A255">
            <v>513</v>
          </cell>
          <cell r="B255" t="str">
            <v>READ COMPARE 8 ITEMS</v>
          </cell>
          <cell r="C255">
            <v>3.5999999999999996</v>
          </cell>
        </row>
        <row r="256">
          <cell r="A256">
            <v>514</v>
          </cell>
          <cell r="B256" t="str">
            <v>READ COMPARE 13 ITEMS</v>
          </cell>
          <cell r="C256">
            <v>5.76</v>
          </cell>
        </row>
        <row r="257">
          <cell r="A257">
            <v>515</v>
          </cell>
          <cell r="B257" t="str">
            <v>OPEN/ CLOSE AND SELECT 1-2 FILES</v>
          </cell>
          <cell r="C257">
            <v>6.84</v>
          </cell>
        </row>
        <row r="258">
          <cell r="A258">
            <v>516</v>
          </cell>
          <cell r="B258" t="str">
            <v>OPEN/ CLOSE AND FILE 1 FILE</v>
          </cell>
          <cell r="C258">
            <v>6.84</v>
          </cell>
        </row>
        <row r="259">
          <cell r="A259">
            <v>517</v>
          </cell>
          <cell r="B259" t="str">
            <v>OPEN AND CLOSE FILING CABINET</v>
          </cell>
          <cell r="C259">
            <v>3.5999999999999996</v>
          </cell>
        </row>
        <row r="260">
          <cell r="A260">
            <v>518</v>
          </cell>
          <cell r="B260" t="str">
            <v>READ 55-72 WORDS</v>
          </cell>
          <cell r="C260">
            <v>11.52</v>
          </cell>
        </row>
        <row r="261">
          <cell r="A261">
            <v>519</v>
          </cell>
          <cell r="B261" t="str">
            <v>READ 73-94 WORDS</v>
          </cell>
          <cell r="C261">
            <v>15.12</v>
          </cell>
        </row>
        <row r="262">
          <cell r="A262">
            <v>520</v>
          </cell>
          <cell r="B262" t="str">
            <v>READ 95-119 WORDS</v>
          </cell>
          <cell r="C262">
            <v>19.439999999999998</v>
          </cell>
        </row>
        <row r="263">
          <cell r="A263">
            <v>521</v>
          </cell>
          <cell r="B263" t="str">
            <v>FOLD SHEET OF PAPER</v>
          </cell>
          <cell r="C263">
            <v>5.76</v>
          </cell>
        </row>
        <row r="264">
          <cell r="A264">
            <v>522</v>
          </cell>
          <cell r="B264" t="str">
            <v>ASSEMBLE BOX (FOLD)</v>
          </cell>
          <cell r="C264">
            <v>3.5999999999999996</v>
          </cell>
        </row>
        <row r="265">
          <cell r="A265">
            <v>523</v>
          </cell>
          <cell r="B265" t="str">
            <v>Pour Meat into Grinder</v>
          </cell>
          <cell r="C265">
            <v>15</v>
          </cell>
        </row>
        <row r="266">
          <cell r="A266">
            <v>524</v>
          </cell>
          <cell r="B266" t="str">
            <v>Weigh and Print PLU Label</v>
          </cell>
          <cell r="C266">
            <v>3.9</v>
          </cell>
        </row>
        <row r="267">
          <cell r="A267">
            <v>525</v>
          </cell>
          <cell r="B267" t="str">
            <v>Cut and Trim Roast Meat</v>
          </cell>
          <cell r="C267">
            <v>104.28571428571368</v>
          </cell>
        </row>
        <row r="268">
          <cell r="A268">
            <v>526</v>
          </cell>
          <cell r="B268" t="str">
            <v>Cut and Trim Steak meat</v>
          </cell>
          <cell r="C268">
            <v>66.571428571427049</v>
          </cell>
        </row>
        <row r="269">
          <cell r="A269">
            <v>527</v>
          </cell>
          <cell r="B269" t="str">
            <v>Prepare HMS Meal</v>
          </cell>
          <cell r="C269">
            <v>138.22391345197673</v>
          </cell>
        </row>
        <row r="270">
          <cell r="A270">
            <v>528</v>
          </cell>
          <cell r="B270" t="str">
            <v>Roll Up Saw Blade</v>
          </cell>
          <cell r="C270">
            <v>10</v>
          </cell>
        </row>
        <row r="271">
          <cell r="A271">
            <v>529</v>
          </cell>
          <cell r="B271" t="str">
            <v>Rinse Saw</v>
          </cell>
          <cell r="C271">
            <v>120</v>
          </cell>
        </row>
        <row r="272">
          <cell r="A272">
            <v>530</v>
          </cell>
          <cell r="B272" t="str">
            <v>Sanitize Saw</v>
          </cell>
          <cell r="C272">
            <v>60</v>
          </cell>
        </row>
        <row r="273">
          <cell r="A273">
            <v>531</v>
          </cell>
          <cell r="B273" t="str">
            <v>Rinse out Meat Grinder</v>
          </cell>
          <cell r="C273">
            <v>300</v>
          </cell>
        </row>
        <row r="274">
          <cell r="A274">
            <v>532</v>
          </cell>
          <cell r="B274" t="str">
            <v>Clean rolling Racks</v>
          </cell>
          <cell r="C274">
            <v>120</v>
          </cell>
        </row>
        <row r="275">
          <cell r="A275">
            <v>533</v>
          </cell>
          <cell r="B275" t="str">
            <v>Wash Rotisserie Oven Trays</v>
          </cell>
          <cell r="C275">
            <v>300</v>
          </cell>
        </row>
        <row r="276">
          <cell r="A276">
            <v>534</v>
          </cell>
          <cell r="B276" t="str">
            <v>Wipe Down Deli Slcier</v>
          </cell>
          <cell r="C276">
            <v>300</v>
          </cell>
        </row>
        <row r="277">
          <cell r="A277">
            <v>535</v>
          </cell>
          <cell r="B277" t="str">
            <v>Rinse Drain Table</v>
          </cell>
          <cell r="C277">
            <v>60</v>
          </cell>
        </row>
        <row r="278">
          <cell r="A278">
            <v>536</v>
          </cell>
          <cell r="B278" t="str">
            <v>Sanitize Drain Table</v>
          </cell>
          <cell r="C278">
            <v>60</v>
          </cell>
        </row>
        <row r="279">
          <cell r="A279">
            <v>537</v>
          </cell>
          <cell r="B279" t="str">
            <v>Put Deli Slicer Together</v>
          </cell>
          <cell r="C279">
            <v>60</v>
          </cell>
        </row>
        <row r="280">
          <cell r="A280">
            <v>136</v>
          </cell>
          <cell r="B280" t="str">
            <v>INSPECT 5 POINTS</v>
          </cell>
          <cell r="C280">
            <v>2.1599999999999997</v>
          </cell>
        </row>
        <row r="281">
          <cell r="A281">
            <v>248</v>
          </cell>
          <cell r="B281" t="str">
            <v>PROCESS TIME (20 SEC)</v>
          </cell>
          <cell r="C281">
            <v>20.015999999999998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persons/person.xml><?xml version="1.0" encoding="utf-8"?>
<personList xmlns="http://schemas.microsoft.com/office/spreadsheetml/2018/threadedcomments" xmlns:x="http://schemas.openxmlformats.org/spreadsheetml/2006/main">
  <person displayName="Gallino, Santiago" id="{B2439AF9-6F97-440E-8EF2-6673F95361E3}" userId="S::sgallino@upenn.edu::6b972f53-ccd1-425e-91c5-39b0ee40a182" providerId="AD"/>
  <person displayName="Aeriel Euhus" id="{33D066D8-5173-44AE-9CAE-CFF412B28CA5}" userId="S::aeuhus@westmonroepartners.com::928e442e-6983-4547-bfc9-ec850a4315d0"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9" dT="2024-05-20T22:31:13.59" personId="{B2439AF9-6F97-440E-8EF2-6673F95361E3}" id="{CA626576-5578-4F87-B67C-1B0BCC4DAC2B}">
    <text>3 to 50</text>
  </threadedComment>
  <threadedComment ref="C10" dT="2024-05-20T22:31:21.86" personId="{B2439AF9-6F97-440E-8EF2-6673F95361E3}" id="{6A1A047C-7AAB-406E-8208-657B182CA153}">
    <text>3 to 50</text>
  </threadedComment>
  <threadedComment ref="C11" dT="2024-05-20T22:31:43.82" personId="{B2439AF9-6F97-440E-8EF2-6673F95361E3}" id="{E3750A9C-F362-4128-84D0-CE1E98BBB5F5}">
    <text>3 to 50</text>
  </threadedComment>
  <threadedComment ref="C12" dT="2024-05-20T22:31:51.20" personId="{B2439AF9-6F97-440E-8EF2-6673F95361E3}" id="{C70699B1-DEEA-49B7-BA26-782FAADFC32C}">
    <text>Validation</text>
  </threadedComment>
  <threadedComment ref="C13" dT="2024-05-20T22:32:07.21" personId="{B2439AF9-6F97-440E-8EF2-6673F95361E3}" id="{D7EA6FB0-48FB-4060-B88E-E023C7EF0B63}">
    <text>1 to 20</text>
  </threadedComment>
  <threadedComment ref="C14" dT="2024-05-20T22:32:32.66" personId="{B2439AF9-6F97-440E-8EF2-6673F95361E3}" id="{0ECAEC71-AF1A-456C-8933-9A15124D44DB}">
    <text>2% to 35%</text>
  </threadedComment>
  <threadedComment ref="C15" dT="2024-05-20T22:32:49.27" personId="{B2439AF9-6F97-440E-8EF2-6673F95361E3}" id="{9915C0A6-95C5-418C-B68F-282A6BF5331A}">
    <text>2 to 40</text>
  </threadedComment>
  <threadedComment ref="C16" dT="2024-05-20T22:33:00.83" personId="{B2439AF9-6F97-440E-8EF2-6673F95361E3}" id="{99B16BF4-ACF5-4A0E-9547-14DE050BE563}">
    <text>1 to 20</text>
  </threadedComment>
  <threadedComment ref="C17" dT="2024-05-20T22:33:20.31" personId="{B2439AF9-6F97-440E-8EF2-6673F95361E3}" id="{1B60C456-264B-425D-B20E-6C596A0A8585}">
    <text>1 to 30</text>
  </threadedComment>
</ThreadedComments>
</file>

<file path=xl/threadedComments/threadedComment2.xml><?xml version="1.0" encoding="utf-8"?>
<ThreadedComments xmlns="http://schemas.microsoft.com/office/spreadsheetml/2018/threadedcomments" xmlns:x="http://schemas.openxmlformats.org/spreadsheetml/2006/main">
  <threadedComment ref="A27" dT="2023-02-22T14:05:35.36" personId="{33D066D8-5173-44AE-9CAE-CFF412B28CA5}" id="{38755A79-B2AC-4BD8-87C2-686EFCA0C6A1}">
    <text>Packing out the online grocery order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12.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hyperlink" Target="https://www.mwpvl.com/html/online_grocery_order_fulfillment_cost_comparison.html"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AD2B-40B4-4745-AF36-8F842A91C824}">
  <sheetPr codeName="Sheet1"/>
  <dimension ref="A2:H27"/>
  <sheetViews>
    <sheetView topLeftCell="A5" workbookViewId="0">
      <selection activeCell="C18" sqref="C18"/>
    </sheetView>
  </sheetViews>
  <sheetFormatPr baseColWidth="10" defaultColWidth="8.83203125" defaultRowHeight="13" x14ac:dyDescent="0.15"/>
  <cols>
    <col min="1" max="1" width="19.5" bestFit="1" customWidth="1"/>
    <col min="2" max="2" width="34.1640625" bestFit="1" customWidth="1"/>
    <col min="3" max="3" width="44.1640625" bestFit="1" customWidth="1"/>
    <col min="4" max="4" width="25.6640625" customWidth="1"/>
    <col min="5" max="5" width="14.5" customWidth="1"/>
    <col min="6" max="6" width="16.1640625" customWidth="1"/>
    <col min="7" max="7" width="15.6640625" customWidth="1"/>
    <col min="8" max="8" width="13.1640625" customWidth="1"/>
  </cols>
  <sheetData>
    <row r="2" spans="1:8" x14ac:dyDescent="0.15">
      <c r="D2" s="28" t="s">
        <v>421</v>
      </c>
    </row>
    <row r="5" spans="1:8" x14ac:dyDescent="0.15">
      <c r="B5">
        <v>1</v>
      </c>
      <c r="C5">
        <v>2</v>
      </c>
      <c r="D5">
        <v>3</v>
      </c>
      <c r="E5">
        <v>4</v>
      </c>
      <c r="F5">
        <v>5</v>
      </c>
      <c r="G5">
        <v>6</v>
      </c>
    </row>
    <row r="6" spans="1:8" ht="42" x14ac:dyDescent="0.15">
      <c r="A6" s="28" t="s">
        <v>424</v>
      </c>
      <c r="B6" s="82" t="s">
        <v>426</v>
      </c>
      <c r="C6" s="82" t="s">
        <v>425</v>
      </c>
      <c r="D6" s="82" t="s">
        <v>423</v>
      </c>
      <c r="E6" s="81" t="s">
        <v>422</v>
      </c>
      <c r="F6" s="81" t="s">
        <v>436</v>
      </c>
      <c r="G6" s="82" t="s">
        <v>437</v>
      </c>
    </row>
    <row r="7" spans="1:8" x14ac:dyDescent="0.15">
      <c r="B7" s="83"/>
      <c r="C7" s="83"/>
      <c r="D7" s="83"/>
      <c r="E7" s="83"/>
      <c r="F7" s="83"/>
    </row>
    <row r="8" spans="1:8" ht="35.5" customHeight="1" x14ac:dyDescent="0.15">
      <c r="A8" s="28" t="s">
        <v>427</v>
      </c>
      <c r="B8" s="9" t="s">
        <v>429</v>
      </c>
      <c r="C8" s="83" t="s">
        <v>430</v>
      </c>
      <c r="D8" s="9" t="s">
        <v>431</v>
      </c>
      <c r="E8" s="9"/>
      <c r="F8" s="83"/>
    </row>
    <row r="9" spans="1:8" ht="70" x14ac:dyDescent="0.15">
      <c r="A9" t="s">
        <v>428</v>
      </c>
      <c r="B9" s="83" t="s">
        <v>426</v>
      </c>
      <c r="C9" s="83" t="s">
        <v>432</v>
      </c>
      <c r="D9" s="83" t="s">
        <v>433</v>
      </c>
      <c r="E9" s="83" t="s">
        <v>434</v>
      </c>
      <c r="F9" s="83" t="s">
        <v>435</v>
      </c>
      <c r="G9" s="81" t="s">
        <v>436</v>
      </c>
      <c r="H9" s="82" t="s">
        <v>437</v>
      </c>
    </row>
    <row r="11" spans="1:8" ht="28" x14ac:dyDescent="0.15">
      <c r="B11" s="83" t="s">
        <v>438</v>
      </c>
    </row>
    <row r="23" spans="2:3" x14ac:dyDescent="0.15">
      <c r="B23" s="84"/>
      <c r="C23" s="84"/>
    </row>
    <row r="24" spans="2:3" x14ac:dyDescent="0.15">
      <c r="C24" s="84"/>
    </row>
    <row r="25" spans="2:3" x14ac:dyDescent="0.15">
      <c r="C25" s="84"/>
    </row>
    <row r="27" spans="2:3" x14ac:dyDescent="0.15">
      <c r="C2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9E541-6DB8-4C4A-B750-C477953252D3}">
  <sheetPr codeName="Sheet8"/>
  <dimension ref="A1:AA220"/>
  <sheetViews>
    <sheetView showGridLines="0" zoomScale="80" zoomScaleNormal="80" workbookViewId="0">
      <selection activeCell="D16" sqref="D16"/>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0" t="s">
        <v>160</v>
      </c>
      <c r="B1" s="240"/>
      <c r="C1" s="240"/>
      <c r="D1" s="240"/>
      <c r="E1" s="240"/>
      <c r="F1" s="240"/>
      <c r="G1" s="240"/>
      <c r="H1" s="240"/>
      <c r="I1" s="240"/>
      <c r="J1" s="240"/>
      <c r="K1" s="240"/>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1" t="s">
        <v>491</v>
      </c>
      <c r="B28" s="241"/>
      <c r="C28" s="241"/>
      <c r="D28" s="241"/>
      <c r="E28" s="241"/>
      <c r="F28" s="241"/>
      <c r="G28" s="241"/>
      <c r="H28" s="241"/>
      <c r="I28" s="241"/>
      <c r="J28" s="241"/>
      <c r="K28" s="241"/>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ref="E52:E53" si="9">D52/60</f>
        <v>4.2000000000000003E-2</v>
      </c>
      <c r="F52" s="75" t="s">
        <v>523</v>
      </c>
      <c r="G52" s="20">
        <f t="shared" ref="G52:G53" si="10">VLOOKUP(F52,$C$14:$D$24,2,FALSE)</f>
        <v>5</v>
      </c>
      <c r="H52" s="12">
        <v>1</v>
      </c>
      <c r="I52" s="7">
        <f t="shared" ref="I52:I53" si="11">E52*G52*H52</f>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9"/>
        <v>4.2000000000000003E-2</v>
      </c>
      <c r="F53" s="75" t="s">
        <v>523</v>
      </c>
      <c r="G53" s="20">
        <f t="shared" si="10"/>
        <v>5</v>
      </c>
      <c r="H53" s="12">
        <v>1</v>
      </c>
      <c r="I53" s="7">
        <f t="shared" si="11"/>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62" si="12">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12"/>
        <v>0.16666666666666666</v>
      </c>
      <c r="F62" s="103" t="s">
        <v>484</v>
      </c>
      <c r="G62" s="106">
        <f t="shared" ref="G62:G72" si="13">VLOOKUP(F62,$C$15:$D$21,2,FALSE)</f>
        <v>0.33333333333333331</v>
      </c>
      <c r="H62" s="88">
        <v>1</v>
      </c>
      <c r="I62" s="103">
        <f t="shared" ref="I62" si="14">E62*G62*H62</f>
        <v>5.5555555555555552E-2</v>
      </c>
      <c r="J62" s="107"/>
      <c r="K62" s="108" t="s">
        <v>628</v>
      </c>
      <c r="R62" s="73"/>
      <c r="S62" s="88"/>
      <c r="T62" s="103"/>
      <c r="X62" s="88"/>
      <c r="Y62" s="103"/>
      <c r="AA62" s="109"/>
    </row>
    <row r="63" spans="1:27" ht="15" x14ac:dyDescent="0.2">
      <c r="A63" s="95">
        <f t="shared" ref="A63:A73" si="15">A62+1</f>
        <v>30</v>
      </c>
      <c r="B63" s="97">
        <v>119</v>
      </c>
      <c r="C63" t="str">
        <f>VLOOKUP(B:B,'Sub Op Table'!A:C,2,0)</f>
        <v>CLIMB ON/OFF EQUIPMENT</v>
      </c>
      <c r="D63" s="6">
        <f>VLOOKUP(B63,'Sub Op Table'!A:C,3,0)</f>
        <v>5.76</v>
      </c>
      <c r="E63" s="103">
        <f t="shared" ref="E63:E68" si="16">D63/60</f>
        <v>9.6000000000000002E-2</v>
      </c>
      <c r="F63" s="103" t="s">
        <v>484</v>
      </c>
      <c r="G63" s="106">
        <f t="shared" si="13"/>
        <v>0.33333333333333331</v>
      </c>
      <c r="H63" s="88">
        <v>1</v>
      </c>
      <c r="I63" s="103">
        <f t="shared" ref="I63" si="17">E63*G63*H63</f>
        <v>3.2000000000000001E-2</v>
      </c>
      <c r="J63" s="107"/>
      <c r="K63" s="108" t="s">
        <v>629</v>
      </c>
      <c r="R63" s="73"/>
      <c r="S63" s="88"/>
      <c r="T63" s="103"/>
      <c r="X63" s="88"/>
      <c r="Y63" s="103"/>
      <c r="AA63" s="109"/>
    </row>
    <row r="64" spans="1:27" ht="15" x14ac:dyDescent="0.2">
      <c r="A64" s="95">
        <f t="shared" si="15"/>
        <v>31</v>
      </c>
      <c r="B64" s="97">
        <v>23</v>
      </c>
      <c r="C64" t="str">
        <f>VLOOKUP(B:B,'Sub Op Table'!A:C,2,0)</f>
        <v>WALK 3-4 STEPS (6-10 FT, 1.8-3.0 M)</v>
      </c>
      <c r="D64" s="6">
        <f>VLOOKUP(B64,'Sub Op Table'!A:C,3,0)</f>
        <v>2.1599999999999997</v>
      </c>
      <c r="E64" s="103">
        <f t="shared" si="16"/>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5"/>
        <v>32</v>
      </c>
      <c r="B65" s="97">
        <v>1</v>
      </c>
      <c r="C65" t="str">
        <f>VLOOKUP(B:B,'Sub Op Table'!A:C,2,0)</f>
        <v>OBTAIN</v>
      </c>
      <c r="D65" s="6">
        <f>VLOOKUP(B65,'Sub Op Table'!A:C,3,0)</f>
        <v>0.72</v>
      </c>
      <c r="E65" s="103">
        <f t="shared" si="16"/>
        <v>1.2E-2</v>
      </c>
      <c r="F65" s="103" t="s">
        <v>484</v>
      </c>
      <c r="G65" s="106">
        <f t="shared" si="13"/>
        <v>0.33333333333333331</v>
      </c>
      <c r="H65" s="88">
        <v>1</v>
      </c>
      <c r="I65" s="103">
        <f t="shared" ref="I65:I66" si="18">E65*G65*H65</f>
        <v>4.0000000000000001E-3</v>
      </c>
      <c r="J65" s="107"/>
      <c r="K65" s="108" t="s">
        <v>501</v>
      </c>
      <c r="R65" s="73"/>
      <c r="S65" s="88"/>
      <c r="T65" s="103"/>
      <c r="X65" s="88"/>
      <c r="Y65" s="103"/>
      <c r="AA65" s="109"/>
    </row>
    <row r="66" spans="1:27" ht="15" x14ac:dyDescent="0.2">
      <c r="A66" s="95">
        <f t="shared" si="15"/>
        <v>33</v>
      </c>
      <c r="B66" s="97">
        <v>136</v>
      </c>
      <c r="C66" t="str">
        <f>VLOOKUP(B:B,'Sub Op Table'!A:C,2,0)</f>
        <v>INSPECT 5 POINTS</v>
      </c>
      <c r="D66" s="6">
        <f>VLOOKUP(B66,'Sub Op Table'!A:C,3,0)</f>
        <v>2.1599999999999997</v>
      </c>
      <c r="E66" s="103">
        <f t="shared" si="16"/>
        <v>3.5999999999999997E-2</v>
      </c>
      <c r="F66" s="103" t="s">
        <v>484</v>
      </c>
      <c r="G66" s="106">
        <f t="shared" si="13"/>
        <v>0.33333333333333331</v>
      </c>
      <c r="H66" s="88">
        <v>1</v>
      </c>
      <c r="I66" s="103">
        <f t="shared" si="18"/>
        <v>1.1999999999999999E-2</v>
      </c>
      <c r="J66" s="107"/>
      <c r="K66" s="108" t="s">
        <v>502</v>
      </c>
      <c r="R66" s="73"/>
      <c r="S66" s="88"/>
      <c r="T66" s="103"/>
      <c r="X66" s="88"/>
      <c r="Y66" s="103"/>
      <c r="AA66" s="109"/>
    </row>
    <row r="67" spans="1:27" ht="15" x14ac:dyDescent="0.2">
      <c r="A67" s="95">
        <f t="shared" si="15"/>
        <v>34</v>
      </c>
      <c r="B67" s="97">
        <v>24</v>
      </c>
      <c r="C67" t="str">
        <f>VLOOKUP(B:B,'Sub Op Table'!A:C,2,0)</f>
        <v>WALK 5-7 STEPS (11-18 FT, 3.4-5.3 M)</v>
      </c>
      <c r="D67" s="6">
        <f>VLOOKUP(B67,'Sub Op Table'!A:C,3,0)</f>
        <v>3.5999999999999996</v>
      </c>
      <c r="E67" s="103">
        <f t="shared" si="16"/>
        <v>5.9999999999999991E-2</v>
      </c>
      <c r="F67" s="103" t="s">
        <v>484</v>
      </c>
      <c r="G67" s="106">
        <f t="shared" si="13"/>
        <v>0.33333333333333331</v>
      </c>
      <c r="H67" s="88">
        <v>1</v>
      </c>
      <c r="I67" s="103">
        <f>E67*G67*H67</f>
        <v>1.9999999999999997E-2</v>
      </c>
      <c r="J67" s="107"/>
      <c r="K67" s="108" t="s">
        <v>503</v>
      </c>
      <c r="R67" s="73"/>
      <c r="S67" s="88"/>
      <c r="T67" s="103"/>
      <c r="X67" s="88"/>
      <c r="Y67" s="103"/>
      <c r="AA67" s="109"/>
    </row>
    <row r="68" spans="1:27" ht="15" x14ac:dyDescent="0.2">
      <c r="A68" s="95">
        <f t="shared" si="15"/>
        <v>35</v>
      </c>
      <c r="B68" s="97">
        <v>419</v>
      </c>
      <c r="C68" t="str">
        <f>VLOOKUP(B:B,'Sub Op Table'!A:C,2,0)</f>
        <v>Push/Pull large and heavy object a great distance</v>
      </c>
      <c r="D68" s="6">
        <f>VLOOKUP(B68,'Sub Op Table'!A:C,3,0)</f>
        <v>2.88</v>
      </c>
      <c r="E68" s="103">
        <f t="shared" si="16"/>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5"/>
        <v>36</v>
      </c>
      <c r="B69" s="97">
        <v>13</v>
      </c>
      <c r="C69" t="str">
        <f>VLOOKUP(B:B,'Sub Op Table'!A:C,2,0)</f>
        <v>POSITION WITH CARE</v>
      </c>
      <c r="D69" s="6">
        <f>VLOOKUP(B69,'Sub Op Table'!A:C,3,0)</f>
        <v>2.52</v>
      </c>
      <c r="E69" s="103">
        <f t="shared" ref="E69:E73" si="19">D69/60</f>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5"/>
        <v>37</v>
      </c>
      <c r="B70" s="97">
        <v>245</v>
      </c>
      <c r="C70" t="str">
        <f>VLOOKUP(B:B,'Sub Op Table'!A:C,2,0)</f>
        <v>PROCESS TIME</v>
      </c>
      <c r="D70" s="118">
        <v>90</v>
      </c>
      <c r="E70" s="103">
        <f t="shared" si="19"/>
        <v>1.5</v>
      </c>
      <c r="F70" s="103" t="s">
        <v>484</v>
      </c>
      <c r="G70" s="106">
        <f t="shared" si="13"/>
        <v>0.33333333333333331</v>
      </c>
      <c r="H70" s="88">
        <v>1</v>
      </c>
      <c r="I70" s="103">
        <f t="shared" ref="I70:I71" si="20">E70*G70*H70</f>
        <v>0.5</v>
      </c>
      <c r="J70" s="107"/>
      <c r="K70" s="108" t="s">
        <v>505</v>
      </c>
      <c r="R70" s="73"/>
      <c r="S70" s="88"/>
      <c r="T70" s="103"/>
      <c r="X70" s="88"/>
      <c r="Y70" s="103"/>
      <c r="AA70" s="109"/>
    </row>
    <row r="71" spans="1:27" ht="15" x14ac:dyDescent="0.2">
      <c r="A71" s="95">
        <f t="shared" si="15"/>
        <v>38</v>
      </c>
      <c r="B71" s="97">
        <v>23</v>
      </c>
      <c r="C71" t="str">
        <f>VLOOKUP(B:B,'Sub Op Table'!A:C,2,0)</f>
        <v>WALK 3-4 STEPS (6-10 FT, 1.8-3.0 M)</v>
      </c>
      <c r="D71" s="6">
        <f>VLOOKUP(B71,'Sub Op Table'!A:C,3,0)</f>
        <v>2.1599999999999997</v>
      </c>
      <c r="E71" s="103">
        <f t="shared" si="19"/>
        <v>3.5999999999999997E-2</v>
      </c>
      <c r="F71" s="103" t="s">
        <v>484</v>
      </c>
      <c r="G71" s="106">
        <f t="shared" si="13"/>
        <v>0.33333333333333331</v>
      </c>
      <c r="H71" s="88">
        <v>1</v>
      </c>
      <c r="I71" s="103">
        <f t="shared" si="20"/>
        <v>1.1999999999999999E-2</v>
      </c>
      <c r="J71" s="107"/>
      <c r="K71" s="108" t="s">
        <v>500</v>
      </c>
      <c r="R71" s="73"/>
      <c r="S71" s="88"/>
      <c r="T71" s="103"/>
      <c r="X71" s="88"/>
      <c r="Y71" s="103"/>
      <c r="AA71" s="109"/>
    </row>
    <row r="72" spans="1:27" ht="15" x14ac:dyDescent="0.2">
      <c r="A72" s="95">
        <f t="shared" si="15"/>
        <v>39</v>
      </c>
      <c r="B72" s="97">
        <v>1</v>
      </c>
      <c r="C72" t="str">
        <f>VLOOKUP(B:B,'Sub Op Table'!A:C,2,0)</f>
        <v>OBTAIN</v>
      </c>
      <c r="D72" s="6">
        <f>VLOOKUP(B72,'Sub Op Table'!A:C,3,0)</f>
        <v>0.72</v>
      </c>
      <c r="E72" s="103">
        <f t="shared" si="19"/>
        <v>1.2E-2</v>
      </c>
      <c r="F72" s="103" t="s">
        <v>484</v>
      </c>
      <c r="G72" s="106">
        <f t="shared" si="13"/>
        <v>0.33333333333333331</v>
      </c>
      <c r="H72" s="88">
        <v>1</v>
      </c>
      <c r="I72" s="103">
        <f>E72*G72*H72</f>
        <v>4.0000000000000001E-3</v>
      </c>
      <c r="J72" s="107"/>
      <c r="K72" s="108" t="s">
        <v>501</v>
      </c>
      <c r="R72" s="73"/>
      <c r="S72" s="88"/>
      <c r="T72" s="103"/>
      <c r="X72" s="88"/>
      <c r="Y72" s="103"/>
      <c r="AA72" s="109"/>
    </row>
    <row r="73" spans="1:27" ht="15" x14ac:dyDescent="0.2">
      <c r="A73" s="95">
        <f t="shared" si="15"/>
        <v>40</v>
      </c>
      <c r="B73" s="97">
        <v>13</v>
      </c>
      <c r="C73" t="str">
        <f>VLOOKUP(B:B,'Sub Op Table'!A:C,2,0)</f>
        <v>POSITION WITH CARE</v>
      </c>
      <c r="D73" s="6">
        <f>VLOOKUP(B73,'Sub Op Table'!A:C,3,0)</f>
        <v>2.52</v>
      </c>
      <c r="E73" s="103">
        <f t="shared" si="1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21">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21"/>
        <v>3.5999999999999997E-2</v>
      </c>
      <c r="F76" s="103" t="s">
        <v>484</v>
      </c>
      <c r="G76" s="106">
        <f t="shared" ref="G76:G78" si="22">VLOOKUP(F76,$C$15:$D$21,2,FALSE)</f>
        <v>0.33333333333333331</v>
      </c>
      <c r="H76" s="88">
        <v>1</v>
      </c>
      <c r="I76" s="103">
        <f t="shared" ref="I76:I77" si="23">E76*G76*H76</f>
        <v>1.1999999999999999E-2</v>
      </c>
      <c r="J76" s="107"/>
      <c r="K76" s="108" t="s">
        <v>498</v>
      </c>
      <c r="R76" s="73"/>
      <c r="S76" s="88"/>
      <c r="T76" s="103"/>
      <c r="X76" s="88"/>
      <c r="Y76" s="103"/>
      <c r="AA76" s="109"/>
    </row>
    <row r="77" spans="1:27" ht="15" x14ac:dyDescent="0.2">
      <c r="A77" s="95">
        <f t="shared" ref="A77:A78" si="24">A76+1</f>
        <v>43</v>
      </c>
      <c r="B77" s="97">
        <v>412</v>
      </c>
      <c r="C77" t="str">
        <f>VLOOKUP(B:B,'Sub Op Table'!A:C,2,0)</f>
        <v>ALIGN TO 2 POINTS</v>
      </c>
      <c r="D77" s="6">
        <f>VLOOKUP(B77,'Sub Op Table'!A:C,3,0)</f>
        <v>2.52</v>
      </c>
      <c r="E77" s="103">
        <f t="shared" si="21"/>
        <v>4.2000000000000003E-2</v>
      </c>
      <c r="F77" s="103" t="s">
        <v>484</v>
      </c>
      <c r="G77" s="106">
        <f t="shared" si="22"/>
        <v>0.33333333333333331</v>
      </c>
      <c r="H77" s="88">
        <v>1</v>
      </c>
      <c r="I77" s="103">
        <f t="shared" si="23"/>
        <v>1.4E-2</v>
      </c>
      <c r="J77" s="107"/>
      <c r="K77" s="108" t="s">
        <v>507</v>
      </c>
      <c r="R77" s="73"/>
      <c r="S77" s="88"/>
      <c r="T77" s="103"/>
      <c r="X77" s="88"/>
      <c r="Y77" s="103"/>
      <c r="AA77" s="109"/>
    </row>
    <row r="78" spans="1:27" ht="15" x14ac:dyDescent="0.2">
      <c r="A78" s="95">
        <f t="shared" si="24"/>
        <v>44</v>
      </c>
      <c r="B78" s="97">
        <v>197</v>
      </c>
      <c r="C78" t="str">
        <f>VLOOKUP(B:B,'Sub Op Table'!A:C,2,0)</f>
        <v>PUSH BUTTON/PUSH PULL SWITCH / LEVER &lt;12"</v>
      </c>
      <c r="D78" s="6">
        <f>VLOOKUP(B78,'Sub Op Table'!A:C,3,0)</f>
        <v>1.0799999999999998</v>
      </c>
      <c r="E78" s="103">
        <f t="shared" si="21"/>
        <v>1.7999999999999999E-2</v>
      </c>
      <c r="F78" s="103" t="s">
        <v>484</v>
      </c>
      <c r="G78" s="106">
        <f t="shared" si="22"/>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3" si="25">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25"/>
        <v>9.6000000000000002E-2</v>
      </c>
      <c r="F81" s="103" t="s">
        <v>333</v>
      </c>
      <c r="G81" s="106">
        <f t="shared" ref="G81:G104" si="26">VLOOKUP(F81,$C$14:$D$20,2,FALSE)</f>
        <v>6.6666666666666666E-2</v>
      </c>
      <c r="H81" s="88">
        <v>1</v>
      </c>
      <c r="I81" s="103">
        <f t="shared" ref="I81:I82" si="27">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25"/>
        <v>0.75</v>
      </c>
      <c r="F82" s="103" t="s">
        <v>484</v>
      </c>
      <c r="G82" s="106">
        <f t="shared" si="26"/>
        <v>0.33333333333333331</v>
      </c>
      <c r="H82" s="88">
        <v>1</v>
      </c>
      <c r="I82" s="103">
        <f t="shared" si="27"/>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25"/>
        <v>0.16666666666666666</v>
      </c>
      <c r="F83" s="103" t="s">
        <v>484</v>
      </c>
      <c r="G83" s="106">
        <f t="shared" si="26"/>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ref="E84" si="28">D84/60</f>
        <v>9.6000000000000002E-2</v>
      </c>
      <c r="F84" s="103" t="s">
        <v>333</v>
      </c>
      <c r="G84" s="106">
        <f t="shared" si="26"/>
        <v>6.6666666666666666E-2</v>
      </c>
      <c r="H84" s="88">
        <v>1</v>
      </c>
      <c r="I84" s="103">
        <f>E84*G84*H84</f>
        <v>6.4000000000000003E-3</v>
      </c>
      <c r="J84" s="107"/>
      <c r="K84" s="108" t="s">
        <v>524</v>
      </c>
      <c r="R84" s="73"/>
      <c r="S84" s="88"/>
      <c r="T84" s="103"/>
      <c r="X84" s="88"/>
      <c r="Y84" s="103"/>
      <c r="AA84" s="109"/>
    </row>
    <row r="85" spans="1:27" ht="15" x14ac:dyDescent="0.2">
      <c r="C85" s="89" t="s">
        <v>494</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88" si="29">D86/60</f>
        <v>8.3399999999999988E-2</v>
      </c>
      <c r="F86" s="103" t="s">
        <v>333</v>
      </c>
      <c r="G86" s="106">
        <f t="shared" si="26"/>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9"/>
        <v>1.7999999999999999E-2</v>
      </c>
      <c r="F87" s="103" t="s">
        <v>333</v>
      </c>
      <c r="G87" s="106">
        <f t="shared" si="26"/>
        <v>6.6666666666666666E-2</v>
      </c>
      <c r="H87" s="88">
        <v>1</v>
      </c>
      <c r="I87" s="103">
        <f t="shared" ref="I87" si="30">E87*G87*H87</f>
        <v>1.1999999999999999E-3</v>
      </c>
      <c r="J87" s="107"/>
      <c r="K87" s="108" t="s">
        <v>514</v>
      </c>
      <c r="R87" s="73"/>
      <c r="S87" s="88"/>
      <c r="T87" s="103"/>
      <c r="X87" s="88"/>
      <c r="Y87" s="103"/>
      <c r="AA87" s="109"/>
    </row>
    <row r="88" spans="1:27" ht="15" x14ac:dyDescent="0.2">
      <c r="A88" s="95">
        <f t="shared" ref="A88:A93" si="31">A87+1</f>
        <v>52</v>
      </c>
      <c r="B88" s="97">
        <v>245</v>
      </c>
      <c r="C88" t="str">
        <f>VLOOKUP(B:B,'Sub Op Table'!A:C,2,0)</f>
        <v>PROCESS TIME</v>
      </c>
      <c r="D88" s="118">
        <v>15</v>
      </c>
      <c r="E88" s="103">
        <f t="shared" si="29"/>
        <v>0.25</v>
      </c>
      <c r="F88" s="103" t="s">
        <v>333</v>
      </c>
      <c r="G88" s="106">
        <f t="shared" si="26"/>
        <v>6.6666666666666666E-2</v>
      </c>
      <c r="H88" s="88">
        <v>1</v>
      </c>
      <c r="I88" s="103">
        <f>E88*G88*H88</f>
        <v>1.6666666666666666E-2</v>
      </c>
      <c r="J88" s="107"/>
      <c r="K88" s="19" t="s">
        <v>341</v>
      </c>
      <c r="R88" s="73"/>
      <c r="S88" s="88"/>
      <c r="T88" s="103"/>
      <c r="X88" s="88"/>
      <c r="Y88" s="103"/>
      <c r="AA88" s="109"/>
    </row>
    <row r="89" spans="1:27" ht="15" x14ac:dyDescent="0.2">
      <c r="A89" s="95">
        <f t="shared" si="31"/>
        <v>53</v>
      </c>
      <c r="B89" s="97">
        <v>28</v>
      </c>
      <c r="C89" t="str">
        <f>VLOOKUP(B:B,'Sub Op Table'!A:C,2,0)</f>
        <v>WALK 21-26 STEPS (51-65 FT, 15.5-19.8 M)</v>
      </c>
      <c r="D89" s="6">
        <f>VLOOKUP(B89,'Sub Op Table'!A:C,3,0)</f>
        <v>15.12</v>
      </c>
      <c r="E89" s="103">
        <f t="shared" ref="E89:E92" si="32">D89/60</f>
        <v>0.252</v>
      </c>
      <c r="F89" s="103" t="s">
        <v>333</v>
      </c>
      <c r="G89" s="106">
        <f t="shared" si="26"/>
        <v>6.6666666666666666E-2</v>
      </c>
      <c r="H89" s="88">
        <v>1</v>
      </c>
      <c r="I89" s="103">
        <f>E89*G89*H89</f>
        <v>1.6799999999999999E-2</v>
      </c>
      <c r="J89" s="107"/>
      <c r="K89" s="108" t="s">
        <v>515</v>
      </c>
      <c r="R89" s="73"/>
      <c r="S89" s="88"/>
      <c r="T89" s="103"/>
      <c r="X89" s="88"/>
      <c r="Y89" s="103"/>
      <c r="AA89" s="109"/>
    </row>
    <row r="90" spans="1:27" ht="15" x14ac:dyDescent="0.2">
      <c r="A90" s="95">
        <f t="shared" si="31"/>
        <v>54</v>
      </c>
      <c r="B90" s="97">
        <v>434</v>
      </c>
      <c r="C90" t="str">
        <f>VLOOKUP(B:B,'Sub Op Table'!A:C,2,0)</f>
        <v>OBTAIN RADIO FROM BELT AND RETURN</v>
      </c>
      <c r="D90" s="6">
        <f>VLOOKUP(B90,'Sub Op Table'!A:C,3,0)</f>
        <v>2.88</v>
      </c>
      <c r="E90" s="103">
        <f t="shared" si="32"/>
        <v>4.8000000000000001E-2</v>
      </c>
      <c r="F90" s="103" t="s">
        <v>333</v>
      </c>
      <c r="G90" s="106">
        <f t="shared" si="26"/>
        <v>6.6666666666666666E-2</v>
      </c>
      <c r="H90" s="88">
        <v>1</v>
      </c>
      <c r="I90" s="103">
        <f t="shared" ref="I90:I91" si="33">E90*G90*H90</f>
        <v>3.2000000000000002E-3</v>
      </c>
      <c r="J90" s="107"/>
      <c r="K90" s="108" t="s">
        <v>516</v>
      </c>
      <c r="R90" s="73"/>
      <c r="S90" s="88"/>
      <c r="T90" s="103"/>
      <c r="X90" s="88"/>
      <c r="Y90" s="103"/>
      <c r="AA90" s="109"/>
    </row>
    <row r="91" spans="1:27" ht="15" x14ac:dyDescent="0.2">
      <c r="A91" s="95">
        <f t="shared" si="31"/>
        <v>55</v>
      </c>
      <c r="B91" s="97">
        <v>412</v>
      </c>
      <c r="C91" t="str">
        <f>VLOOKUP(B:B,'Sub Op Table'!A:C,2,0)</f>
        <v>ALIGN TO 2 POINTS</v>
      </c>
      <c r="D91" s="6">
        <f>VLOOKUP(B91,'Sub Op Table'!A:C,3,0)</f>
        <v>2.52</v>
      </c>
      <c r="E91" s="103">
        <f t="shared" si="32"/>
        <v>4.2000000000000003E-2</v>
      </c>
      <c r="F91" s="103" t="s">
        <v>333</v>
      </c>
      <c r="G91" s="106">
        <f t="shared" si="26"/>
        <v>6.6666666666666666E-2</v>
      </c>
      <c r="H91" s="88">
        <v>1</v>
      </c>
      <c r="I91" s="103">
        <f t="shared" si="33"/>
        <v>2.8E-3</v>
      </c>
      <c r="J91" s="107"/>
      <c r="K91" s="108" t="s">
        <v>517</v>
      </c>
      <c r="R91" s="73"/>
      <c r="S91" s="88"/>
      <c r="T91" s="103"/>
      <c r="X91" s="88"/>
      <c r="Y91" s="103"/>
      <c r="AA91" s="109"/>
    </row>
    <row r="92" spans="1:27" ht="15" x14ac:dyDescent="0.2">
      <c r="A92" s="95">
        <f t="shared" si="31"/>
        <v>56</v>
      </c>
      <c r="B92" s="97">
        <v>197</v>
      </c>
      <c r="C92" t="str">
        <f>VLOOKUP(B:B,'Sub Op Table'!A:C,2,0)</f>
        <v>PUSH BUTTON/PUSH PULL SWITCH / LEVER &lt;12"</v>
      </c>
      <c r="D92" s="6">
        <f>VLOOKUP(B92,'Sub Op Table'!A:C,3,0)</f>
        <v>1.0799999999999998</v>
      </c>
      <c r="E92" s="103">
        <f t="shared" si="32"/>
        <v>1.7999999999999999E-2</v>
      </c>
      <c r="F92" s="103" t="s">
        <v>333</v>
      </c>
      <c r="G92" s="106">
        <f t="shared" si="26"/>
        <v>6.6666666666666666E-2</v>
      </c>
      <c r="H92" s="88">
        <v>1</v>
      </c>
      <c r="I92" s="103">
        <f>E92*G92*H92</f>
        <v>1.1999999999999999E-3</v>
      </c>
      <c r="J92" s="107"/>
      <c r="K92" s="108" t="s">
        <v>518</v>
      </c>
      <c r="R92" s="73"/>
      <c r="S92" s="88"/>
      <c r="T92" s="103"/>
      <c r="X92" s="88"/>
      <c r="Y92" s="103"/>
      <c r="AA92" s="109"/>
    </row>
    <row r="93" spans="1:27" ht="15" x14ac:dyDescent="0.2">
      <c r="A93" s="95">
        <f t="shared" si="31"/>
        <v>57</v>
      </c>
      <c r="B93" s="97">
        <v>136</v>
      </c>
      <c r="C93" t="str">
        <f>VLOOKUP(B:B,'Sub Op Table'!A:C,2,0)</f>
        <v>INSPECT 5 POINTS</v>
      </c>
      <c r="D93" s="6">
        <f>VLOOKUP(B93,'Sub Op Table'!A:C,3,0)</f>
        <v>2.1599999999999997</v>
      </c>
      <c r="E93" s="103">
        <f t="shared" ref="E93" si="34">D93/60</f>
        <v>3.5999999999999997E-2</v>
      </c>
      <c r="F93" s="103" t="s">
        <v>333</v>
      </c>
      <c r="G93" s="106">
        <f t="shared" si="26"/>
        <v>6.6666666666666666E-2</v>
      </c>
      <c r="H93" s="88">
        <v>1</v>
      </c>
      <c r="I93" s="103">
        <f>E93*G93*H93</f>
        <v>2.3999999999999998E-3</v>
      </c>
      <c r="J93" s="107"/>
      <c r="K93" s="108" t="s">
        <v>519</v>
      </c>
      <c r="R93" s="73"/>
      <c r="S93" s="88"/>
      <c r="T93" s="103"/>
      <c r="X93" s="88"/>
      <c r="Y93" s="103"/>
      <c r="AA93" s="109"/>
    </row>
    <row r="94" spans="1:27" ht="15" x14ac:dyDescent="0.2">
      <c r="C94" s="89" t="s">
        <v>495</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6"/>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98" si="35">D96/60</f>
        <v>9.6000000000000002E-2</v>
      </c>
      <c r="F96" s="103" t="s">
        <v>333</v>
      </c>
      <c r="G96" s="106">
        <f t="shared" si="26"/>
        <v>6.6666666666666666E-2</v>
      </c>
      <c r="H96" s="88">
        <v>1</v>
      </c>
      <c r="I96" s="103">
        <f t="shared" ref="I96:I97" si="36">E96*G96*H96</f>
        <v>6.4000000000000003E-3</v>
      </c>
      <c r="J96" s="107"/>
      <c r="K96" s="108" t="s">
        <v>510</v>
      </c>
      <c r="R96" s="73"/>
      <c r="S96" s="88"/>
      <c r="T96" s="103"/>
      <c r="X96" s="88"/>
      <c r="Y96" s="103"/>
      <c r="AA96" s="109"/>
    </row>
    <row r="97" spans="1:27" ht="15" x14ac:dyDescent="0.2">
      <c r="A97" s="95">
        <f t="shared" ref="A97:A104" si="37">A96+1</f>
        <v>60</v>
      </c>
      <c r="B97" s="97">
        <v>245</v>
      </c>
      <c r="C97" t="str">
        <f>VLOOKUP(B:B,'Sub Op Table'!A:C,2,0)</f>
        <v>PROCESS TIME</v>
      </c>
      <c r="D97" s="118">
        <v>45</v>
      </c>
      <c r="E97" s="103">
        <f>D97/60</f>
        <v>0.75</v>
      </c>
      <c r="F97" s="103" t="s">
        <v>484</v>
      </c>
      <c r="G97" s="106">
        <f t="shared" si="26"/>
        <v>0.33333333333333331</v>
      </c>
      <c r="H97" s="88">
        <v>1</v>
      </c>
      <c r="I97" s="103">
        <f t="shared" si="36"/>
        <v>0.25</v>
      </c>
      <c r="J97" s="107"/>
      <c r="K97" s="108" t="s">
        <v>520</v>
      </c>
      <c r="R97" s="73"/>
      <c r="S97" s="88"/>
      <c r="T97" s="103"/>
      <c r="X97" s="88"/>
      <c r="Y97" s="103"/>
      <c r="AA97" s="109"/>
    </row>
    <row r="98" spans="1:27" ht="15" x14ac:dyDescent="0.2">
      <c r="A98" s="95">
        <f t="shared" si="37"/>
        <v>61</v>
      </c>
      <c r="B98" s="97">
        <v>245</v>
      </c>
      <c r="C98" t="str">
        <f>VLOOKUP(B:B,'Sub Op Table'!A:C,2,0)</f>
        <v>PROCESS TIME</v>
      </c>
      <c r="D98" s="118">
        <v>10</v>
      </c>
      <c r="E98" s="103">
        <f t="shared" si="35"/>
        <v>0.16666666666666666</v>
      </c>
      <c r="F98" s="103" t="s">
        <v>484</v>
      </c>
      <c r="G98" s="106">
        <f t="shared" si="26"/>
        <v>0.33333333333333331</v>
      </c>
      <c r="H98" s="88">
        <v>1</v>
      </c>
      <c r="I98" s="103">
        <f>E98*G98*H98</f>
        <v>5.5555555555555552E-2</v>
      </c>
      <c r="J98" s="107"/>
      <c r="K98" s="108" t="s">
        <v>521</v>
      </c>
      <c r="R98" s="73"/>
      <c r="S98" s="88"/>
      <c r="T98" s="103"/>
      <c r="X98" s="88"/>
      <c r="Y98" s="103"/>
      <c r="AA98" s="109"/>
    </row>
    <row r="99" spans="1:27" ht="15" x14ac:dyDescent="0.2">
      <c r="A99" s="95">
        <f t="shared" si="37"/>
        <v>62</v>
      </c>
      <c r="B99" s="97">
        <v>245</v>
      </c>
      <c r="C99" t="str">
        <f>VLOOKUP(B:B,'Sub Op Table'!A:C,2,0)</f>
        <v>PROCESS TIME</v>
      </c>
      <c r="D99" s="118">
        <v>5</v>
      </c>
      <c r="E99" s="103">
        <f t="shared" ref="E99:E103" si="38">D99/60</f>
        <v>8.3333333333333329E-2</v>
      </c>
      <c r="F99" s="103" t="s">
        <v>484</v>
      </c>
      <c r="G99" s="106">
        <f t="shared" si="26"/>
        <v>0.33333333333333331</v>
      </c>
      <c r="H99" s="88">
        <v>1</v>
      </c>
      <c r="I99" s="103">
        <f>E99*G99*H99</f>
        <v>2.7777777777777776E-2</v>
      </c>
      <c r="J99" s="107"/>
      <c r="K99" s="108" t="s">
        <v>522</v>
      </c>
      <c r="R99" s="73"/>
      <c r="S99" s="88"/>
      <c r="T99" s="103"/>
      <c r="X99" s="88"/>
      <c r="Y99" s="103"/>
      <c r="AA99" s="109"/>
    </row>
    <row r="100" spans="1:27" ht="15" x14ac:dyDescent="0.2">
      <c r="A100" s="95">
        <f t="shared" si="37"/>
        <v>63</v>
      </c>
      <c r="B100" s="97">
        <v>119</v>
      </c>
      <c r="C100" t="str">
        <f>VLOOKUP(B:B,'Sub Op Table'!A:C,2,0)</f>
        <v>CLIMB ON/OFF EQUIPMENT</v>
      </c>
      <c r="D100" s="6">
        <f>VLOOKUP(B100,'Sub Op Table'!A:C,3,0)</f>
        <v>5.76</v>
      </c>
      <c r="E100" s="103">
        <f t="shared" si="38"/>
        <v>9.6000000000000002E-2</v>
      </c>
      <c r="F100" s="103" t="s">
        <v>333</v>
      </c>
      <c r="G100" s="106">
        <f t="shared" si="26"/>
        <v>6.6666666666666666E-2</v>
      </c>
      <c r="H100" s="88">
        <v>1</v>
      </c>
      <c r="I100" s="103">
        <f>E100*G100*H100</f>
        <v>6.4000000000000003E-3</v>
      </c>
      <c r="J100" s="107"/>
      <c r="K100" s="108" t="s">
        <v>524</v>
      </c>
      <c r="R100" s="73"/>
      <c r="S100" s="88"/>
      <c r="T100" s="103"/>
      <c r="X100" s="88"/>
      <c r="Y100" s="103"/>
      <c r="AA100" s="109"/>
    </row>
    <row r="101" spans="1:27" ht="15" x14ac:dyDescent="0.2">
      <c r="A101" s="95">
        <f t="shared" si="37"/>
        <v>64</v>
      </c>
      <c r="B101" s="97">
        <v>24</v>
      </c>
      <c r="C101" t="str">
        <f>VLOOKUP(B:B,'Sub Op Table'!A:C,2,0)</f>
        <v>WALK 5-7 STEPS (11-18 FT, 3.4-5.3 M)</v>
      </c>
      <c r="D101" s="6">
        <f>VLOOKUP(B101,'Sub Op Table'!A:C,3,0)</f>
        <v>3.5999999999999996</v>
      </c>
      <c r="E101" s="103">
        <f t="shared" si="38"/>
        <v>5.9999999999999991E-2</v>
      </c>
      <c r="F101" s="103" t="s">
        <v>333</v>
      </c>
      <c r="G101" s="106">
        <f t="shared" si="26"/>
        <v>6.6666666666666666E-2</v>
      </c>
      <c r="H101" s="88">
        <v>1</v>
      </c>
      <c r="I101" s="103">
        <f t="shared" ref="I101:I102" si="39">E101*G101*H101</f>
        <v>3.9999999999999992E-3</v>
      </c>
      <c r="J101" s="107"/>
      <c r="K101" s="108" t="s">
        <v>525</v>
      </c>
      <c r="R101" s="73"/>
      <c r="S101" s="88"/>
      <c r="T101" s="103"/>
      <c r="X101" s="88"/>
      <c r="Y101" s="103"/>
      <c r="AA101" s="109"/>
    </row>
    <row r="102" spans="1:27" ht="15" x14ac:dyDescent="0.2">
      <c r="A102" s="95">
        <f t="shared" si="37"/>
        <v>65</v>
      </c>
      <c r="B102" s="97">
        <v>434</v>
      </c>
      <c r="C102" t="str">
        <f>VLOOKUP(B:B,'Sub Op Table'!A:C,2,0)</f>
        <v>OBTAIN RADIO FROM BELT AND RETURN</v>
      </c>
      <c r="D102" s="6">
        <f>VLOOKUP(B102,'Sub Op Table'!A:C,3,0)</f>
        <v>2.88</v>
      </c>
      <c r="E102" s="103">
        <f t="shared" si="38"/>
        <v>4.8000000000000001E-2</v>
      </c>
      <c r="F102" s="103" t="s">
        <v>333</v>
      </c>
      <c r="G102" s="106">
        <f t="shared" si="26"/>
        <v>6.6666666666666666E-2</v>
      </c>
      <c r="H102" s="88">
        <v>1</v>
      </c>
      <c r="I102" s="103">
        <f t="shared" si="39"/>
        <v>3.2000000000000002E-3</v>
      </c>
      <c r="J102" s="107"/>
      <c r="K102" s="108" t="s">
        <v>526</v>
      </c>
      <c r="R102" s="73"/>
      <c r="S102" s="88"/>
      <c r="T102" s="103"/>
      <c r="X102" s="88"/>
      <c r="Y102" s="103"/>
      <c r="AA102" s="109"/>
    </row>
    <row r="103" spans="1:27" ht="15" x14ac:dyDescent="0.2">
      <c r="A103" s="95">
        <f t="shared" si="37"/>
        <v>66</v>
      </c>
      <c r="B103" s="97">
        <v>412</v>
      </c>
      <c r="C103" t="str">
        <f>VLOOKUP(B:B,'Sub Op Table'!A:C,2,0)</f>
        <v>ALIGN TO 2 POINTS</v>
      </c>
      <c r="D103" s="6">
        <f>VLOOKUP(B103,'Sub Op Table'!A:C,3,0)</f>
        <v>2.52</v>
      </c>
      <c r="E103" s="103">
        <f t="shared" si="38"/>
        <v>4.2000000000000003E-2</v>
      </c>
      <c r="F103" s="103" t="s">
        <v>484</v>
      </c>
      <c r="G103" s="106">
        <f t="shared" si="26"/>
        <v>0.33333333333333331</v>
      </c>
      <c r="H103" s="88">
        <v>1</v>
      </c>
      <c r="I103" s="103">
        <f>E103*G103*H103</f>
        <v>1.4E-2</v>
      </c>
      <c r="J103" s="107"/>
      <c r="K103" s="108" t="s">
        <v>527</v>
      </c>
      <c r="R103" s="73"/>
      <c r="S103" s="88"/>
      <c r="T103" s="103"/>
      <c r="X103" s="88"/>
      <c r="Y103" s="103"/>
      <c r="AA103" s="109"/>
    </row>
    <row r="104" spans="1:27" ht="15" x14ac:dyDescent="0.2">
      <c r="A104" s="95">
        <f t="shared" si="37"/>
        <v>67</v>
      </c>
      <c r="B104" s="97">
        <v>197</v>
      </c>
      <c r="C104" t="str">
        <f>VLOOKUP(B:B,'Sub Op Table'!A:C,2,0)</f>
        <v>PUSH BUTTON/PUSH PULL SWITCH / LEVER &lt;12"</v>
      </c>
      <c r="D104" s="6">
        <f>VLOOKUP(B104,'Sub Op Table'!A:C,3,0)</f>
        <v>1.0799999999999998</v>
      </c>
      <c r="E104" s="103">
        <f t="shared" ref="E104" si="40">D104/60</f>
        <v>1.7999999999999999E-2</v>
      </c>
      <c r="F104" s="103" t="s">
        <v>484</v>
      </c>
      <c r="G104" s="106">
        <f t="shared" si="26"/>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E24:F25 F14:F16 E18:F21" xr:uid="{F88C76F5-763F-4327-99C4-7643B2DC135B}">
      <formula1>"UMT Study, Client Data, Video Data, Assumption, Expert Knowledge"</formula1>
    </dataValidation>
    <dataValidation type="list" allowBlank="1" showInputMessage="1" showErrorMessage="1" sqref="F29" xr:uid="{D68090FB-D4C2-441D-A53D-30692D9D628D}">
      <formula1>$C$14:$C$21</formula1>
    </dataValidation>
    <dataValidation type="list" allowBlank="1" showInputMessage="1" showErrorMessage="1" sqref="F30:F104" xr:uid="{57DBDB6D-8A08-4140-B994-C9399AA924B9}">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C09E8-3A64-44BE-AF0E-45D8945F9C1D}">
  <sheetPr codeName="Sheet9"/>
  <dimension ref="A1:AC165"/>
  <sheetViews>
    <sheetView showGridLines="0" topLeftCell="A21" zoomScale="80" zoomScaleNormal="80" workbookViewId="0">
      <selection activeCell="H31" sqref="H31"/>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18"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0" t="s">
        <v>160</v>
      </c>
      <c r="B1" s="240"/>
      <c r="C1" s="240"/>
      <c r="D1" s="240"/>
      <c r="E1" s="240"/>
      <c r="F1" s="240"/>
      <c r="G1" s="240"/>
      <c r="H1" s="240"/>
      <c r="I1" s="240"/>
      <c r="J1" s="240"/>
      <c r="K1" s="240"/>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637</v>
      </c>
      <c r="E6" s="6"/>
      <c r="F6" s="6"/>
      <c r="G6" s="12"/>
      <c r="H6" s="12"/>
      <c r="I6" s="161"/>
      <c r="J6" s="133"/>
      <c r="K6" s="5"/>
    </row>
    <row r="7" spans="1:20" customFormat="1" x14ac:dyDescent="0.15">
      <c r="A7" s="28"/>
      <c r="B7" s="6"/>
      <c r="C7" s="5" t="s">
        <v>161</v>
      </c>
      <c r="D7" s="15" t="s">
        <v>377</v>
      </c>
      <c r="E7" s="6"/>
      <c r="F7" s="6"/>
      <c r="G7" s="12"/>
      <c r="H7" s="12"/>
      <c r="I7" s="168"/>
      <c r="J7" s="133"/>
      <c r="K7" s="5"/>
      <c r="L7" s="5"/>
    </row>
    <row r="8" spans="1:20" customFormat="1" x14ac:dyDescent="0.15">
      <c r="A8" s="28"/>
      <c r="B8" s="6"/>
      <c r="D8" s="6"/>
      <c r="E8" s="6"/>
      <c r="F8" s="6"/>
      <c r="G8" s="12"/>
      <c r="H8" s="12"/>
      <c r="I8" s="168"/>
      <c r="J8" s="133"/>
      <c r="K8" s="28"/>
    </row>
    <row r="9" spans="1:20" customFormat="1" x14ac:dyDescent="0.15">
      <c r="A9" s="28"/>
      <c r="B9" s="6"/>
      <c r="C9" s="5"/>
      <c r="D9" s="6"/>
      <c r="E9" s="6"/>
      <c r="F9" s="6"/>
      <c r="G9" s="12"/>
      <c r="H9" s="12"/>
      <c r="I9" s="168"/>
      <c r="J9" s="133"/>
      <c r="K9" s="28"/>
      <c r="L9" s="4"/>
    </row>
    <row r="10" spans="1:20" customFormat="1" x14ac:dyDescent="0.15">
      <c r="A10" s="28"/>
      <c r="B10" s="6"/>
      <c r="C10" s="32" t="s">
        <v>163</v>
      </c>
      <c r="D10" s="17" t="s">
        <v>329</v>
      </c>
      <c r="E10" s="6"/>
      <c r="F10" s="6"/>
      <c r="G10" s="12"/>
      <c r="H10" s="12"/>
      <c r="I10" s="168"/>
      <c r="J10" s="133"/>
      <c r="K10" s="5"/>
      <c r="L10" s="6"/>
    </row>
    <row r="11" spans="1:20" customFormat="1" x14ac:dyDescent="0.15">
      <c r="A11" s="28"/>
      <c r="B11" s="6"/>
      <c r="C11" t="s">
        <v>164</v>
      </c>
      <c r="D11" s="70">
        <v>0.12667</v>
      </c>
      <c r="E11" s="6"/>
      <c r="F11" s="6"/>
      <c r="G11" s="12"/>
      <c r="H11" s="12"/>
      <c r="I11" s="164"/>
      <c r="J11" s="133"/>
      <c r="K11" s="5"/>
      <c r="L11" s="4"/>
    </row>
    <row r="12" spans="1:20" customFormat="1" x14ac:dyDescent="0.15">
      <c r="A12" s="28"/>
      <c r="B12" s="6"/>
      <c r="D12" s="6"/>
      <c r="E12" s="6"/>
      <c r="F12" s="6"/>
      <c r="G12" s="12"/>
      <c r="H12" s="12"/>
      <c r="I12" s="168"/>
      <c r="J12" s="133"/>
      <c r="L12" s="4"/>
    </row>
    <row r="13" spans="1:20" customFormat="1" x14ac:dyDescent="0.15">
      <c r="B13" s="6"/>
      <c r="C13" s="5" t="s">
        <v>155</v>
      </c>
      <c r="D13" s="33" t="s">
        <v>156</v>
      </c>
      <c r="E13" s="33" t="s">
        <v>154</v>
      </c>
      <c r="F13" s="33"/>
      <c r="G13" s="12"/>
      <c r="H13" s="12"/>
      <c r="I13" s="168"/>
      <c r="J13" s="133"/>
      <c r="L13" s="6"/>
    </row>
    <row r="14" spans="1:20" customFormat="1" x14ac:dyDescent="0.15">
      <c r="B14" s="6"/>
      <c r="C14" s="80" t="s">
        <v>840</v>
      </c>
      <c r="D14" s="20">
        <f>'Main Page'!C9/'Secondary Assumptions'!C11</f>
        <v>4</v>
      </c>
      <c r="E14" s="17" t="s">
        <v>688</v>
      </c>
      <c r="F14" s="17"/>
      <c r="G14" s="12"/>
      <c r="H14" s="12"/>
      <c r="I14" s="168"/>
      <c r="J14" s="133"/>
      <c r="L14" s="6"/>
    </row>
    <row r="15" spans="1:20" customFormat="1" x14ac:dyDescent="0.15">
      <c r="B15" s="6"/>
      <c r="C15" s="80"/>
      <c r="D15" s="27"/>
      <c r="E15" s="17"/>
      <c r="F15" s="17"/>
      <c r="G15" s="12"/>
      <c r="H15" s="12"/>
      <c r="I15" s="168"/>
      <c r="J15" s="133"/>
      <c r="L15" s="6"/>
    </row>
    <row r="16" spans="1:20" customFormat="1" x14ac:dyDescent="0.15">
      <c r="B16" s="6"/>
      <c r="C16" s="21"/>
      <c r="D16" s="20"/>
      <c r="E16" s="17"/>
      <c r="F16" s="17"/>
      <c r="G16" s="12"/>
      <c r="H16" s="12"/>
      <c r="I16" s="168"/>
      <c r="J16" s="133"/>
      <c r="L16" s="6"/>
    </row>
    <row r="17" spans="1:29" customFormat="1" x14ac:dyDescent="0.15">
      <c r="B17" s="6"/>
      <c r="C17" s="21"/>
      <c r="D17" s="27"/>
      <c r="E17" s="17"/>
      <c r="F17" s="17"/>
      <c r="G17" s="12"/>
      <c r="H17" s="12"/>
      <c r="I17" s="164"/>
      <c r="J17" s="133"/>
      <c r="L17" s="6"/>
    </row>
    <row r="18" spans="1:29" customFormat="1" x14ac:dyDescent="0.15">
      <c r="B18" s="6"/>
      <c r="C18" s="21"/>
      <c r="D18" s="20"/>
      <c r="E18" s="17"/>
      <c r="F18" s="17"/>
      <c r="G18" s="12"/>
      <c r="H18" s="12"/>
      <c r="I18" s="164"/>
      <c r="J18" s="133"/>
      <c r="L18" s="6"/>
    </row>
    <row r="19" spans="1:29" customFormat="1" x14ac:dyDescent="0.15">
      <c r="B19" s="6"/>
      <c r="C19" s="21"/>
      <c r="D19" s="27"/>
      <c r="E19" s="17"/>
      <c r="F19" s="17"/>
      <c r="G19" s="12"/>
      <c r="H19" s="12"/>
      <c r="I19" s="164"/>
      <c r="J19" s="133"/>
      <c r="L19" s="6"/>
    </row>
    <row r="20" spans="1:29" customFormat="1" x14ac:dyDescent="0.15">
      <c r="B20" s="6"/>
      <c r="C20" s="80"/>
      <c r="D20" s="27"/>
      <c r="E20" s="17"/>
      <c r="F20" s="17"/>
      <c r="G20" s="12"/>
      <c r="H20" s="12"/>
      <c r="I20" s="164"/>
      <c r="J20" s="133"/>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1" t="s">
        <v>597</v>
      </c>
      <c r="B28" s="241"/>
      <c r="C28" s="241"/>
      <c r="D28" s="241"/>
      <c r="E28" s="241"/>
      <c r="F28" s="241"/>
      <c r="G28" s="241"/>
      <c r="H28" s="241"/>
      <c r="I28" s="241"/>
      <c r="J28" s="241"/>
      <c r="K28" s="241"/>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87">
        <f>VLOOKUP(B30,'Sub Op Table'!A:C,3,0)</f>
        <v>11.52</v>
      </c>
      <c r="E30" s="103">
        <f t="shared" ref="E30:E32" si="0">D30/60</f>
        <v>0.192</v>
      </c>
      <c r="F30" s="103" t="s">
        <v>840</v>
      </c>
      <c r="G30" s="106">
        <f>VLOOKUP(F30,$C$14:$D$20,2,FALSE)</f>
        <v>4</v>
      </c>
      <c r="H30" s="88">
        <f>'Secondary Assumptions'!C14/'Secondary Assumptions'!C12</f>
        <v>0.25</v>
      </c>
      <c r="I30" s="103">
        <f>E30*G30*H30</f>
        <v>0.192</v>
      </c>
      <c r="J30" s="107"/>
      <c r="K30" s="108" t="s">
        <v>363</v>
      </c>
      <c r="T30" s="73"/>
      <c r="U30" s="88"/>
      <c r="V30" s="103"/>
      <c r="Z30" s="88"/>
      <c r="AA30" s="103"/>
      <c r="AC30" s="109"/>
    </row>
    <row r="31" spans="1:29" ht="15" x14ac:dyDescent="0.2">
      <c r="A31" s="95">
        <v>2</v>
      </c>
      <c r="B31" s="97">
        <v>1</v>
      </c>
      <c r="C31" t="str">
        <f>VLOOKUP(B:B,'Sub Op Table'!A:C,2,0)</f>
        <v>OBTAIN</v>
      </c>
      <c r="D31" s="87">
        <f>VLOOKUP(B31,'Sub Op Table'!A:C,3,0)</f>
        <v>0.72</v>
      </c>
      <c r="E31" s="103">
        <f t="shared" ref="E31" si="1">D31/60</f>
        <v>1.2E-2</v>
      </c>
      <c r="F31" s="103" t="s">
        <v>840</v>
      </c>
      <c r="G31" s="106">
        <f>VLOOKUP(F31,$C$14:$D$20,2,FALSE)</f>
        <v>4</v>
      </c>
      <c r="H31" s="88">
        <f>'Secondary Assumptions'!C14/'Secondary Assumptions'!C12</f>
        <v>0.25</v>
      </c>
      <c r="I31" s="103">
        <f>E31*G31*H31</f>
        <v>1.2E-2</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87">
        <f>VLOOKUP(B32,'Sub Op Table'!A:C,3,0)</f>
        <v>15.839999999999998</v>
      </c>
      <c r="E32" s="103">
        <f t="shared" si="0"/>
        <v>0.26399999999999996</v>
      </c>
      <c r="F32" s="103" t="s">
        <v>840</v>
      </c>
      <c r="G32" s="106">
        <f>VLOOKUP(F32,$C$14:$D$20,2,FALSE)</f>
        <v>4</v>
      </c>
      <c r="H32" s="88">
        <f>'Secondary Assumptions'!C14/'Secondary Assumptions'!C12</f>
        <v>0.25</v>
      </c>
      <c r="I32" s="103">
        <f t="shared" ref="I32" si="2">E32*G32*H32</f>
        <v>0.26399999999999996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87">
        <f>VLOOKUP(B34,'Sub Op Table'!A:C,3,0)</f>
        <v>2.88</v>
      </c>
      <c r="E34" s="103">
        <f t="shared" ref="E34:E37" si="3">D34/60</f>
        <v>4.8000000000000001E-2</v>
      </c>
      <c r="F34" s="103" t="s">
        <v>840</v>
      </c>
      <c r="G34" s="106">
        <f>VLOOKUP(F34,$C$14:$D$20,2,FALSE)</f>
        <v>4</v>
      </c>
      <c r="H34" s="88">
        <f>'Secondary Assumptions'!C14/'Secondary Assumptions'!C12</f>
        <v>0.25</v>
      </c>
      <c r="I34" s="103">
        <f>E34*G34*H34</f>
        <v>4.8000000000000001E-2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87">
        <f>VLOOKUP(B35,'Sub Op Table'!A:C,3,0)</f>
        <v>1.0799999999999998</v>
      </c>
      <c r="E35" s="103">
        <f t="shared" si="3"/>
        <v>1.7999999999999999E-2</v>
      </c>
      <c r="F35" s="103" t="s">
        <v>840</v>
      </c>
      <c r="G35" s="106">
        <f>VLOOKUP(F35,$C$14:$D$20,2,FALSE)</f>
        <v>4</v>
      </c>
      <c r="H35" s="88">
        <f>'Secondary Assumptions'!C14/'Secondary Assumptions'!C12</f>
        <v>0.25</v>
      </c>
      <c r="I35" s="103">
        <f t="shared" ref="I35" si="4">E35*G35*H35</f>
        <v>1.7999999999999999E-2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87">
        <f>VLOOKUP(B36,'Sub Op Table'!A:C,3,0)</f>
        <v>8.6399999999999988</v>
      </c>
      <c r="E36" s="103">
        <f t="shared" si="3"/>
        <v>0.14399999999999999</v>
      </c>
      <c r="F36" s="103" t="s">
        <v>840</v>
      </c>
      <c r="G36" s="106">
        <f>VLOOKUP(F36,$C$14:$D$20,2,FALSE)</f>
        <v>4</v>
      </c>
      <c r="H36" s="88">
        <f>'Secondary Assumptions'!C14/'Secondary Assumptions'!C12</f>
        <v>0.25</v>
      </c>
      <c r="I36" s="103">
        <f>E36*G36*H36</f>
        <v>0.14399999999999999</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87">
        <f>VLOOKUP(B37,'Sub Op Table'!A:C,3,0)</f>
        <v>3.2399999999999998</v>
      </c>
      <c r="E37" s="103">
        <f t="shared" si="3"/>
        <v>5.3999999999999999E-2</v>
      </c>
      <c r="F37" s="103" t="s">
        <v>840</v>
      </c>
      <c r="G37" s="106">
        <f>VLOOKUP(F37,$C$14:$D$20,2,FALSE)</f>
        <v>4</v>
      </c>
      <c r="H37" s="88">
        <f>'Secondary Assumptions'!C14/'Secondary Assumptions'!C12</f>
        <v>0.25</v>
      </c>
      <c r="I37" s="103">
        <f>E37*G37*H37</f>
        <v>5.3999999999999999E-2</v>
      </c>
      <c r="J37" s="107"/>
      <c r="K37" s="108" t="s">
        <v>458</v>
      </c>
      <c r="T37" s="73"/>
      <c r="U37" s="88"/>
      <c r="V37" s="103"/>
      <c r="Z37" s="88"/>
      <c r="AA37" s="103"/>
      <c r="AC37" s="109"/>
    </row>
    <row r="38" spans="1:29" ht="15" x14ac:dyDescent="0.2">
      <c r="C38" s="89" t="s">
        <v>459</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87">
        <f>VLOOKUP(B39,'Sub Op Table'!A:C,3,0)</f>
        <v>3.5999999999999996</v>
      </c>
      <c r="E39" s="103">
        <f t="shared" ref="E39:E43" si="5">D39/60</f>
        <v>5.9999999999999991E-2</v>
      </c>
      <c r="F39" s="103" t="s">
        <v>840</v>
      </c>
      <c r="G39" s="106">
        <f>VLOOKUP(F39,$C$14:$D$20,2,FALSE)</f>
        <v>4</v>
      </c>
      <c r="H39" s="88">
        <v>1</v>
      </c>
      <c r="I39" s="103">
        <f>E39*G39*H39</f>
        <v>0.23999999999999996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87">
        <f>VLOOKUP(B40,'Sub Op Table'!A:C,3,0)</f>
        <v>1.0799999999999998</v>
      </c>
      <c r="E40" s="103">
        <f t="shared" si="5"/>
        <v>1.7999999999999999E-2</v>
      </c>
      <c r="F40" s="103" t="s">
        <v>840</v>
      </c>
      <c r="G40" s="106">
        <f>VLOOKUP(F40,$C$14:$D$20,2,FALSE)</f>
        <v>4</v>
      </c>
      <c r="H40" s="88">
        <v>1</v>
      </c>
      <c r="I40" s="103">
        <f t="shared" ref="I40:I41" si="6">E40*G40*H40</f>
        <v>7.1999999999999995E-2</v>
      </c>
      <c r="J40" s="107"/>
      <c r="K40" s="108" t="s">
        <v>461</v>
      </c>
      <c r="T40" s="73"/>
      <c r="U40" s="88"/>
      <c r="V40" s="103"/>
      <c r="Z40" s="88"/>
      <c r="AA40" s="103"/>
      <c r="AC40" s="109"/>
    </row>
    <row r="41" spans="1:29" ht="15" x14ac:dyDescent="0.2">
      <c r="A41" s="95">
        <v>10</v>
      </c>
      <c r="B41" s="97">
        <v>8</v>
      </c>
      <c r="C41" t="str">
        <f>VLOOKUP(B:B,'Sub Op Table'!A:C,2,0)</f>
        <v>PLACE WITH 50% BEND</v>
      </c>
      <c r="D41" s="87">
        <f>VLOOKUP(B41,'Sub Op Table'!A:C,3,0)</f>
        <v>1.7999999999999998</v>
      </c>
      <c r="E41" s="103">
        <f t="shared" si="5"/>
        <v>2.9999999999999995E-2</v>
      </c>
      <c r="F41" s="103" t="s">
        <v>840</v>
      </c>
      <c r="G41" s="106">
        <f>VLOOKUP(F41,$C$14:$D$20,2,FALSE)</f>
        <v>4</v>
      </c>
      <c r="H41" s="88">
        <v>1</v>
      </c>
      <c r="I41" s="103">
        <f t="shared" si="6"/>
        <v>0.11999999999999998</v>
      </c>
      <c r="J41" s="107"/>
      <c r="K41" s="108" t="s">
        <v>462</v>
      </c>
      <c r="T41" s="73"/>
      <c r="U41" s="88"/>
      <c r="V41" s="103"/>
      <c r="Z41" s="88"/>
      <c r="AA41" s="103"/>
      <c r="AC41" s="109"/>
    </row>
    <row r="42" spans="1:29" ht="15" x14ac:dyDescent="0.2">
      <c r="A42" s="95">
        <v>11</v>
      </c>
      <c r="B42" s="97">
        <v>1</v>
      </c>
      <c r="C42" t="str">
        <f>VLOOKUP(B:B,'Sub Op Table'!A:C,2,0)</f>
        <v>OBTAIN</v>
      </c>
      <c r="D42" s="87">
        <f>VLOOKUP(B42,'Sub Op Table'!A:C,3,0)</f>
        <v>0.72</v>
      </c>
      <c r="E42" s="103">
        <f t="shared" ref="E42" si="7">D42/60</f>
        <v>1.2E-2</v>
      </c>
      <c r="F42" s="103" t="s">
        <v>840</v>
      </c>
      <c r="G42" s="106">
        <f>VLOOKUP(F42,$C$14:$D$20,2,FALSE)</f>
        <v>4</v>
      </c>
      <c r="H42" s="88">
        <f>'Secondary Assumptions'!C14/'Secondary Assumptions'!C12</f>
        <v>0.25</v>
      </c>
      <c r="I42" s="103">
        <f t="shared" ref="I42" si="8">E42*G42*H42</f>
        <v>1.2E-2</v>
      </c>
      <c r="J42" s="107"/>
      <c r="K42" s="108" t="s">
        <v>369</v>
      </c>
      <c r="T42" s="73"/>
      <c r="U42" s="88"/>
      <c r="V42" s="103"/>
      <c r="Z42" s="88"/>
      <c r="AA42" s="103"/>
      <c r="AC42" s="109"/>
    </row>
    <row r="43" spans="1:29" ht="15" x14ac:dyDescent="0.2">
      <c r="A43" s="95">
        <v>12</v>
      </c>
      <c r="B43" s="97">
        <v>75</v>
      </c>
      <c r="C43" t="str">
        <f>VLOOKUP(B:B,'Sub Op Table'!A:C,2,0)</f>
        <v>CART PUSH/PULL 123-135 STEPS</v>
      </c>
      <c r="D43" s="87">
        <f>VLOOKUP(B43,'Sub Op Table'!A:C,3,0)</f>
        <v>98.639999999999986</v>
      </c>
      <c r="E43" s="103">
        <f t="shared" si="5"/>
        <v>1.6439999999999997</v>
      </c>
      <c r="F43" s="103" t="s">
        <v>840</v>
      </c>
      <c r="G43" s="106">
        <f>VLOOKUP(F43,$C$14:$D$20,2,FALSE)</f>
        <v>4</v>
      </c>
      <c r="H43" s="88">
        <f>'Secondary Assumptions'!C14/'Secondary Assumptions'!C12</f>
        <v>0.25</v>
      </c>
      <c r="I43" s="103">
        <f>E43*G43*H43</f>
        <v>1.6439999999999997</v>
      </c>
      <c r="J43" s="107"/>
      <c r="K43" s="108" t="s">
        <v>682</v>
      </c>
      <c r="T43" s="73"/>
      <c r="U43" s="88"/>
      <c r="V43" s="103"/>
      <c r="Z43" s="88"/>
      <c r="AA43" s="103"/>
      <c r="AC43" s="109"/>
    </row>
    <row r="44" spans="1:29" ht="15" x14ac:dyDescent="0.2">
      <c r="C44" s="89" t="s">
        <v>825</v>
      </c>
      <c r="E44" s="103"/>
      <c r="F44" s="103"/>
      <c r="G44" s="103"/>
      <c r="I44" s="103"/>
      <c r="J44" s="104"/>
      <c r="K44" s="105"/>
      <c r="T44" s="73"/>
      <c r="U44" s="88"/>
      <c r="V44" s="103"/>
      <c r="Z44" s="88"/>
      <c r="AA44" s="103"/>
      <c r="AC44" s="109"/>
    </row>
    <row r="45" spans="1:29" ht="15" x14ac:dyDescent="0.2">
      <c r="A45" s="95">
        <v>13</v>
      </c>
      <c r="B45" s="97">
        <v>434</v>
      </c>
      <c r="C45" t="str">
        <f>VLOOKUP(B:B,'Sub Op Table'!A:C,2,0)</f>
        <v>OBTAIN RADIO FROM BELT AND RETURN</v>
      </c>
      <c r="D45" s="87">
        <f>VLOOKUP(B45,'Sub Op Table'!A:C,3,0)</f>
        <v>2.88</v>
      </c>
      <c r="E45" s="103">
        <f t="shared" ref="E45:E49" si="9">D45/60</f>
        <v>4.8000000000000001E-2</v>
      </c>
      <c r="F45" s="103" t="s">
        <v>840</v>
      </c>
      <c r="G45" s="106">
        <f>VLOOKUP(F45,$C$14:$D$20,2,FALSE)</f>
        <v>4</v>
      </c>
      <c r="H45" s="88">
        <f>'Secondary Assumptions'!C14/'Secondary Assumptions'!C12</f>
        <v>0.25</v>
      </c>
      <c r="I45" s="103">
        <f>E45*G45*H45</f>
        <v>4.8000000000000001E-2</v>
      </c>
      <c r="J45" s="107"/>
      <c r="K45" s="108" t="s">
        <v>455</v>
      </c>
      <c r="T45" s="73"/>
      <c r="U45" s="88"/>
      <c r="V45" s="103"/>
      <c r="Z45" s="88"/>
      <c r="AA45" s="103"/>
      <c r="AC45" s="109"/>
    </row>
    <row r="46" spans="1:29" ht="15" x14ac:dyDescent="0.2">
      <c r="A46" s="95">
        <v>14</v>
      </c>
      <c r="B46" s="97">
        <v>197</v>
      </c>
      <c r="C46" t="str">
        <f>VLOOKUP(B:B,'Sub Op Table'!A:C,2,0)</f>
        <v>PUSH BUTTON/PUSH PULL SWITCH / LEVER &lt;12"</v>
      </c>
      <c r="D46" s="87">
        <f>VLOOKUP(B46,'Sub Op Table'!A:C,3,0)</f>
        <v>1.0799999999999998</v>
      </c>
      <c r="E46" s="103">
        <f t="shared" si="9"/>
        <v>1.7999999999999999E-2</v>
      </c>
      <c r="F46" s="103" t="s">
        <v>840</v>
      </c>
      <c r="G46" s="106">
        <f>VLOOKUP(F46,$C$14:$D$20,2,FALSE)</f>
        <v>4</v>
      </c>
      <c r="H46" s="88">
        <f>'Secondary Assumptions'!C14/'Secondary Assumptions'!C12</f>
        <v>0.25</v>
      </c>
      <c r="I46" s="103">
        <f t="shared" ref="I46:I48" si="10">E46*G46*H46</f>
        <v>1.7999999999999999E-2</v>
      </c>
      <c r="J46" s="107"/>
      <c r="K46" s="108" t="s">
        <v>456</v>
      </c>
      <c r="T46" s="73"/>
      <c r="U46" s="88"/>
      <c r="V46" s="103"/>
      <c r="Z46" s="88"/>
      <c r="AA46" s="103"/>
      <c r="AC46" s="109"/>
    </row>
    <row r="47" spans="1:29" ht="15" x14ac:dyDescent="0.2">
      <c r="A47" s="95">
        <v>15</v>
      </c>
      <c r="B47" s="97">
        <v>236</v>
      </c>
      <c r="C47" t="str">
        <f>VLOOKUP(B:B,'Sub Op Table'!A:C,2,0)</f>
        <v>OPEN CARTON WITH KNIFE AND DISCARD TOP</v>
      </c>
      <c r="D47" s="87">
        <f>VLOOKUP(B47,'Sub Op Table'!A:C,3,0)</f>
        <v>9.36</v>
      </c>
      <c r="E47" s="103">
        <f t="shared" si="9"/>
        <v>0.156</v>
      </c>
      <c r="F47" s="103" t="s">
        <v>840</v>
      </c>
      <c r="G47" s="106">
        <f>VLOOKUP(F47,$C$14:$D$20,2,FALSE)</f>
        <v>4</v>
      </c>
      <c r="H47" s="88">
        <v>1</v>
      </c>
      <c r="I47" s="103">
        <f t="shared" si="10"/>
        <v>0.624</v>
      </c>
      <c r="J47" s="107"/>
      <c r="K47" s="108" t="s">
        <v>826</v>
      </c>
      <c r="T47" s="73"/>
      <c r="U47" s="88"/>
      <c r="V47" s="103"/>
      <c r="Z47" s="88"/>
      <c r="AA47" s="103"/>
      <c r="AC47" s="109"/>
    </row>
    <row r="48" spans="1:29" ht="15" x14ac:dyDescent="0.2">
      <c r="A48" s="95">
        <v>16</v>
      </c>
      <c r="B48" s="97">
        <v>522</v>
      </c>
      <c r="C48" t="str">
        <f>VLOOKUP(B:B,'Sub Op Table'!A:C,2,0)</f>
        <v>ASSEMBLE BOX (FOLD)</v>
      </c>
      <c r="D48" s="87">
        <f>VLOOKUP(B48,'Sub Op Table'!A:C,3,0)</f>
        <v>3.5999999999999996</v>
      </c>
      <c r="E48" s="103">
        <f t="shared" si="9"/>
        <v>5.9999999999999991E-2</v>
      </c>
      <c r="F48" s="103" t="s">
        <v>840</v>
      </c>
      <c r="G48" s="106">
        <f>VLOOKUP(F48,$C$14:$D$20,2,FALSE)</f>
        <v>4</v>
      </c>
      <c r="H48" s="88">
        <v>1</v>
      </c>
      <c r="I48" s="103">
        <f t="shared" si="10"/>
        <v>0.23999999999999996</v>
      </c>
      <c r="J48" s="107"/>
      <c r="K48" s="108" t="s">
        <v>827</v>
      </c>
      <c r="T48" s="73"/>
      <c r="U48" s="88"/>
      <c r="V48" s="103"/>
      <c r="Z48" s="88"/>
      <c r="AA48" s="103"/>
      <c r="AC48" s="109"/>
    </row>
    <row r="49" spans="1:29" ht="15" x14ac:dyDescent="0.2">
      <c r="A49" s="95">
        <v>17</v>
      </c>
      <c r="B49" s="97">
        <v>7</v>
      </c>
      <c r="C49" t="str">
        <f>VLOOKUP(B:B,'Sub Op Table'!A:C,2,0)</f>
        <v>PLACE</v>
      </c>
      <c r="D49" s="87">
        <f>VLOOKUP(B49,'Sub Op Table'!A:C,3,0)</f>
        <v>0.72</v>
      </c>
      <c r="E49" s="103">
        <f t="shared" si="9"/>
        <v>1.2E-2</v>
      </c>
      <c r="F49" s="103" t="s">
        <v>840</v>
      </c>
      <c r="G49" s="106">
        <f>VLOOKUP(F49,$C$14:$D$20,2,FALSE)</f>
        <v>4</v>
      </c>
      <c r="H49" s="88">
        <v>1</v>
      </c>
      <c r="I49" s="103">
        <f>E49*G49*H49</f>
        <v>4.8000000000000001E-2</v>
      </c>
      <c r="J49" s="107"/>
      <c r="K49" s="108" t="s">
        <v>828</v>
      </c>
      <c r="T49" s="73"/>
      <c r="U49" s="88"/>
      <c r="V49" s="103"/>
      <c r="Z49" s="88"/>
      <c r="AA49" s="103"/>
      <c r="AC49" s="109"/>
    </row>
    <row r="50" spans="1:29" ht="15" x14ac:dyDescent="0.2">
      <c r="T50" s="73"/>
      <c r="V50" s="103"/>
      <c r="AA50" s="103"/>
      <c r="AC50" s="109"/>
    </row>
    <row r="51" spans="1:29" ht="15" x14ac:dyDescent="0.2">
      <c r="T51" s="73"/>
      <c r="V51" s="103"/>
      <c r="AA51" s="103"/>
    </row>
    <row r="52" spans="1:29" ht="15" x14ac:dyDescent="0.2">
      <c r="I52" s="110">
        <f>SUM(I30:I49)</f>
        <v>3.7979999999999992</v>
      </c>
      <c r="J52" s="111" t="s">
        <v>464</v>
      </c>
      <c r="T52" s="73"/>
      <c r="V52" s="112"/>
      <c r="W52" s="93"/>
      <c r="AA52" s="112"/>
      <c r="AB52" s="93"/>
    </row>
    <row r="53" spans="1:29" ht="15" x14ac:dyDescent="0.2">
      <c r="I53" s="110">
        <f>I54-I52</f>
        <v>0.55087156057847597</v>
      </c>
      <c r="J53" s="111" t="s">
        <v>465</v>
      </c>
      <c r="T53" s="73"/>
      <c r="V53" s="112"/>
      <c r="W53" s="93"/>
      <c r="AA53" s="112"/>
      <c r="AB53" s="93"/>
    </row>
    <row r="54" spans="1:29" ht="15" x14ac:dyDescent="0.2">
      <c r="I54" s="113">
        <f>I52/(1-D11)</f>
        <v>4.3488715605784751</v>
      </c>
      <c r="J54" s="113" t="s">
        <v>466</v>
      </c>
      <c r="T54" s="73"/>
      <c r="V54" s="112"/>
      <c r="W54" s="114"/>
      <c r="AA54" s="112"/>
      <c r="AB54" s="114"/>
    </row>
    <row r="55" spans="1:29" ht="15" x14ac:dyDescent="0.2">
      <c r="T55" s="73"/>
      <c r="V55" s="88"/>
      <c r="W55" s="87"/>
      <c r="AA55" s="88"/>
      <c r="AB55" s="87"/>
    </row>
    <row r="56" spans="1:29" ht="15" x14ac:dyDescent="0.2">
      <c r="I56" s="112"/>
      <c r="J56" s="93"/>
      <c r="T56" s="73"/>
      <c r="V56" s="112"/>
      <c r="W56" s="93"/>
      <c r="AA56" s="112"/>
      <c r="AB56" s="93"/>
    </row>
    <row r="57" spans="1:29" ht="15" x14ac:dyDescent="0.2">
      <c r="T57" s="73"/>
      <c r="V57" s="103"/>
      <c r="AA57" s="103"/>
    </row>
    <row r="58" spans="1:29" ht="15" x14ac:dyDescent="0.2">
      <c r="B58" s="97"/>
      <c r="C58" s="86" t="s">
        <v>467</v>
      </c>
      <c r="T58" s="73"/>
      <c r="V58" s="103"/>
      <c r="AA58" s="103"/>
    </row>
    <row r="59" spans="1:29" ht="15" x14ac:dyDescent="0.2">
      <c r="B59" s="115"/>
      <c r="C59" s="86" t="s">
        <v>468</v>
      </c>
      <c r="T59" s="73"/>
      <c r="V59" s="103"/>
      <c r="AA59" s="103"/>
    </row>
    <row r="60" spans="1:29" ht="15" x14ac:dyDescent="0.2">
      <c r="B60" s="116"/>
      <c r="C60" s="86" t="s">
        <v>469</v>
      </c>
      <c r="T60" s="73"/>
      <c r="V60" s="103"/>
      <c r="AA60" s="103"/>
    </row>
    <row r="61" spans="1:29" ht="15" x14ac:dyDescent="0.2">
      <c r="T61" s="73"/>
      <c r="V61" s="103"/>
      <c r="AA61" s="103"/>
    </row>
    <row r="62" spans="1:29" ht="15" x14ac:dyDescent="0.2">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row>
    <row r="139" spans="20:27" ht="15" x14ac:dyDescent="0.2">
      <c r="T139" s="7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sheetData>
  <mergeCells count="2">
    <mergeCell ref="A1:K1"/>
    <mergeCell ref="A28:K28"/>
  </mergeCells>
  <dataValidations count="2">
    <dataValidation type="list" allowBlank="1" showInputMessage="1" showErrorMessage="1" sqref="E25:F25 E22:E24 F24 F14:F20" xr:uid="{A7180B79-2028-43F9-8971-EC7E1D65F1BD}">
      <formula1>"UMT Study, Client Data, Video Data, Assumption, Expert Knowledge"</formula1>
    </dataValidation>
    <dataValidation type="list" allowBlank="1" showInputMessage="1" showErrorMessage="1" sqref="F30:F49" xr:uid="{5F6B4234-436A-4E00-8A54-3794A111B074}">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6828-A9F4-47A8-BF82-32A5DD093AFB}">
  <sheetPr codeName="Sheet10"/>
  <dimension ref="A1:AC169"/>
  <sheetViews>
    <sheetView showGridLines="0" topLeftCell="A25" zoomScale="80" zoomScaleNormal="80" workbookViewId="0">
      <selection activeCell="G53" sqref="G53"/>
    </sheetView>
  </sheetViews>
  <sheetFormatPr baseColWidth="10" defaultColWidth="9.1640625" defaultRowHeight="13" x14ac:dyDescent="0.15"/>
  <cols>
    <col min="1" max="1" width="4" style="86" bestFit="1" customWidth="1"/>
    <col min="2" max="2" width="9.1640625" style="87" bestFit="1" customWidth="1"/>
    <col min="3" max="3" width="30.1640625" style="86" customWidth="1"/>
    <col min="4" max="5" width="12.83203125" style="87" customWidth="1"/>
    <col min="6" max="6" width="26.5" style="87" bestFit="1" customWidth="1"/>
    <col min="7" max="7" width="12.83203125" style="88" customWidth="1"/>
    <col min="8" max="8" width="15.5" style="88" bestFit="1" customWidth="1"/>
    <col min="9" max="9" width="18" style="88" bestFit="1" customWidth="1"/>
    <col min="10" max="10" width="23.332031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0" t="s">
        <v>160</v>
      </c>
      <c r="B1" s="240"/>
      <c r="C1" s="240"/>
      <c r="D1" s="240"/>
      <c r="E1" s="240"/>
      <c r="F1" s="240"/>
      <c r="G1" s="240"/>
      <c r="H1" s="240"/>
      <c r="I1" s="240"/>
      <c r="J1" s="240"/>
      <c r="K1" s="240"/>
    </row>
    <row r="3" spans="1:20" ht="15" x14ac:dyDescent="0.2">
      <c r="C3" s="89"/>
      <c r="D3" s="49"/>
      <c r="H3" s="89"/>
      <c r="I3" s="86"/>
      <c r="T3" s="73"/>
    </row>
    <row r="4" spans="1:20" ht="15" x14ac:dyDescent="0.2">
      <c r="C4" s="89"/>
      <c r="H4" s="89"/>
      <c r="I4" s="89"/>
      <c r="T4" s="73"/>
    </row>
    <row r="5" spans="1:20" ht="15" x14ac:dyDescent="0.2">
      <c r="C5" s="89"/>
      <c r="H5" s="89"/>
      <c r="I5" s="89"/>
      <c r="T5" s="73"/>
    </row>
    <row r="6" spans="1:20" customFormat="1" x14ac:dyDescent="0.15">
      <c r="A6" s="28"/>
      <c r="B6" s="6"/>
      <c r="C6" s="5" t="s">
        <v>162</v>
      </c>
      <c r="D6" s="15" t="s">
        <v>637</v>
      </c>
      <c r="E6" s="6"/>
      <c r="F6" s="6"/>
      <c r="G6" s="12"/>
      <c r="H6" s="12"/>
      <c r="I6" s="175"/>
      <c r="J6" s="6"/>
      <c r="K6" s="5"/>
    </row>
    <row r="7" spans="1:20" customFormat="1" x14ac:dyDescent="0.15">
      <c r="A7" s="28"/>
      <c r="B7" s="6"/>
      <c r="C7" s="5" t="s">
        <v>161</v>
      </c>
      <c r="D7" s="15" t="s">
        <v>377</v>
      </c>
      <c r="E7" s="6"/>
      <c r="F7" s="6"/>
      <c r="G7" s="12"/>
      <c r="H7" s="12"/>
      <c r="I7" s="78"/>
      <c r="J7" s="6"/>
      <c r="K7" s="5"/>
      <c r="L7" s="5"/>
    </row>
    <row r="8" spans="1:20" customFormat="1" x14ac:dyDescent="0.15">
      <c r="A8" s="28"/>
      <c r="B8" s="6"/>
      <c r="D8" s="6"/>
      <c r="E8" s="6"/>
      <c r="F8" s="6"/>
      <c r="G8" s="12"/>
      <c r="H8" s="12"/>
      <c r="I8" s="78"/>
      <c r="J8" s="6"/>
      <c r="L8" s="28"/>
    </row>
    <row r="9" spans="1:20" customFormat="1" x14ac:dyDescent="0.15">
      <c r="A9" s="28"/>
      <c r="B9" s="6"/>
      <c r="C9" s="5"/>
      <c r="D9" s="6"/>
      <c r="E9" s="6"/>
      <c r="F9" s="6"/>
      <c r="G9" s="12"/>
      <c r="H9" s="12"/>
      <c r="I9" s="78"/>
      <c r="J9" s="6"/>
      <c r="L9" s="6"/>
    </row>
    <row r="10" spans="1:20" customFormat="1" x14ac:dyDescent="0.15">
      <c r="A10" s="28"/>
      <c r="B10" s="6"/>
      <c r="C10" s="32" t="s">
        <v>163</v>
      </c>
      <c r="D10" s="17" t="s">
        <v>329</v>
      </c>
      <c r="E10" s="6"/>
      <c r="F10" s="6"/>
      <c r="G10" s="12"/>
      <c r="H10" s="12"/>
      <c r="I10" s="164"/>
      <c r="J10" s="133"/>
      <c r="K10" s="28"/>
      <c r="L10" s="6"/>
    </row>
    <row r="11" spans="1:20" customFormat="1" x14ac:dyDescent="0.15">
      <c r="A11" s="28"/>
      <c r="B11" s="6"/>
      <c r="C11" t="s">
        <v>164</v>
      </c>
      <c r="D11" s="70">
        <v>0.12667</v>
      </c>
      <c r="E11" s="6"/>
      <c r="F11" s="6"/>
      <c r="G11" s="12"/>
      <c r="H11" s="12"/>
      <c r="I11" s="168"/>
      <c r="J11" s="133"/>
      <c r="K11" s="28"/>
      <c r="L11" s="6"/>
    </row>
    <row r="12" spans="1:20" customFormat="1" x14ac:dyDescent="0.15">
      <c r="A12" s="28"/>
      <c r="B12" s="6"/>
      <c r="D12" s="6"/>
      <c r="E12" s="6"/>
      <c r="F12" s="6"/>
      <c r="G12" s="12"/>
      <c r="H12" s="12"/>
      <c r="I12" s="168"/>
      <c r="J12" s="133"/>
      <c r="K12" s="28"/>
      <c r="L12" s="6"/>
    </row>
    <row r="13" spans="1:20" customFormat="1" x14ac:dyDescent="0.15">
      <c r="B13" s="6"/>
      <c r="C13" s="5" t="s">
        <v>155</v>
      </c>
      <c r="D13" s="33" t="s">
        <v>156</v>
      </c>
      <c r="E13" s="33" t="s">
        <v>154</v>
      </c>
      <c r="F13" s="33"/>
      <c r="G13" s="12"/>
      <c r="H13" s="12"/>
      <c r="I13" s="168"/>
      <c r="J13" s="133"/>
      <c r="K13" s="28"/>
      <c r="L13" s="6"/>
    </row>
    <row r="14" spans="1:20" customFormat="1" x14ac:dyDescent="0.15">
      <c r="B14" s="6"/>
      <c r="C14" s="21" t="s">
        <v>686</v>
      </c>
      <c r="D14" s="20">
        <f>'Main Page'!C9</f>
        <v>20</v>
      </c>
      <c r="E14" s="17" t="s">
        <v>689</v>
      </c>
      <c r="F14" s="17"/>
      <c r="G14" s="12"/>
      <c r="H14" s="12"/>
      <c r="I14" s="168"/>
      <c r="J14" s="133"/>
      <c r="L14" s="6"/>
    </row>
    <row r="15" spans="1:20" customFormat="1" x14ac:dyDescent="0.15">
      <c r="B15" s="6"/>
      <c r="C15" s="21" t="s">
        <v>687</v>
      </c>
      <c r="D15" s="27">
        <f>'Main Page'!C10</f>
        <v>15</v>
      </c>
      <c r="E15" s="17" t="s">
        <v>689</v>
      </c>
      <c r="F15" s="17"/>
      <c r="G15" s="12"/>
      <c r="H15" s="12"/>
      <c r="I15" s="168"/>
      <c r="J15" s="133"/>
      <c r="L15" s="6"/>
    </row>
    <row r="16" spans="1:20" customFormat="1" x14ac:dyDescent="0.15">
      <c r="B16" s="6"/>
      <c r="C16" s="21"/>
      <c r="D16" s="27"/>
      <c r="E16" s="17"/>
      <c r="F16" s="17"/>
      <c r="G16" s="12"/>
      <c r="H16" s="12"/>
      <c r="I16" s="164"/>
      <c r="J16" s="133"/>
      <c r="L16" s="6"/>
    </row>
    <row r="17" spans="1:29" customFormat="1" x14ac:dyDescent="0.15">
      <c r="B17" s="6"/>
      <c r="C17" s="21"/>
      <c r="D17" s="27"/>
      <c r="E17" s="17"/>
      <c r="F17" s="17"/>
      <c r="G17" s="12"/>
      <c r="H17" s="12"/>
      <c r="I17" s="164"/>
      <c r="J17" s="133"/>
      <c r="L17" s="6"/>
    </row>
    <row r="18" spans="1:29" customFormat="1" x14ac:dyDescent="0.15">
      <c r="B18" s="6"/>
      <c r="C18" s="21"/>
      <c r="D18" s="20"/>
      <c r="E18" s="17"/>
      <c r="F18" s="17"/>
      <c r="G18" s="12"/>
      <c r="H18" s="12"/>
      <c r="I18" s="164"/>
      <c r="J18" s="133"/>
      <c r="L18" s="6"/>
    </row>
    <row r="19" spans="1:29" customFormat="1" x14ac:dyDescent="0.15">
      <c r="B19" s="6"/>
      <c r="C19" s="21"/>
      <c r="D19" s="27"/>
      <c r="E19" s="17"/>
      <c r="F19" s="17"/>
      <c r="G19" s="12"/>
      <c r="H19" s="12"/>
      <c r="I19" s="164"/>
      <c r="J19" s="133"/>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8"/>
      <c r="J21" s="87"/>
      <c r="L21" s="6"/>
    </row>
    <row r="22" spans="1:29" ht="15" x14ac:dyDescent="0.2">
      <c r="D22" s="92"/>
      <c r="F22" s="94"/>
      <c r="G22" s="94"/>
      <c r="H22" s="90"/>
      <c r="I22" s="87"/>
      <c r="J22" s="86"/>
      <c r="K22" s="86"/>
      <c r="S22" s="73"/>
    </row>
    <row r="23" spans="1:29" ht="15" x14ac:dyDescent="0.2">
      <c r="D23" s="92"/>
      <c r="G23" s="94"/>
      <c r="H23" s="94"/>
      <c r="I23" s="90"/>
      <c r="K23" s="86"/>
      <c r="T23" s="73"/>
    </row>
    <row r="24" spans="1:29" ht="15" x14ac:dyDescent="0.2">
      <c r="D24" s="92"/>
      <c r="G24" s="94"/>
      <c r="H24" s="94"/>
      <c r="I24" s="90"/>
      <c r="K24" s="86"/>
      <c r="T24" s="73"/>
    </row>
    <row r="25" spans="1:29" ht="15" x14ac:dyDescent="0.2">
      <c r="K25" s="49"/>
      <c r="T25" s="73"/>
    </row>
    <row r="26" spans="1:29" s="101" customFormat="1" ht="28" x14ac:dyDescent="0.15">
      <c r="A26" s="98" t="s">
        <v>157</v>
      </c>
      <c r="B26" s="98" t="s">
        <v>159</v>
      </c>
      <c r="C26" s="98" t="s">
        <v>158</v>
      </c>
      <c r="D26" s="99" t="s">
        <v>0</v>
      </c>
      <c r="E26" s="99" t="s">
        <v>1</v>
      </c>
      <c r="F26" s="100" t="s">
        <v>166</v>
      </c>
      <c r="G26" s="100" t="s">
        <v>165</v>
      </c>
      <c r="H26" s="100" t="s">
        <v>2</v>
      </c>
      <c r="I26" s="100" t="s">
        <v>3</v>
      </c>
      <c r="J26" s="98" t="s">
        <v>4</v>
      </c>
      <c r="K26" s="99" t="s">
        <v>5</v>
      </c>
      <c r="T26" s="102"/>
    </row>
    <row r="27" spans="1:29" ht="15" x14ac:dyDescent="0.2">
      <c r="A27" s="241" t="s">
        <v>598</v>
      </c>
      <c r="B27" s="241"/>
      <c r="C27" s="241"/>
      <c r="D27" s="241"/>
      <c r="E27" s="241"/>
      <c r="F27" s="241"/>
      <c r="G27" s="241"/>
      <c r="H27" s="241"/>
      <c r="I27" s="241"/>
      <c r="J27" s="241"/>
      <c r="K27" s="241"/>
      <c r="T27" s="73"/>
    </row>
    <row r="28" spans="1:29" ht="15" x14ac:dyDescent="0.2">
      <c r="C28" s="89" t="s">
        <v>470</v>
      </c>
      <c r="E28" s="103"/>
      <c r="F28" s="103"/>
      <c r="G28" s="103"/>
      <c r="I28" s="103"/>
      <c r="J28" s="104"/>
      <c r="K28" s="105"/>
      <c r="T28" s="73"/>
      <c r="U28" s="88"/>
      <c r="V28" s="103"/>
      <c r="Z28" s="88"/>
      <c r="AA28" s="103"/>
      <c r="AC28" s="109"/>
    </row>
    <row r="29" spans="1:29" ht="15" x14ac:dyDescent="0.2">
      <c r="A29" s="95">
        <v>1</v>
      </c>
      <c r="B29" s="97">
        <v>5</v>
      </c>
      <c r="C29" t="str">
        <f>VLOOKUP(B:B,'Sub Op Table'!A:C,2,0)</f>
        <v>OBTAIN HEAVY OBJECT WITH 50% BEND</v>
      </c>
      <c r="D29" s="87">
        <f>VLOOKUP(B29,'Sub Op Table'!A:C,3,0)</f>
        <v>2.52</v>
      </c>
      <c r="E29" s="103">
        <f t="shared" ref="E29:E33" si="0">D29/60</f>
        <v>4.2000000000000003E-2</v>
      </c>
      <c r="F29" s="103" t="s">
        <v>686</v>
      </c>
      <c r="G29" s="106">
        <f>VLOOKUP(F29,$C$14:$D$20,2,FALSE)</f>
        <v>20</v>
      </c>
      <c r="H29" s="88">
        <v>1</v>
      </c>
      <c r="I29" s="103">
        <f>E29*G29*H29</f>
        <v>0.84000000000000008</v>
      </c>
      <c r="J29" s="107"/>
      <c r="K29" s="108" t="s">
        <v>690</v>
      </c>
      <c r="T29" s="73"/>
      <c r="U29" s="88"/>
      <c r="V29" s="103"/>
      <c r="Z29" s="88"/>
      <c r="AA29" s="103"/>
      <c r="AC29" s="109"/>
    </row>
    <row r="30" spans="1:29" ht="15" x14ac:dyDescent="0.2">
      <c r="A30" s="95">
        <v>2</v>
      </c>
      <c r="B30" s="97">
        <v>22</v>
      </c>
      <c r="C30" t="str">
        <f>VLOOKUP(B:B,'Sub Op Table'!A:C,2,0)</f>
        <v>WALK 1-2 STEPS (0-5 FT, 0.0-1.5 M)</v>
      </c>
      <c r="D30" s="87">
        <f>VLOOKUP(B30,'Sub Op Table'!A:C,3,0)</f>
        <v>1.0799999999999998</v>
      </c>
      <c r="E30" s="103">
        <f t="shared" ref="E30" si="1">D30/60</f>
        <v>1.7999999999999999E-2</v>
      </c>
      <c r="F30" s="103" t="s">
        <v>686</v>
      </c>
      <c r="G30" s="106">
        <f>VLOOKUP(F30,$C$14:$D$20,2,FALSE)</f>
        <v>20</v>
      </c>
      <c r="H30" s="88">
        <v>1</v>
      </c>
      <c r="I30" s="103">
        <f>E30*G30*H30</f>
        <v>0.36</v>
      </c>
      <c r="J30" s="107"/>
      <c r="K30" s="108" t="s">
        <v>692</v>
      </c>
      <c r="T30" s="73"/>
      <c r="U30" s="88"/>
      <c r="V30" s="103"/>
      <c r="Z30" s="88"/>
      <c r="AA30" s="103"/>
      <c r="AC30" s="109"/>
    </row>
    <row r="31" spans="1:29" ht="15" x14ac:dyDescent="0.2">
      <c r="A31" s="95">
        <v>3</v>
      </c>
      <c r="B31" s="97">
        <v>12</v>
      </c>
      <c r="C31" t="str">
        <f>VLOOKUP(B:B,'Sub Op Table'!A:C,2,0)</f>
        <v>PLACE WITH ADJUSTMENTS AND 100% BEND</v>
      </c>
      <c r="D31" s="87">
        <f>VLOOKUP(B31,'Sub Op Table'!A:C,3,0)</f>
        <v>3.5999999999999996</v>
      </c>
      <c r="E31" s="103">
        <f t="shared" si="0"/>
        <v>5.9999999999999991E-2</v>
      </c>
      <c r="F31" s="103" t="s">
        <v>686</v>
      </c>
      <c r="G31" s="106">
        <f>VLOOKUP(F31,$C$14:$D$20,2,FALSE)</f>
        <v>20</v>
      </c>
      <c r="H31" s="88">
        <v>1</v>
      </c>
      <c r="I31" s="103">
        <f>E31*G31*H31</f>
        <v>1.1999999999999997</v>
      </c>
      <c r="J31" s="107"/>
      <c r="K31" s="108" t="s">
        <v>472</v>
      </c>
      <c r="T31" s="73"/>
      <c r="U31" s="88"/>
      <c r="V31" s="103"/>
      <c r="Z31" s="88"/>
      <c r="AA31" s="103"/>
      <c r="AC31" s="109"/>
    </row>
    <row r="32" spans="1:29" ht="15" x14ac:dyDescent="0.2">
      <c r="A32" s="95">
        <v>4</v>
      </c>
      <c r="B32" s="97">
        <v>336</v>
      </c>
      <c r="C32" t="str">
        <f>VLOOKUP(B:B,'Sub Op Table'!A:C,2,0)</f>
        <v>OBTAIN AND SLIDE</v>
      </c>
      <c r="D32" s="87">
        <f>VLOOKUP(B32,'Sub Op Table'!A:C,3,0)</f>
        <v>1.7999999999999998</v>
      </c>
      <c r="E32" s="103">
        <f t="shared" si="0"/>
        <v>2.9999999999999995E-2</v>
      </c>
      <c r="F32" s="103" t="s">
        <v>686</v>
      </c>
      <c r="G32" s="106">
        <f>VLOOKUP(F32,$C$14:$D$20,2,FALSE)</f>
        <v>20</v>
      </c>
      <c r="H32" s="88">
        <v>1</v>
      </c>
      <c r="I32" s="103">
        <f t="shared" ref="I32:I33" si="2">E32*G32*H32</f>
        <v>0.59999999999999987</v>
      </c>
      <c r="J32" s="107"/>
      <c r="K32" s="108" t="s">
        <v>473</v>
      </c>
      <c r="T32" s="73"/>
      <c r="U32" s="88"/>
      <c r="V32" s="103"/>
      <c r="Z32" s="88"/>
      <c r="AA32" s="103"/>
      <c r="AC32" s="109"/>
    </row>
    <row r="33" spans="1:29" ht="15" x14ac:dyDescent="0.2">
      <c r="A33" s="95">
        <v>5</v>
      </c>
      <c r="B33" s="97">
        <v>412</v>
      </c>
      <c r="C33" t="str">
        <f>VLOOKUP(B:B,'Sub Op Table'!A:C,2,0)</f>
        <v>ALIGN TO 2 POINTS</v>
      </c>
      <c r="D33" s="87">
        <f>VLOOKUP(B33,'Sub Op Table'!A:C,3,0)</f>
        <v>2.52</v>
      </c>
      <c r="E33" s="103">
        <f t="shared" si="0"/>
        <v>4.2000000000000003E-2</v>
      </c>
      <c r="F33" s="103" t="s">
        <v>686</v>
      </c>
      <c r="G33" s="106">
        <f>VLOOKUP(F33,$C$14:$D$20,2,FALSE)</f>
        <v>20</v>
      </c>
      <c r="H33" s="88">
        <v>1</v>
      </c>
      <c r="I33" s="103">
        <f t="shared" si="2"/>
        <v>0.84000000000000008</v>
      </c>
      <c r="J33" s="107"/>
      <c r="K33" s="108" t="s">
        <v>474</v>
      </c>
      <c r="T33" s="73"/>
      <c r="U33" s="88"/>
      <c r="V33" s="103"/>
      <c r="Z33" s="88"/>
      <c r="AA33" s="103"/>
      <c r="AC33" s="109"/>
    </row>
    <row r="34" spans="1:29" ht="15" x14ac:dyDescent="0.2">
      <c r="C34" s="89" t="s">
        <v>475</v>
      </c>
      <c r="E34" s="103"/>
      <c r="F34" s="103"/>
      <c r="G34" s="103"/>
      <c r="I34" s="103"/>
      <c r="J34" s="104"/>
      <c r="K34" s="105"/>
      <c r="T34" s="73"/>
      <c r="U34" s="88"/>
      <c r="V34" s="103"/>
      <c r="Z34" s="88"/>
      <c r="AA34" s="103"/>
      <c r="AC34" s="109"/>
    </row>
    <row r="35" spans="1:29" ht="15" x14ac:dyDescent="0.2">
      <c r="A35" s="95">
        <v>6</v>
      </c>
      <c r="B35" s="97">
        <v>5</v>
      </c>
      <c r="C35" t="str">
        <f>VLOOKUP(B:B,'Sub Op Table'!A:C,2,0)</f>
        <v>OBTAIN HEAVY OBJECT WITH 50% BEND</v>
      </c>
      <c r="D35" s="87">
        <f>VLOOKUP(B35,'Sub Op Table'!A:C,3,0)</f>
        <v>2.52</v>
      </c>
      <c r="E35" s="103">
        <f t="shared" ref="E35:E39" si="3">D35/60</f>
        <v>4.2000000000000003E-2</v>
      </c>
      <c r="F35" s="103" t="s">
        <v>686</v>
      </c>
      <c r="G35" s="106">
        <f>VLOOKUP(F35,$C$14:$D$20,2,FALSE)</f>
        <v>20</v>
      </c>
      <c r="H35" s="88">
        <v>1</v>
      </c>
      <c r="I35" s="103">
        <f>E35*G35*H35</f>
        <v>0.84000000000000008</v>
      </c>
      <c r="J35" s="107"/>
      <c r="K35" s="108" t="s">
        <v>690</v>
      </c>
      <c r="T35" s="73"/>
      <c r="U35" s="88"/>
      <c r="V35" s="103"/>
      <c r="Z35" s="88"/>
      <c r="AA35" s="103"/>
      <c r="AC35" s="109"/>
    </row>
    <row r="36" spans="1:29" ht="15" x14ac:dyDescent="0.2">
      <c r="A36" s="95">
        <v>7</v>
      </c>
      <c r="B36" s="97">
        <v>22</v>
      </c>
      <c r="C36" t="str">
        <f>VLOOKUP(B:B,'Sub Op Table'!A:C,2,0)</f>
        <v>WALK 1-2 STEPS (0-5 FT, 0.0-1.5 M)</v>
      </c>
      <c r="D36" s="87">
        <f>VLOOKUP(B36,'Sub Op Table'!A:C,3,0)</f>
        <v>1.0799999999999998</v>
      </c>
      <c r="E36" s="103">
        <f t="shared" ref="E36" si="4">D36/60</f>
        <v>1.7999999999999999E-2</v>
      </c>
      <c r="F36" s="103" t="s">
        <v>686</v>
      </c>
      <c r="G36" s="106">
        <f>VLOOKUP(F36,$C$14:$D$20,2,FALSE)</f>
        <v>20</v>
      </c>
      <c r="H36" s="88">
        <v>1</v>
      </c>
      <c r="I36" s="103">
        <f>E36*G36*H36</f>
        <v>0.36</v>
      </c>
      <c r="J36" s="107"/>
      <c r="K36" s="108" t="s">
        <v>692</v>
      </c>
      <c r="T36" s="73"/>
      <c r="U36" s="88"/>
      <c r="V36" s="103"/>
      <c r="Z36" s="88"/>
      <c r="AA36" s="103"/>
      <c r="AC36" s="109"/>
    </row>
    <row r="37" spans="1:29" ht="15" x14ac:dyDescent="0.2">
      <c r="A37" s="95">
        <v>8</v>
      </c>
      <c r="B37" s="97">
        <v>10</v>
      </c>
      <c r="C37" t="str">
        <f>VLOOKUP(B:B,'Sub Op Table'!A:C,2,0)</f>
        <v>PLACE WITH ADJUSTMENTS</v>
      </c>
      <c r="D37" s="87">
        <f>VLOOKUP(B37,'Sub Op Table'!A:C,3,0)</f>
        <v>1.44</v>
      </c>
      <c r="E37" s="103">
        <f t="shared" si="3"/>
        <v>2.4E-2</v>
      </c>
      <c r="F37" s="103" t="s">
        <v>686</v>
      </c>
      <c r="G37" s="106">
        <f>VLOOKUP(F37,$C$14:$D$20,2,FALSE)</f>
        <v>20</v>
      </c>
      <c r="H37" s="88">
        <v>1</v>
      </c>
      <c r="I37" s="103">
        <f>E37*G37*H37</f>
        <v>0.48</v>
      </c>
      <c r="J37" s="107"/>
      <c r="K37" s="108" t="s">
        <v>472</v>
      </c>
      <c r="T37" s="73"/>
      <c r="U37" s="88"/>
      <c r="V37" s="103"/>
      <c r="Z37" s="88"/>
      <c r="AA37" s="103"/>
      <c r="AC37" s="109"/>
    </row>
    <row r="38" spans="1:29" ht="15" x14ac:dyDescent="0.2">
      <c r="A38" s="95">
        <v>9</v>
      </c>
      <c r="B38" s="97">
        <v>336</v>
      </c>
      <c r="C38" t="str">
        <f>VLOOKUP(B:B,'Sub Op Table'!A:C,2,0)</f>
        <v>OBTAIN AND SLIDE</v>
      </c>
      <c r="D38" s="87">
        <f>VLOOKUP(B38,'Sub Op Table'!A:C,3,0)</f>
        <v>1.7999999999999998</v>
      </c>
      <c r="E38" s="103">
        <f t="shared" si="3"/>
        <v>2.9999999999999995E-2</v>
      </c>
      <c r="F38" s="103" t="s">
        <v>686</v>
      </c>
      <c r="G38" s="106">
        <f>VLOOKUP(F38,$C$14:$D$20,2,FALSE)</f>
        <v>20</v>
      </c>
      <c r="H38" s="88">
        <v>1</v>
      </c>
      <c r="I38" s="103">
        <f t="shared" ref="I38:I39" si="5">E38*G38*H38</f>
        <v>0.59999999999999987</v>
      </c>
      <c r="J38" s="107"/>
      <c r="K38" s="108" t="s">
        <v>473</v>
      </c>
      <c r="T38" s="73"/>
      <c r="U38" s="88"/>
      <c r="V38" s="103"/>
      <c r="Z38" s="88"/>
      <c r="AA38" s="103"/>
      <c r="AC38" s="109"/>
    </row>
    <row r="39" spans="1:29" ht="15" x14ac:dyDescent="0.2">
      <c r="A39" s="95">
        <v>10</v>
      </c>
      <c r="B39" s="97">
        <v>412</v>
      </c>
      <c r="C39" t="str">
        <f>VLOOKUP(B:B,'Sub Op Table'!A:C,2,0)</f>
        <v>ALIGN TO 2 POINTS</v>
      </c>
      <c r="D39" s="87">
        <f>VLOOKUP(B39,'Sub Op Table'!A:C,3,0)</f>
        <v>2.52</v>
      </c>
      <c r="E39" s="103">
        <f t="shared" si="3"/>
        <v>4.2000000000000003E-2</v>
      </c>
      <c r="F39" s="103" t="s">
        <v>686</v>
      </c>
      <c r="G39" s="106">
        <f>VLOOKUP(F39,$C$14:$D$20,2,FALSE)</f>
        <v>20</v>
      </c>
      <c r="H39" s="88">
        <v>1</v>
      </c>
      <c r="I39" s="103">
        <f t="shared" si="5"/>
        <v>0.84000000000000008</v>
      </c>
      <c r="J39" s="107"/>
      <c r="K39" s="108" t="s">
        <v>474</v>
      </c>
      <c r="T39" s="73"/>
      <c r="U39" s="88"/>
      <c r="V39" s="103"/>
      <c r="Z39" s="88"/>
      <c r="AA39" s="103"/>
      <c r="AC39" s="109"/>
    </row>
    <row r="40" spans="1:29" ht="15" x14ac:dyDescent="0.2">
      <c r="C40" s="89" t="s">
        <v>476</v>
      </c>
      <c r="E40" s="103"/>
      <c r="F40" s="103"/>
      <c r="G40" s="103"/>
      <c r="I40" s="103"/>
      <c r="J40" s="104"/>
      <c r="K40" s="105"/>
      <c r="T40" s="73"/>
      <c r="U40" s="88"/>
      <c r="V40" s="103"/>
      <c r="Z40" s="88"/>
      <c r="AA40" s="103"/>
      <c r="AC40" s="109"/>
    </row>
    <row r="41" spans="1:29" ht="15" x14ac:dyDescent="0.2">
      <c r="A41" s="95">
        <v>11</v>
      </c>
      <c r="B41" s="97">
        <v>1</v>
      </c>
      <c r="C41" t="str">
        <f>VLOOKUP(B:B,'Sub Op Table'!A:C,2,0)</f>
        <v>OBTAIN</v>
      </c>
      <c r="D41" s="87">
        <f>VLOOKUP(B41,'Sub Op Table'!A:C,3,0)</f>
        <v>0.72</v>
      </c>
      <c r="E41" s="103">
        <f t="shared" ref="E41:E49" si="6">D41/60</f>
        <v>1.2E-2</v>
      </c>
      <c r="F41" s="103" t="s">
        <v>686</v>
      </c>
      <c r="G41" s="106">
        <f t="shared" ref="G41:G49" si="7">VLOOKUP(F41,$C$14:$D$20,2,FALSE)</f>
        <v>20</v>
      </c>
      <c r="H41" s="88">
        <f>1/('Secondary Assumptions'!C11*'Secondary Assumptions'!C15)</f>
        <v>0.04</v>
      </c>
      <c r="I41" s="103">
        <f t="shared" ref="I41:I48" si="8">E41*G41*H41</f>
        <v>9.5999999999999992E-3</v>
      </c>
      <c r="J41" s="107"/>
      <c r="K41" s="108" t="s">
        <v>477</v>
      </c>
      <c r="T41" s="73"/>
      <c r="U41" s="88"/>
      <c r="V41" s="103"/>
      <c r="Z41" s="88"/>
      <c r="AA41" s="103"/>
      <c r="AC41" s="109"/>
    </row>
    <row r="42" spans="1:29" ht="15" x14ac:dyDescent="0.2">
      <c r="A42" s="95">
        <v>12</v>
      </c>
      <c r="B42" s="97">
        <v>419</v>
      </c>
      <c r="C42" t="str">
        <f>VLOOKUP(B:B,'Sub Op Table'!A:C,2,0)</f>
        <v>Push/Pull large and heavy object a great distance</v>
      </c>
      <c r="D42" s="87">
        <f>VLOOKUP(B42,'Sub Op Table'!A:C,3,0)</f>
        <v>2.88</v>
      </c>
      <c r="E42" s="103">
        <f t="shared" si="6"/>
        <v>4.8000000000000001E-2</v>
      </c>
      <c r="F42" s="103" t="s">
        <v>686</v>
      </c>
      <c r="G42" s="106">
        <f t="shared" si="7"/>
        <v>20</v>
      </c>
      <c r="H42" s="88">
        <f>1/('Secondary Assumptions'!C11*'Secondary Assumptions'!C15)</f>
        <v>0.04</v>
      </c>
      <c r="I42" s="103">
        <f t="shared" si="8"/>
        <v>3.8399999999999997E-2</v>
      </c>
      <c r="J42" s="107"/>
      <c r="K42" s="108" t="s">
        <v>478</v>
      </c>
      <c r="T42" s="73"/>
      <c r="U42" s="88"/>
      <c r="V42" s="103"/>
      <c r="Z42" s="88"/>
      <c r="AA42" s="103"/>
      <c r="AC42" s="109"/>
    </row>
    <row r="43" spans="1:29" ht="15" x14ac:dyDescent="0.2">
      <c r="A43" s="95">
        <v>13</v>
      </c>
      <c r="B43" s="97">
        <v>5</v>
      </c>
      <c r="C43" t="str">
        <f>VLOOKUP(B:B,'Sub Op Table'!A:C,2,0)</f>
        <v>OBTAIN HEAVY OBJECT WITH 50% BEND</v>
      </c>
      <c r="D43" s="87">
        <f>VLOOKUP(B43,'Sub Op Table'!A:C,3,0)</f>
        <v>2.52</v>
      </c>
      <c r="E43" s="103">
        <f t="shared" si="6"/>
        <v>4.2000000000000003E-2</v>
      </c>
      <c r="F43" s="103" t="s">
        <v>686</v>
      </c>
      <c r="G43" s="106">
        <f t="shared" si="7"/>
        <v>20</v>
      </c>
      <c r="H43" s="88">
        <f>1/'Secondary Assumptions'!C11</f>
        <v>0.2</v>
      </c>
      <c r="I43" s="103">
        <f t="shared" si="8"/>
        <v>0.16800000000000004</v>
      </c>
      <c r="J43" s="107"/>
      <c r="K43" s="108" t="s">
        <v>691</v>
      </c>
      <c r="T43" s="73"/>
      <c r="U43" s="88"/>
      <c r="V43" s="103"/>
      <c r="Z43" s="88"/>
      <c r="AA43" s="103"/>
      <c r="AC43" s="109"/>
    </row>
    <row r="44" spans="1:29" ht="15" x14ac:dyDescent="0.2">
      <c r="A44" s="95">
        <v>14</v>
      </c>
      <c r="B44" s="97">
        <v>24</v>
      </c>
      <c r="C44" t="str">
        <f>VLOOKUP(B:B,'Sub Op Table'!A:C,2,0)</f>
        <v>WALK 5-7 STEPS (11-18 FT, 3.4-5.3 M)</v>
      </c>
      <c r="D44" s="87">
        <f>VLOOKUP(B44,'Sub Op Table'!A:C,3,0)</f>
        <v>3.5999999999999996</v>
      </c>
      <c r="E44" s="103">
        <f t="shared" si="6"/>
        <v>5.9999999999999991E-2</v>
      </c>
      <c r="F44" s="103" t="s">
        <v>686</v>
      </c>
      <c r="G44" s="106">
        <f t="shared" si="7"/>
        <v>20</v>
      </c>
      <c r="H44" s="88">
        <f>1/'Secondary Assumptions'!C11</f>
        <v>0.2</v>
      </c>
      <c r="I44" s="103">
        <f t="shared" si="8"/>
        <v>0.23999999999999996</v>
      </c>
      <c r="J44" s="107"/>
      <c r="K44" s="108" t="s">
        <v>480</v>
      </c>
      <c r="T44" s="73"/>
      <c r="U44" s="88"/>
      <c r="V44" s="103"/>
      <c r="Z44" s="88"/>
      <c r="AA44" s="103"/>
      <c r="AC44" s="109"/>
    </row>
    <row r="45" spans="1:29" ht="15" x14ac:dyDescent="0.2">
      <c r="A45" s="95">
        <v>15</v>
      </c>
      <c r="B45" s="97">
        <v>4</v>
      </c>
      <c r="C45" t="str">
        <f>VLOOKUP(B:B,'Sub Op Table'!A:C,2,0)</f>
        <v>OBTAIN HEAVY OBJECT</v>
      </c>
      <c r="D45" s="87">
        <f>VLOOKUP(B45,'Sub Op Table'!A:C,3,0)</f>
        <v>1.44</v>
      </c>
      <c r="E45" s="103">
        <f t="shared" si="6"/>
        <v>2.4E-2</v>
      </c>
      <c r="F45" s="103" t="s">
        <v>686</v>
      </c>
      <c r="G45" s="106">
        <f t="shared" si="7"/>
        <v>20</v>
      </c>
      <c r="H45" s="88">
        <v>1</v>
      </c>
      <c r="I45" s="103">
        <f t="shared" si="8"/>
        <v>0.48</v>
      </c>
      <c r="J45" s="107"/>
      <c r="K45" s="108" t="s">
        <v>471</v>
      </c>
      <c r="T45" s="73"/>
      <c r="U45" s="88"/>
      <c r="V45" s="103"/>
      <c r="Z45" s="88"/>
      <c r="AA45" s="103"/>
      <c r="AC45" s="109"/>
    </row>
    <row r="46" spans="1:29" ht="15" x14ac:dyDescent="0.2">
      <c r="A46" s="95">
        <v>16</v>
      </c>
      <c r="B46" s="97">
        <v>10</v>
      </c>
      <c r="C46" t="str">
        <f>VLOOKUP(B:B,'Sub Op Table'!A:C,2,0)</f>
        <v>PLACE WITH ADJUSTMENTS</v>
      </c>
      <c r="D46" s="87">
        <f>VLOOKUP(B46,'Sub Op Table'!A:C,3,0)</f>
        <v>1.44</v>
      </c>
      <c r="E46" s="103">
        <f t="shared" si="6"/>
        <v>2.4E-2</v>
      </c>
      <c r="F46" s="103" t="s">
        <v>686</v>
      </c>
      <c r="G46" s="106">
        <f t="shared" si="7"/>
        <v>20</v>
      </c>
      <c r="H46" s="88">
        <v>1</v>
      </c>
      <c r="I46" s="103">
        <f t="shared" si="8"/>
        <v>0.48</v>
      </c>
      <c r="J46" s="107"/>
      <c r="K46" s="108" t="s">
        <v>472</v>
      </c>
      <c r="T46" s="73"/>
      <c r="U46" s="88"/>
      <c r="V46" s="103"/>
      <c r="Z46" s="88"/>
      <c r="AA46" s="103"/>
      <c r="AC46" s="109"/>
    </row>
    <row r="47" spans="1:29" ht="15" x14ac:dyDescent="0.2">
      <c r="A47" s="95">
        <v>17</v>
      </c>
      <c r="B47" s="97">
        <v>336</v>
      </c>
      <c r="C47" t="str">
        <f>VLOOKUP(B:B,'Sub Op Table'!A:C,2,0)</f>
        <v>OBTAIN AND SLIDE</v>
      </c>
      <c r="D47" s="87">
        <f>VLOOKUP(B47,'Sub Op Table'!A:C,3,0)</f>
        <v>1.7999999999999998</v>
      </c>
      <c r="E47" s="103">
        <f t="shared" si="6"/>
        <v>2.9999999999999995E-2</v>
      </c>
      <c r="F47" s="103" t="s">
        <v>686</v>
      </c>
      <c r="G47" s="106">
        <f t="shared" si="7"/>
        <v>20</v>
      </c>
      <c r="H47" s="88">
        <v>1</v>
      </c>
      <c r="I47" s="103">
        <f t="shared" si="8"/>
        <v>0.59999999999999987</v>
      </c>
      <c r="J47" s="107"/>
      <c r="K47" s="108" t="s">
        <v>473</v>
      </c>
      <c r="T47" s="73"/>
      <c r="U47" s="88"/>
      <c r="V47" s="103"/>
      <c r="Z47" s="88"/>
      <c r="AA47" s="103"/>
      <c r="AC47" s="109"/>
    </row>
    <row r="48" spans="1:29" ht="15" x14ac:dyDescent="0.2">
      <c r="A48" s="95">
        <v>18</v>
      </c>
      <c r="B48" s="97">
        <v>412</v>
      </c>
      <c r="C48" t="str">
        <f>VLOOKUP(B:B,'Sub Op Table'!A:C,2,0)</f>
        <v>ALIGN TO 2 POINTS</v>
      </c>
      <c r="D48" s="87">
        <f>VLOOKUP(B48,'Sub Op Table'!A:C,3,0)</f>
        <v>2.52</v>
      </c>
      <c r="E48" s="103">
        <f t="shared" si="6"/>
        <v>4.2000000000000003E-2</v>
      </c>
      <c r="F48" s="103" t="s">
        <v>686</v>
      </c>
      <c r="G48" s="106">
        <f t="shared" si="7"/>
        <v>20</v>
      </c>
      <c r="H48" s="88">
        <v>1</v>
      </c>
      <c r="I48" s="103">
        <f t="shared" si="8"/>
        <v>0.84000000000000008</v>
      </c>
      <c r="J48" s="107"/>
      <c r="K48" s="108" t="s">
        <v>474</v>
      </c>
      <c r="T48" s="73"/>
      <c r="U48" s="88"/>
      <c r="V48" s="103"/>
      <c r="Z48" s="88"/>
      <c r="AA48" s="103"/>
      <c r="AC48" s="109"/>
    </row>
    <row r="49" spans="1:29" ht="15" x14ac:dyDescent="0.2">
      <c r="A49" s="95">
        <v>19</v>
      </c>
      <c r="B49" s="97">
        <v>24</v>
      </c>
      <c r="C49" t="str">
        <f>VLOOKUP(B:B,'Sub Op Table'!A:C,2,0)</f>
        <v>WALK 5-7 STEPS (11-18 FT, 3.4-5.3 M)</v>
      </c>
      <c r="D49" s="87">
        <f>VLOOKUP(B49,'Sub Op Table'!A:C,3,0)</f>
        <v>3.5999999999999996</v>
      </c>
      <c r="E49" s="103">
        <f t="shared" si="6"/>
        <v>5.9999999999999991E-2</v>
      </c>
      <c r="F49" s="103" t="s">
        <v>686</v>
      </c>
      <c r="G49" s="106">
        <f t="shared" si="7"/>
        <v>20</v>
      </c>
      <c r="H49" s="88">
        <f>1/'Secondary Assumptions'!C11</f>
        <v>0.2</v>
      </c>
      <c r="I49" s="103">
        <f>E49*G49*H49</f>
        <v>0.23999999999999996</v>
      </c>
      <c r="J49" s="107"/>
      <c r="K49" s="108" t="s">
        <v>481</v>
      </c>
      <c r="T49" s="73"/>
      <c r="U49" s="88"/>
      <c r="V49" s="103"/>
      <c r="Z49" s="88"/>
      <c r="AA49" s="103"/>
      <c r="AC49" s="109"/>
    </row>
    <row r="50" spans="1:29" ht="15" x14ac:dyDescent="0.2">
      <c r="C50" s="89" t="s">
        <v>683</v>
      </c>
      <c r="E50" s="103"/>
      <c r="F50" s="103"/>
      <c r="G50" s="103"/>
      <c r="I50" s="103"/>
      <c r="J50" s="104"/>
      <c r="K50" s="105"/>
      <c r="T50" s="73"/>
      <c r="U50" s="88"/>
      <c r="V50" s="103"/>
      <c r="Z50" s="88"/>
      <c r="AA50" s="103"/>
      <c r="AC50" s="109"/>
    </row>
    <row r="51" spans="1:29" ht="15" x14ac:dyDescent="0.2">
      <c r="A51" s="95">
        <v>20</v>
      </c>
      <c r="B51" s="97">
        <v>22</v>
      </c>
      <c r="C51" t="str">
        <f>VLOOKUP(B:B,'Sub Op Table'!A:C,2,0)</f>
        <v>WALK 1-2 STEPS (0-5 FT, 0.0-1.5 M)</v>
      </c>
      <c r="D51" s="87">
        <f>VLOOKUP(B51,'Sub Op Table'!A:C,3,0)</f>
        <v>1.0799999999999998</v>
      </c>
      <c r="E51" s="103">
        <f t="shared" ref="E51" si="9">D51/60</f>
        <v>1.7999999999999999E-2</v>
      </c>
      <c r="F51" s="103" t="s">
        <v>687</v>
      </c>
      <c r="G51" s="106">
        <f t="shared" ref="G51" si="10">VLOOKUP(F51,$C$14:$D$20,2,FALSE)</f>
        <v>15</v>
      </c>
      <c r="H51" s="88">
        <v>1</v>
      </c>
      <c r="I51" s="103">
        <f t="shared" ref="I51" si="11">E51*G51*H51</f>
        <v>0.26999999999999996</v>
      </c>
      <c r="J51" s="107"/>
      <c r="K51" s="108" t="s">
        <v>363</v>
      </c>
      <c r="T51" s="73"/>
      <c r="U51" s="88"/>
      <c r="V51" s="103"/>
      <c r="Z51" s="88"/>
      <c r="AA51" s="103"/>
      <c r="AC51" s="109"/>
    </row>
    <row r="52" spans="1:29" ht="15" x14ac:dyDescent="0.2">
      <c r="A52" s="95">
        <v>21</v>
      </c>
      <c r="B52" s="97">
        <v>1</v>
      </c>
      <c r="C52" t="str">
        <f>VLOOKUP(B:B,'Sub Op Table'!A:C,2,0)</f>
        <v>OBTAIN</v>
      </c>
      <c r="D52" s="87">
        <f>VLOOKUP(B52,'Sub Op Table'!A:C,3,0)</f>
        <v>0.72</v>
      </c>
      <c r="E52" s="103">
        <f t="shared" ref="E52:E53" si="12">D52/60</f>
        <v>1.2E-2</v>
      </c>
      <c r="F52" s="103" t="s">
        <v>687</v>
      </c>
      <c r="G52" s="106">
        <f t="shared" ref="G52:G53" si="13">VLOOKUP(F52,$C$14:$D$20,2,FALSE)</f>
        <v>15</v>
      </c>
      <c r="H52" s="88">
        <v>1</v>
      </c>
      <c r="I52" s="103">
        <f t="shared" ref="I52:I53" si="14">E52*G52*H52</f>
        <v>0.18</v>
      </c>
      <c r="J52" s="107"/>
      <c r="K52" s="108" t="s">
        <v>684</v>
      </c>
      <c r="T52" s="73"/>
      <c r="U52" s="88"/>
      <c r="V52" s="103"/>
      <c r="Z52" s="88"/>
      <c r="AA52" s="103"/>
      <c r="AC52" s="109"/>
    </row>
    <row r="53" spans="1:29" ht="15" x14ac:dyDescent="0.2">
      <c r="A53" s="95">
        <v>22</v>
      </c>
      <c r="B53" s="97">
        <v>62</v>
      </c>
      <c r="C53" t="str">
        <f>VLOOKUP(B:B,'Sub Op Table'!A:C,2,0)</f>
        <v xml:space="preserve">CART PUSH/PULL 18-22 STEPS </v>
      </c>
      <c r="D53" s="87">
        <f>VLOOKUP(B53,'Sub Op Table'!A:C,3,0)</f>
        <v>15.839999999999998</v>
      </c>
      <c r="E53" s="103">
        <f t="shared" si="12"/>
        <v>0.26399999999999996</v>
      </c>
      <c r="F53" s="103" t="s">
        <v>687</v>
      </c>
      <c r="G53" s="106">
        <f t="shared" si="13"/>
        <v>15</v>
      </c>
      <c r="H53" s="88">
        <v>1</v>
      </c>
      <c r="I53" s="103">
        <f t="shared" si="14"/>
        <v>3.9599999999999995</v>
      </c>
      <c r="J53" s="107"/>
      <c r="K53" s="108" t="s">
        <v>685</v>
      </c>
      <c r="T53" s="73"/>
      <c r="U53" s="88"/>
      <c r="V53" s="103"/>
      <c r="Z53" s="88"/>
      <c r="AA53" s="103"/>
      <c r="AC53" s="109"/>
    </row>
    <row r="54" spans="1:29" s="134" customFormat="1" ht="15" x14ac:dyDescent="0.2">
      <c r="B54" s="91"/>
      <c r="D54" s="91"/>
      <c r="E54" s="170"/>
      <c r="F54" s="170"/>
      <c r="G54" s="170"/>
      <c r="H54" s="94"/>
      <c r="I54" s="170"/>
      <c r="J54" s="171"/>
      <c r="K54" s="172"/>
      <c r="T54" s="173"/>
      <c r="U54" s="94"/>
      <c r="V54" s="170"/>
      <c r="Z54" s="94"/>
      <c r="AA54" s="170"/>
      <c r="AC54" s="174"/>
    </row>
    <row r="55" spans="1:29" s="134" customFormat="1" ht="15" x14ac:dyDescent="0.2">
      <c r="B55" s="91"/>
      <c r="D55" s="91"/>
      <c r="E55" s="170"/>
      <c r="F55" s="170"/>
      <c r="G55" s="170"/>
      <c r="H55" s="94"/>
      <c r="I55" s="170"/>
      <c r="J55" s="171"/>
      <c r="K55" s="172"/>
      <c r="T55" s="173"/>
      <c r="U55" s="94"/>
      <c r="V55" s="170"/>
      <c r="Z55" s="94"/>
      <c r="AA55" s="170"/>
      <c r="AC55" s="174"/>
    </row>
    <row r="56" spans="1:29" ht="15" x14ac:dyDescent="0.2">
      <c r="I56" s="110">
        <f>((SUM(I28:I33)+SUM(I35:I39)+SUM(I41:I49))/3)+SUM(I51:I53)</f>
        <v>7.7619999999999987</v>
      </c>
      <c r="J56" s="111" t="s">
        <v>482</v>
      </c>
      <c r="T56" s="73"/>
      <c r="V56" s="112"/>
      <c r="W56" s="93"/>
      <c r="AA56" s="112"/>
      <c r="AB56" s="93"/>
    </row>
    <row r="57" spans="1:29" ht="15" x14ac:dyDescent="0.2">
      <c r="I57" s="110">
        <f>I58-I56</f>
        <v>1.1258201825197816</v>
      </c>
      <c r="J57" s="111" t="s">
        <v>465</v>
      </c>
      <c r="T57" s="73"/>
      <c r="V57" s="112"/>
      <c r="W57" s="93"/>
      <c r="AA57" s="112"/>
      <c r="AB57" s="93"/>
    </row>
    <row r="58" spans="1:29" ht="15" x14ac:dyDescent="0.2">
      <c r="I58" s="113">
        <f>I56/(1-D11)</f>
        <v>8.8878201825197802</v>
      </c>
      <c r="J58" s="113" t="s">
        <v>466</v>
      </c>
      <c r="T58" s="73"/>
      <c r="V58" s="112"/>
      <c r="W58" s="114"/>
      <c r="AA58" s="112"/>
      <c r="AB58" s="114"/>
    </row>
    <row r="59" spans="1:29" ht="15" x14ac:dyDescent="0.2">
      <c r="T59" s="73"/>
      <c r="V59" s="88"/>
      <c r="W59" s="87"/>
      <c r="AA59" s="88"/>
      <c r="AB59" s="87"/>
    </row>
    <row r="60" spans="1:29" ht="15" x14ac:dyDescent="0.2">
      <c r="I60" s="112"/>
      <c r="J60" s="93"/>
      <c r="T60" s="73"/>
      <c r="V60" s="112"/>
      <c r="W60" s="93"/>
      <c r="AA60" s="112"/>
      <c r="AB60" s="93"/>
    </row>
    <row r="61" spans="1:29" ht="15" x14ac:dyDescent="0.2">
      <c r="T61" s="73"/>
      <c r="V61" s="103"/>
      <c r="AA61" s="103"/>
    </row>
    <row r="62" spans="1:29" ht="15" x14ac:dyDescent="0.2">
      <c r="B62" s="97"/>
      <c r="C62" s="86" t="s">
        <v>467</v>
      </c>
      <c r="T62" s="73"/>
      <c r="V62" s="103"/>
      <c r="AA62" s="103"/>
    </row>
    <row r="63" spans="1:29" ht="15" x14ac:dyDescent="0.2">
      <c r="B63" s="115"/>
      <c r="C63" s="86" t="s">
        <v>468</v>
      </c>
      <c r="T63" s="73"/>
      <c r="V63" s="103"/>
      <c r="AA63" s="103"/>
    </row>
    <row r="64" spans="1:29" ht="15" x14ac:dyDescent="0.2">
      <c r="B64" s="116"/>
      <c r="C64" s="86" t="s">
        <v>469</v>
      </c>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c r="V140" s="103"/>
      <c r="AA140" s="103"/>
    </row>
    <row r="141" spans="20:27" ht="15" x14ac:dyDescent="0.2">
      <c r="T141" s="73"/>
      <c r="V141" s="103"/>
      <c r="AA141" s="10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row r="168" spans="20:20" ht="15" x14ac:dyDescent="0.2">
      <c r="T168" s="73"/>
    </row>
    <row r="169" spans="20:20" ht="15" x14ac:dyDescent="0.2">
      <c r="T169" s="73"/>
    </row>
  </sheetData>
  <mergeCells count="2">
    <mergeCell ref="A1:K1"/>
    <mergeCell ref="A27:K27"/>
  </mergeCells>
  <dataValidations count="2">
    <dataValidation type="list" allowBlank="1" showInputMessage="1" showErrorMessage="1" sqref="E24:F24 F23 E22:E23 F14:F20" xr:uid="{6A42B712-5584-4ACE-ADF4-482A9246CC33}">
      <formula1>"UMT Study, Client Data, Video Data, Assumption, Expert Knowledge"</formula1>
    </dataValidation>
    <dataValidation type="list" allowBlank="1" showInputMessage="1" showErrorMessage="1" sqref="F29:F55" xr:uid="{912630AB-DFFD-4EA9-B2E8-3CC761A64E7E}">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225"/>
  <sheetViews>
    <sheetView showGridLines="0" topLeftCell="E25" zoomScale="80" zoomScaleNormal="80" workbookViewId="0">
      <selection activeCell="L65" sqref="L65"/>
    </sheetView>
  </sheetViews>
  <sheetFormatPr baseColWidth="10" defaultColWidth="9.1640625" defaultRowHeight="13" x14ac:dyDescent="0.15"/>
  <cols>
    <col min="1" max="1" width="6.1640625"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3" t="s">
        <v>160</v>
      </c>
      <c r="B1" s="243"/>
      <c r="C1" s="243"/>
      <c r="D1" s="243"/>
      <c r="E1" s="243"/>
      <c r="F1" s="243"/>
      <c r="G1" s="243"/>
      <c r="H1" s="243"/>
      <c r="I1" s="243"/>
      <c r="J1" s="243"/>
      <c r="K1" s="243"/>
      <c r="L1" s="243"/>
    </row>
    <row r="2" spans="1:12" x14ac:dyDescent="0.15">
      <c r="A2" s="28"/>
    </row>
    <row r="3" spans="1:12" x14ac:dyDescent="0.15">
      <c r="A3" s="28"/>
    </row>
    <row r="4" spans="1:12" x14ac:dyDescent="0.15">
      <c r="A4" s="28"/>
    </row>
    <row r="5" spans="1:12" x14ac:dyDescent="0.15">
      <c r="A5" s="28"/>
      <c r="C5" s="5" t="s">
        <v>162</v>
      </c>
      <c r="D5" s="15" t="s">
        <v>637</v>
      </c>
      <c r="I5" s="161"/>
      <c r="J5" s="133"/>
      <c r="K5" s="162"/>
    </row>
    <row r="6" spans="1:12" x14ac:dyDescent="0.15">
      <c r="A6" s="28"/>
      <c r="C6" s="5" t="s">
        <v>161</v>
      </c>
      <c r="D6" s="15" t="s">
        <v>377</v>
      </c>
      <c r="I6" s="168"/>
      <c r="J6" s="133"/>
      <c r="K6" s="162"/>
      <c r="L6" s="5"/>
    </row>
    <row r="7" spans="1:12" x14ac:dyDescent="0.15">
      <c r="A7" s="28"/>
      <c r="I7" s="168"/>
      <c r="J7" s="133"/>
      <c r="K7" s="130"/>
    </row>
    <row r="8" spans="1:12" x14ac:dyDescent="0.15">
      <c r="A8" s="28"/>
      <c r="C8" s="5"/>
      <c r="I8" s="168"/>
      <c r="J8" s="133"/>
      <c r="K8" s="130"/>
      <c r="L8" s="6"/>
    </row>
    <row r="9" spans="1:12" x14ac:dyDescent="0.15">
      <c r="A9" s="28"/>
      <c r="C9" s="32" t="s">
        <v>163</v>
      </c>
      <c r="D9" s="17" t="s">
        <v>329</v>
      </c>
      <c r="I9" s="168"/>
      <c r="J9" s="133"/>
      <c r="K9" s="138"/>
      <c r="L9" s="6"/>
    </row>
    <row r="10" spans="1:12" x14ac:dyDescent="0.15">
      <c r="A10" s="28"/>
      <c r="C10" t="s">
        <v>164</v>
      </c>
      <c r="D10" s="70">
        <v>0.12667</v>
      </c>
      <c r="I10" s="168"/>
      <c r="J10" s="133"/>
      <c r="K10" s="138"/>
      <c r="L10" s="6"/>
    </row>
    <row r="11" spans="1:12" x14ac:dyDescent="0.15">
      <c r="A11" s="28"/>
      <c r="I11" s="164"/>
      <c r="J11" s="133"/>
      <c r="K11" s="130"/>
      <c r="L11" s="6"/>
    </row>
    <row r="12" spans="1:12" x14ac:dyDescent="0.15">
      <c r="I12" s="168"/>
      <c r="J12" s="133"/>
      <c r="K12" s="130"/>
      <c r="L12" s="6"/>
    </row>
    <row r="13" spans="1:12" x14ac:dyDescent="0.15">
      <c r="C13" s="5" t="s">
        <v>155</v>
      </c>
      <c r="D13" s="33" t="s">
        <v>156</v>
      </c>
      <c r="E13" s="33" t="s">
        <v>154</v>
      </c>
      <c r="F13" s="33"/>
      <c r="I13" s="164"/>
      <c r="J13" s="133"/>
      <c r="K13" s="130"/>
      <c r="L13" s="6"/>
    </row>
    <row r="14" spans="1:12" x14ac:dyDescent="0.15">
      <c r="C14" s="21" t="s">
        <v>698</v>
      </c>
      <c r="D14" s="27">
        <f>(('Main Page'!C10-'Main Page'!C19)*'Main Page'!C9/'Main Page'!C10)+('Main Page'!C19*'Main Page'!C9/'Main Page'!C10*'Secondary Assumptions'!C16)</f>
        <v>19.866666666666667</v>
      </c>
      <c r="E14" s="17" t="s">
        <v>330</v>
      </c>
      <c r="F14" s="17"/>
      <c r="I14" s="164"/>
      <c r="J14" s="133"/>
      <c r="K14" s="130"/>
      <c r="L14" s="6"/>
    </row>
    <row r="15" spans="1:12" x14ac:dyDescent="0.15">
      <c r="C15" s="21" t="s">
        <v>336</v>
      </c>
      <c r="D15" s="27">
        <f>'Main Page'!C10</f>
        <v>15</v>
      </c>
      <c r="E15" s="17" t="s">
        <v>330</v>
      </c>
      <c r="F15" s="17"/>
      <c r="I15" s="164"/>
      <c r="J15" s="133"/>
      <c r="K15" s="130"/>
      <c r="L15" s="6"/>
    </row>
    <row r="16" spans="1:12" x14ac:dyDescent="0.15">
      <c r="C16" s="21" t="s">
        <v>335</v>
      </c>
      <c r="D16" s="27">
        <v>1</v>
      </c>
      <c r="E16" s="17" t="s">
        <v>330</v>
      </c>
      <c r="F16" s="17"/>
      <c r="I16" s="164"/>
      <c r="J16" s="133"/>
      <c r="K16" s="130"/>
      <c r="L16" s="6"/>
    </row>
    <row r="17" spans="1:28" x14ac:dyDescent="0.15">
      <c r="C17" s="21" t="s">
        <v>334</v>
      </c>
      <c r="D17" s="27">
        <f>1/'Secondary Assumptions'!C17</f>
        <v>0.16666666666666666</v>
      </c>
      <c r="E17" s="17" t="s">
        <v>330</v>
      </c>
      <c r="F17" s="17"/>
      <c r="I17" s="16"/>
      <c r="J17" s="133"/>
      <c r="K17" s="130"/>
      <c r="L17" s="6"/>
    </row>
    <row r="18" spans="1:28" x14ac:dyDescent="0.15">
      <c r="C18" s="21" t="s">
        <v>333</v>
      </c>
      <c r="D18" s="20">
        <f>1/'Secondary Assumptions'!C18</f>
        <v>3.3333333333333335E-3</v>
      </c>
      <c r="E18" s="17" t="s">
        <v>330</v>
      </c>
      <c r="F18" s="17"/>
      <c r="I18" s="164"/>
      <c r="J18" s="133"/>
      <c r="K18" s="130"/>
      <c r="L18" s="6"/>
    </row>
    <row r="19" spans="1:28" x14ac:dyDescent="0.15">
      <c r="C19" s="21" t="s">
        <v>370</v>
      </c>
      <c r="D19" s="27">
        <f>1/'Secondary Assumptions'!C17*'Secondary Assumptions'!F9</f>
        <v>1.6666666666666665</v>
      </c>
      <c r="E19" s="17" t="s">
        <v>330</v>
      </c>
      <c r="F19" s="17"/>
      <c r="I19" s="164"/>
      <c r="J19" s="133"/>
      <c r="K19" s="130"/>
      <c r="L19" s="6"/>
    </row>
    <row r="20" spans="1:28" x14ac:dyDescent="0.15">
      <c r="C20" s="80" t="s">
        <v>412</v>
      </c>
      <c r="D20" s="27">
        <f>'Main Page'!C19</f>
        <v>2</v>
      </c>
      <c r="E20" s="17" t="s">
        <v>392</v>
      </c>
      <c r="F20" s="17"/>
      <c r="H20" s="16"/>
      <c r="I20" s="85"/>
      <c r="K20"/>
      <c r="L20" s="6"/>
    </row>
    <row r="21" spans="1:28" x14ac:dyDescent="0.15">
      <c r="C21" s="80" t="s">
        <v>647</v>
      </c>
      <c r="D21" s="27">
        <f>'Secondary Assumptions'!C19</f>
        <v>1.1000000000000001</v>
      </c>
      <c r="E21" s="17" t="s">
        <v>330</v>
      </c>
      <c r="F21" s="17"/>
      <c r="G21" s="16"/>
      <c r="H21" s="16"/>
      <c r="I21" s="85"/>
      <c r="K21"/>
      <c r="L21" s="6"/>
    </row>
    <row r="22" spans="1:28" x14ac:dyDescent="0.15">
      <c r="C22" s="80" t="s">
        <v>700</v>
      </c>
      <c r="D22" s="27">
        <f>'Main Page'!C10-'Main Page'!C21</f>
        <v>14</v>
      </c>
      <c r="E22" s="17" t="s">
        <v>330</v>
      </c>
      <c r="F22" s="17"/>
      <c r="G22" s="16"/>
      <c r="H22" s="16"/>
      <c r="I22" s="78"/>
      <c r="J22" s="12"/>
      <c r="K22"/>
    </row>
    <row r="23" spans="1:28" x14ac:dyDescent="0.15">
      <c r="G23" s="16"/>
      <c r="H23" s="16"/>
      <c r="I23" s="78"/>
      <c r="K23"/>
    </row>
    <row r="24" spans="1:28" x14ac:dyDescent="0.15">
      <c r="G24" s="16"/>
      <c r="H24" s="16"/>
      <c r="I24" s="78"/>
      <c r="K24"/>
    </row>
    <row r="25" spans="1:28" x14ac:dyDescent="0.15">
      <c r="K25" s="15"/>
    </row>
    <row r="26" spans="1:28" ht="14" x14ac:dyDescent="0.15">
      <c r="A26" s="3" t="s">
        <v>157</v>
      </c>
      <c r="B26" s="3" t="s">
        <v>159</v>
      </c>
      <c r="C26" s="3" t="s">
        <v>158</v>
      </c>
      <c r="D26" s="1" t="s">
        <v>0</v>
      </c>
      <c r="E26" s="1" t="s">
        <v>1</v>
      </c>
      <c r="F26" s="2" t="s">
        <v>166</v>
      </c>
      <c r="G26" s="2" t="s">
        <v>165</v>
      </c>
      <c r="H26" s="2" t="s">
        <v>2</v>
      </c>
      <c r="I26" s="2" t="s">
        <v>3</v>
      </c>
      <c r="J26" s="3" t="s">
        <v>4</v>
      </c>
      <c r="K26" s="1" t="s">
        <v>5</v>
      </c>
      <c r="L26" s="1" t="s">
        <v>154</v>
      </c>
    </row>
    <row r="27" spans="1:28" x14ac:dyDescent="0.15">
      <c r="A27" s="242" t="s">
        <v>638</v>
      </c>
      <c r="B27" s="242"/>
      <c r="C27" s="242"/>
      <c r="D27" s="242"/>
      <c r="E27" s="242"/>
      <c r="F27" s="242"/>
      <c r="G27" s="242"/>
      <c r="H27" s="242"/>
      <c r="I27" s="242"/>
      <c r="J27" s="242"/>
      <c r="K27" s="242"/>
      <c r="L27" s="21"/>
    </row>
    <row r="28" spans="1:28" x14ac:dyDescent="0.15">
      <c r="B28" s="4" t="s">
        <v>6</v>
      </c>
      <c r="C28" s="5" t="s">
        <v>339</v>
      </c>
      <c r="E28" s="7"/>
      <c r="F28" s="7"/>
      <c r="G28" s="7"/>
      <c r="I28" s="7"/>
      <c r="J28" s="8"/>
      <c r="K28" s="9"/>
      <c r="T28" s="12"/>
      <c r="U28" s="7"/>
      <c r="Y28" s="12"/>
      <c r="Z28" s="7"/>
      <c r="AB28" s="69"/>
    </row>
    <row r="29" spans="1:28" ht="14" x14ac:dyDescent="0.15">
      <c r="A29" s="21">
        <v>1</v>
      </c>
      <c r="B29" s="17">
        <v>245</v>
      </c>
      <c r="C29" t="str">
        <f>VLOOKUP(B:B,'Sub Op Table'!A:C,2,0)</f>
        <v>PROCESS TIME</v>
      </c>
      <c r="D29" s="14">
        <v>60</v>
      </c>
      <c r="E29" s="7">
        <f t="shared" ref="E29:E30" si="0">D29/60</f>
        <v>1</v>
      </c>
      <c r="F29" s="7" t="s">
        <v>333</v>
      </c>
      <c r="G29" s="20">
        <f>VLOOKUP(F29,$C$14:$D$21,2,FALSE)</f>
        <v>3.3333333333333335E-3</v>
      </c>
      <c r="H29" s="12">
        <v>1</v>
      </c>
      <c r="I29" s="7">
        <f>E29*G29*H29</f>
        <v>3.3333333333333335E-3</v>
      </c>
      <c r="J29" s="18"/>
      <c r="K29" s="19" t="s">
        <v>379</v>
      </c>
      <c r="L29" s="80"/>
      <c r="T29" s="12"/>
      <c r="U29" s="7"/>
      <c r="Y29" s="12"/>
      <c r="Z29" s="7"/>
      <c r="AB29" s="69"/>
    </row>
    <row r="30" spans="1:28" ht="14" x14ac:dyDescent="0.15">
      <c r="A30" s="21">
        <v>2</v>
      </c>
      <c r="B30" s="17">
        <v>246</v>
      </c>
      <c r="C30" t="str">
        <f>VLOOKUP(B:B,'Sub Op Table'!A:C,2,0)</f>
        <v>PUSH BUTTON/ PUSH PULL SWITCH/ LEVER &lt;12"</v>
      </c>
      <c r="D30" s="6">
        <f>VLOOKUP(B30,'Sub Op Table'!A:C,3,0)</f>
        <v>1.0799999999999998</v>
      </c>
      <c r="E30" s="7">
        <f t="shared" si="0"/>
        <v>1.7999999999999999E-2</v>
      </c>
      <c r="F30" s="7" t="s">
        <v>335</v>
      </c>
      <c r="G30" s="20">
        <f t="shared" ref="G30:G44" si="1">VLOOKUP(F30,$C$14:$D$21,2,FALSE)</f>
        <v>1</v>
      </c>
      <c r="H30" s="12">
        <v>1</v>
      </c>
      <c r="I30" s="7">
        <f t="shared" ref="I30" si="2">E30*G30*H30</f>
        <v>1.7999999999999999E-2</v>
      </c>
      <c r="J30" s="18"/>
      <c r="K30" s="19" t="s">
        <v>340</v>
      </c>
      <c r="L30" s="21"/>
      <c r="T30" s="12"/>
      <c r="U30" s="7"/>
      <c r="Y30" s="12"/>
      <c r="Z30" s="7"/>
      <c r="AB30" s="69"/>
    </row>
    <row r="31" spans="1:28" ht="14" x14ac:dyDescent="0.15">
      <c r="A31" s="21">
        <v>3</v>
      </c>
      <c r="B31" s="17">
        <v>245</v>
      </c>
      <c r="C31" t="str">
        <f>VLOOKUP(B:B,'Sub Op Table'!A:C,2,0)</f>
        <v>PROCESS TIME</v>
      </c>
      <c r="D31" s="14">
        <v>15</v>
      </c>
      <c r="E31" s="7">
        <f>D31/60</f>
        <v>0.25</v>
      </c>
      <c r="F31" s="7" t="s">
        <v>333</v>
      </c>
      <c r="G31" s="20">
        <f t="shared" si="1"/>
        <v>3.3333333333333335E-3</v>
      </c>
      <c r="H31" s="12">
        <v>1</v>
      </c>
      <c r="I31" s="7">
        <f>E31*G31*H31</f>
        <v>8.3333333333333339E-4</v>
      </c>
      <c r="J31" s="18"/>
      <c r="K31" s="19" t="s">
        <v>341</v>
      </c>
      <c r="L31" s="21"/>
      <c r="T31" s="12"/>
      <c r="U31" s="7"/>
      <c r="Y31" s="12"/>
      <c r="Z31" s="7"/>
      <c r="AB31" s="69"/>
    </row>
    <row r="32" spans="1:28" x14ac:dyDescent="0.15">
      <c r="B32" s="4" t="s">
        <v>6</v>
      </c>
      <c r="C32" s="5" t="s">
        <v>337</v>
      </c>
      <c r="E32" s="7"/>
      <c r="F32" s="7"/>
      <c r="G32" s="7"/>
      <c r="I32" s="7"/>
      <c r="J32" s="8"/>
      <c r="K32" s="9"/>
      <c r="T32" s="12"/>
      <c r="U32" s="7"/>
      <c r="Y32" s="12"/>
      <c r="Z32" s="7"/>
      <c r="AB32" s="69"/>
    </row>
    <row r="33" spans="1:28" ht="14" x14ac:dyDescent="0.15">
      <c r="A33" s="21">
        <v>4</v>
      </c>
      <c r="B33" s="17">
        <v>245</v>
      </c>
      <c r="C33" t="str">
        <f>VLOOKUP(B:B,'Sub Op Table'!A:C,2,0)</f>
        <v>PROCESS TIME</v>
      </c>
      <c r="D33" s="14">
        <v>120</v>
      </c>
      <c r="E33" s="7">
        <f t="shared" ref="E33" si="3">D33/60</f>
        <v>2</v>
      </c>
      <c r="F33" s="7" t="s">
        <v>334</v>
      </c>
      <c r="G33" s="20">
        <f t="shared" si="1"/>
        <v>0.16666666666666666</v>
      </c>
      <c r="H33" s="12">
        <v>1</v>
      </c>
      <c r="I33" s="7">
        <f>E33*G33*H33</f>
        <v>0.33333333333333331</v>
      </c>
      <c r="J33" s="18"/>
      <c r="K33" s="19" t="s">
        <v>378</v>
      </c>
      <c r="L33" s="21"/>
      <c r="T33" s="12"/>
      <c r="U33" s="7"/>
      <c r="Y33" s="12"/>
      <c r="Z33" s="7"/>
      <c r="AB33" s="69"/>
    </row>
    <row r="34" spans="1:28" x14ac:dyDescent="0.15">
      <c r="B34" s="4" t="s">
        <v>6</v>
      </c>
      <c r="C34" s="5" t="s">
        <v>396</v>
      </c>
      <c r="E34" s="7"/>
      <c r="F34" s="7"/>
      <c r="G34" s="7"/>
      <c r="I34" s="7"/>
      <c r="J34" s="8"/>
      <c r="K34" s="9"/>
      <c r="T34" s="12"/>
      <c r="U34" s="7"/>
      <c r="Y34" s="12"/>
      <c r="Z34" s="7"/>
    </row>
    <row r="35" spans="1:28" ht="14" x14ac:dyDescent="0.15">
      <c r="A35" s="21">
        <v>5</v>
      </c>
      <c r="B35" s="17">
        <v>245</v>
      </c>
      <c r="C35" t="str">
        <f>VLOOKUP(B:B,'Sub Op Table'!A:C,2,0)</f>
        <v>PROCESS TIME</v>
      </c>
      <c r="D35" s="14">
        <v>600</v>
      </c>
      <c r="E35" s="7">
        <f t="shared" ref="E35" si="4">D35/60</f>
        <v>10</v>
      </c>
      <c r="F35" s="7" t="s">
        <v>334</v>
      </c>
      <c r="G35" s="20">
        <f t="shared" si="1"/>
        <v>0.16666666666666666</v>
      </c>
      <c r="H35" s="12">
        <v>1</v>
      </c>
      <c r="I35" s="7">
        <f>E35*G35*H35</f>
        <v>1.6666666666666665</v>
      </c>
      <c r="J35" s="18"/>
      <c r="K35" s="19" t="s">
        <v>397</v>
      </c>
      <c r="L35" s="21"/>
      <c r="T35" s="12"/>
      <c r="U35" s="7"/>
      <c r="Y35" s="12"/>
      <c r="Z35" s="7"/>
      <c r="AB35" s="69"/>
    </row>
    <row r="36" spans="1:28" x14ac:dyDescent="0.15">
      <c r="B36" s="4" t="s">
        <v>6</v>
      </c>
      <c r="C36" s="5" t="s">
        <v>342</v>
      </c>
      <c r="E36" s="7"/>
      <c r="F36" s="7"/>
      <c r="G36" s="7"/>
      <c r="I36" s="7"/>
      <c r="J36" s="8"/>
      <c r="K36" s="9"/>
      <c r="T36" s="12"/>
      <c r="U36" s="7"/>
      <c r="Y36" s="12"/>
      <c r="Z36" s="7"/>
      <c r="AB36" s="69"/>
    </row>
    <row r="37" spans="1:28" ht="14" x14ac:dyDescent="0.15">
      <c r="A37" s="21">
        <v>6</v>
      </c>
      <c r="B37" s="17">
        <v>23</v>
      </c>
      <c r="C37" t="str">
        <f>VLOOKUP(B:B,'Sub Op Table'!A:C,2,0)</f>
        <v>WALK 3-4 STEPS (6-10 FT, 1.8-3.0 M)</v>
      </c>
      <c r="D37" s="6">
        <f>VLOOKUP(B37,'Sub Op Table'!A:C,3,0)</f>
        <v>2.1599999999999997</v>
      </c>
      <c r="E37" s="7">
        <f t="shared" ref="E37" si="5">D37/60</f>
        <v>3.5999999999999997E-2</v>
      </c>
      <c r="F37" s="7" t="s">
        <v>333</v>
      </c>
      <c r="G37" s="20">
        <f t="shared" si="1"/>
        <v>3.3333333333333335E-3</v>
      </c>
      <c r="H37" s="12">
        <v>1</v>
      </c>
      <c r="I37" s="7">
        <f>E37*G37*H37</f>
        <v>1.2E-4</v>
      </c>
      <c r="J37" s="18"/>
      <c r="K37" s="19" t="s">
        <v>343</v>
      </c>
      <c r="L37" s="21"/>
      <c r="O37" s="68"/>
      <c r="T37" s="12"/>
      <c r="U37" s="7"/>
      <c r="Y37" s="12"/>
      <c r="Z37" s="7"/>
      <c r="AB37" s="69"/>
    </row>
    <row r="38" spans="1:28" ht="14" x14ac:dyDescent="0.15">
      <c r="A38" s="21">
        <v>7</v>
      </c>
      <c r="B38" s="17">
        <v>3</v>
      </c>
      <c r="C38" t="str">
        <f>VLOOKUP(B:B,'Sub Op Table'!A:C,2,0)</f>
        <v>OBTAIN WITH 100% BEND</v>
      </c>
      <c r="D38" s="6">
        <f>VLOOKUP(B38,'Sub Op Table'!A:C,3,0)</f>
        <v>2.88</v>
      </c>
      <c r="E38" s="7">
        <f t="shared" ref="E38:E44" si="6">D38/60</f>
        <v>4.8000000000000001E-2</v>
      </c>
      <c r="F38" s="7" t="s">
        <v>333</v>
      </c>
      <c r="G38" s="20">
        <f t="shared" si="1"/>
        <v>3.3333333333333335E-3</v>
      </c>
      <c r="H38" s="12">
        <v>1</v>
      </c>
      <c r="I38" s="7">
        <f t="shared" ref="I38:I44" si="7">E38*G38*H38</f>
        <v>1.6000000000000001E-4</v>
      </c>
      <c r="J38" s="18"/>
      <c r="K38" s="19" t="s">
        <v>344</v>
      </c>
      <c r="L38" s="21"/>
      <c r="O38" s="68"/>
      <c r="T38" s="12"/>
      <c r="U38" s="7"/>
      <c r="Y38" s="12"/>
      <c r="Z38" s="7"/>
      <c r="AB38" s="69"/>
    </row>
    <row r="39" spans="1:28" ht="14" x14ac:dyDescent="0.15">
      <c r="A39" s="21">
        <v>8</v>
      </c>
      <c r="B39" s="17">
        <v>22</v>
      </c>
      <c r="C39" t="str">
        <f>VLOOKUP(B:B,'Sub Op Table'!A:C,2,0)</f>
        <v>WALK 1-2 STEPS (0-5 FT, 0.0-1.5 M)</v>
      </c>
      <c r="D39" s="6">
        <f>VLOOKUP(B39,'Sub Op Table'!A:C,3,0)</f>
        <v>1.0799999999999998</v>
      </c>
      <c r="E39" s="7">
        <f t="shared" si="6"/>
        <v>1.7999999999999999E-2</v>
      </c>
      <c r="F39" s="7" t="s">
        <v>333</v>
      </c>
      <c r="G39" s="20">
        <f t="shared" si="1"/>
        <v>3.3333333333333335E-3</v>
      </c>
      <c r="H39" s="12">
        <v>1</v>
      </c>
      <c r="I39" s="7">
        <f t="shared" si="7"/>
        <v>6.0000000000000002E-5</v>
      </c>
      <c r="J39" s="18"/>
      <c r="K39" s="19" t="s">
        <v>345</v>
      </c>
      <c r="L39" s="21"/>
      <c r="O39" s="68"/>
      <c r="T39" s="12"/>
      <c r="U39" s="7"/>
      <c r="Y39" s="12"/>
      <c r="Z39" s="7"/>
      <c r="AB39" s="69"/>
    </row>
    <row r="40" spans="1:28" ht="14" x14ac:dyDescent="0.15">
      <c r="A40" s="21">
        <v>9</v>
      </c>
      <c r="B40" s="17">
        <v>7</v>
      </c>
      <c r="C40" t="str">
        <f>VLOOKUP(B:B,'Sub Op Table'!A:C,2,0)</f>
        <v>PLACE</v>
      </c>
      <c r="D40" s="6">
        <f>VLOOKUP(B40,'Sub Op Table'!A:C,3,0)</f>
        <v>0.72</v>
      </c>
      <c r="E40" s="7">
        <f t="shared" si="6"/>
        <v>1.2E-2</v>
      </c>
      <c r="F40" s="7" t="s">
        <v>335</v>
      </c>
      <c r="G40" s="20">
        <f t="shared" si="1"/>
        <v>1</v>
      </c>
      <c r="H40" s="12">
        <v>1</v>
      </c>
      <c r="I40" s="7">
        <f t="shared" si="7"/>
        <v>1.2E-2</v>
      </c>
      <c r="J40" s="18"/>
      <c r="K40" s="19" t="s">
        <v>346</v>
      </c>
      <c r="L40" s="21"/>
      <c r="T40" s="12"/>
      <c r="U40" s="7"/>
      <c r="Y40" s="12"/>
      <c r="Z40" s="7"/>
      <c r="AB40" s="69"/>
    </row>
    <row r="41" spans="1:28" ht="14" x14ac:dyDescent="0.15">
      <c r="A41" s="21">
        <v>10</v>
      </c>
      <c r="B41" s="17">
        <v>17</v>
      </c>
      <c r="C41" t="str">
        <f>VLOOKUP(B:B,'Sub Op Table'!A:C,2,0)</f>
        <v>READ 2-3 DIGITS/4-8 WORDS</v>
      </c>
      <c r="D41" s="6">
        <f>VLOOKUP(B41,'Sub Op Table'!A:C,3,0)</f>
        <v>1.0799999999999998</v>
      </c>
      <c r="E41" s="7">
        <f t="shared" si="6"/>
        <v>1.7999999999999999E-2</v>
      </c>
      <c r="F41" s="7" t="s">
        <v>335</v>
      </c>
      <c r="G41" s="20">
        <f t="shared" si="1"/>
        <v>1</v>
      </c>
      <c r="H41" s="12">
        <v>1</v>
      </c>
      <c r="I41" s="7">
        <f t="shared" si="7"/>
        <v>1.7999999999999999E-2</v>
      </c>
      <c r="J41" s="18"/>
      <c r="K41" s="19" t="s">
        <v>347</v>
      </c>
      <c r="L41" s="21"/>
      <c r="T41" s="12"/>
      <c r="U41" s="7"/>
      <c r="Y41" s="12"/>
      <c r="Z41" s="7"/>
      <c r="AB41" s="69"/>
    </row>
    <row r="42" spans="1:28" ht="14" x14ac:dyDescent="0.15">
      <c r="A42" s="21">
        <v>11</v>
      </c>
      <c r="B42" s="17">
        <v>1</v>
      </c>
      <c r="C42" t="str">
        <f>VLOOKUP(B:B,'Sub Op Table'!A:C,2,0)</f>
        <v>OBTAIN</v>
      </c>
      <c r="D42" s="6">
        <f>VLOOKUP(B42,'Sub Op Table'!A:C,3,0)</f>
        <v>0.72</v>
      </c>
      <c r="E42" s="7">
        <f t="shared" si="6"/>
        <v>1.2E-2</v>
      </c>
      <c r="F42" s="7" t="s">
        <v>335</v>
      </c>
      <c r="G42" s="20">
        <f t="shared" si="1"/>
        <v>1</v>
      </c>
      <c r="H42" s="12">
        <v>0.5</v>
      </c>
      <c r="I42" s="7">
        <f t="shared" si="7"/>
        <v>6.0000000000000001E-3</v>
      </c>
      <c r="J42" s="18"/>
      <c r="K42" s="19" t="s">
        <v>348</v>
      </c>
      <c r="L42" s="21"/>
      <c r="T42" s="12"/>
      <c r="U42" s="7"/>
      <c r="Y42" s="12"/>
      <c r="Z42" s="7"/>
      <c r="AB42" s="69"/>
    </row>
    <row r="43" spans="1:28" ht="14" x14ac:dyDescent="0.15">
      <c r="A43" s="21">
        <v>12</v>
      </c>
      <c r="B43" s="17">
        <v>22</v>
      </c>
      <c r="C43" t="str">
        <f>VLOOKUP(B:B,'Sub Op Table'!A:C,2,0)</f>
        <v>WALK 1-2 STEPS (0-5 FT, 0.0-1.5 M)</v>
      </c>
      <c r="D43" s="6">
        <f>VLOOKUP(B43,'Sub Op Table'!A:C,3,0)</f>
        <v>1.0799999999999998</v>
      </c>
      <c r="E43" s="7">
        <f t="shared" si="6"/>
        <v>1.7999999999999999E-2</v>
      </c>
      <c r="F43" s="7" t="s">
        <v>335</v>
      </c>
      <c r="G43" s="20">
        <f t="shared" si="1"/>
        <v>1</v>
      </c>
      <c r="H43" s="12">
        <v>1</v>
      </c>
      <c r="I43" s="7">
        <f t="shared" si="7"/>
        <v>1.7999999999999999E-2</v>
      </c>
      <c r="J43" s="18"/>
      <c r="K43" s="19" t="s">
        <v>349</v>
      </c>
      <c r="L43" s="21"/>
      <c r="T43" s="12"/>
      <c r="U43" s="7"/>
      <c r="Y43" s="12"/>
      <c r="Z43" s="7"/>
      <c r="AB43" s="69"/>
    </row>
    <row r="44" spans="1:28" ht="14" x14ac:dyDescent="0.15">
      <c r="A44" s="21">
        <v>13</v>
      </c>
      <c r="B44" s="17">
        <v>245</v>
      </c>
      <c r="C44" t="str">
        <f>VLOOKUP(B:B,'Sub Op Table'!A:C,2,0)</f>
        <v>PROCESS TIME</v>
      </c>
      <c r="D44" s="14">
        <v>30</v>
      </c>
      <c r="E44" s="7">
        <f t="shared" si="6"/>
        <v>0.5</v>
      </c>
      <c r="F44" s="7" t="s">
        <v>334</v>
      </c>
      <c r="G44" s="20">
        <f t="shared" si="1"/>
        <v>0.16666666666666666</v>
      </c>
      <c r="H44" s="12">
        <v>1</v>
      </c>
      <c r="I44" s="7">
        <f t="shared" si="7"/>
        <v>8.3333333333333329E-2</v>
      </c>
      <c r="J44" s="18"/>
      <c r="K44" s="19" t="s">
        <v>350</v>
      </c>
      <c r="L44" s="21"/>
      <c r="T44" s="12"/>
      <c r="U44" s="7"/>
      <c r="Y44" s="12"/>
      <c r="Z44" s="7"/>
      <c r="AB44" s="69"/>
    </row>
    <row r="45" spans="1:28" x14ac:dyDescent="0.15">
      <c r="B45" s="4" t="s">
        <v>6</v>
      </c>
      <c r="C45" s="5" t="s">
        <v>351</v>
      </c>
      <c r="E45" s="7"/>
      <c r="F45" s="7"/>
      <c r="G45" s="7"/>
      <c r="I45" s="7"/>
      <c r="J45" s="8"/>
      <c r="K45" s="9"/>
      <c r="T45" s="12"/>
      <c r="U45" s="7"/>
      <c r="Y45" s="12"/>
      <c r="Z45" s="7"/>
      <c r="AB45" s="69"/>
    </row>
    <row r="46" spans="1:28" ht="14" x14ac:dyDescent="0.15">
      <c r="A46" s="21">
        <v>14</v>
      </c>
      <c r="B46" s="17">
        <v>434</v>
      </c>
      <c r="C46" t="str">
        <f>VLOOKUP(B:B,'Sub Op Table'!A:C,2,0)</f>
        <v>OBTAIN RADIO FROM BELT AND RETURN</v>
      </c>
      <c r="D46" s="6">
        <f>VLOOKUP(B46,'Sub Op Table'!A:C,3,0)</f>
        <v>2.88</v>
      </c>
      <c r="E46" s="7">
        <f t="shared" ref="E46:E47" si="8">D46/60</f>
        <v>4.8000000000000001E-2</v>
      </c>
      <c r="F46" s="7" t="s">
        <v>334</v>
      </c>
      <c r="G46" s="20">
        <f t="shared" ref="G46:G70" si="9">VLOOKUP(F46,$C$14:$D$24,2,FALSE)</f>
        <v>0.16666666666666666</v>
      </c>
      <c r="H46" s="12">
        <v>1</v>
      </c>
      <c r="I46" s="7">
        <f t="shared" ref="I46:I47" si="10">E46*G46*H46</f>
        <v>8.0000000000000002E-3</v>
      </c>
      <c r="J46" s="18"/>
      <c r="K46" s="19" t="s">
        <v>382</v>
      </c>
      <c r="L46" s="21"/>
      <c r="T46" s="12"/>
      <c r="U46" s="7"/>
      <c r="Y46" s="12"/>
      <c r="Z46" s="7"/>
      <c r="AB46" s="69"/>
    </row>
    <row r="47" spans="1:28" ht="14" x14ac:dyDescent="0.15">
      <c r="A47" s="21">
        <v>15</v>
      </c>
      <c r="B47" s="17">
        <v>1</v>
      </c>
      <c r="C47" t="str">
        <f>VLOOKUP(B:B,'Sub Op Table'!A:C,2,0)</f>
        <v>OBTAIN</v>
      </c>
      <c r="D47" s="6">
        <f>VLOOKUP(B47,'Sub Op Table'!A:C,3,0)</f>
        <v>0.72</v>
      </c>
      <c r="E47" s="7">
        <f t="shared" si="8"/>
        <v>1.2E-2</v>
      </c>
      <c r="F47" s="7" t="s">
        <v>334</v>
      </c>
      <c r="G47" s="20">
        <f t="shared" si="9"/>
        <v>0.16666666666666666</v>
      </c>
      <c r="H47" s="12">
        <v>1</v>
      </c>
      <c r="I47" s="7">
        <f t="shared" si="10"/>
        <v>2E-3</v>
      </c>
      <c r="J47" s="18"/>
      <c r="K47" s="19" t="s">
        <v>353</v>
      </c>
      <c r="L47" s="21"/>
      <c r="T47" s="12"/>
      <c r="U47" s="7"/>
      <c r="Y47" s="12"/>
      <c r="Z47" s="7"/>
      <c r="AB47" s="69"/>
    </row>
    <row r="48" spans="1:28" ht="28" x14ac:dyDescent="0.15">
      <c r="A48" s="21">
        <f t="shared" ref="A48:A49" si="11">A47+1</f>
        <v>16</v>
      </c>
      <c r="B48" s="17">
        <v>245</v>
      </c>
      <c r="C48" t="str">
        <f>VLOOKUP(B:B,'Sub Op Table'!A:C,2,0)</f>
        <v>PROCESS TIME</v>
      </c>
      <c r="D48" s="14">
        <v>15</v>
      </c>
      <c r="E48" s="7">
        <f t="shared" ref="E48" si="12">D48/60</f>
        <v>0.25</v>
      </c>
      <c r="F48" s="7" t="s">
        <v>335</v>
      </c>
      <c r="G48" s="20">
        <f t="shared" si="9"/>
        <v>1</v>
      </c>
      <c r="H48" s="12">
        <v>1</v>
      </c>
      <c r="I48" s="7">
        <f t="shared" ref="I48" si="13">E48*G48*H48</f>
        <v>0.25</v>
      </c>
      <c r="J48" s="18"/>
      <c r="K48" s="19" t="s">
        <v>439</v>
      </c>
      <c r="L48" s="21"/>
      <c r="T48" s="12"/>
      <c r="U48" s="7"/>
      <c r="Y48" s="12"/>
      <c r="Z48" s="7"/>
      <c r="AB48" s="69"/>
    </row>
    <row r="49" spans="1:28" ht="14" x14ac:dyDescent="0.15">
      <c r="A49" s="21">
        <f t="shared" si="11"/>
        <v>17</v>
      </c>
      <c r="B49" s="17">
        <v>25</v>
      </c>
      <c r="C49" t="str">
        <f>VLOOKUP(B:B,'Sub Op Table'!A:C,2,0)</f>
        <v>WALK 8-10 STEPS (19-25 FT, 8.4-11.4 M)</v>
      </c>
      <c r="D49" s="6">
        <f>VLOOKUP(B49,'Sub Op Table'!A:C,3,0)</f>
        <v>5.76</v>
      </c>
      <c r="E49" s="7">
        <f t="shared" ref="E49:E65" si="14">D49/60</f>
        <v>9.6000000000000002E-2</v>
      </c>
      <c r="F49" s="7" t="s">
        <v>334</v>
      </c>
      <c r="G49" s="20">
        <f t="shared" si="9"/>
        <v>0.16666666666666666</v>
      </c>
      <c r="H49" s="12">
        <v>1</v>
      </c>
      <c r="I49" s="7">
        <f t="shared" ref="I49:I65" si="15">E49*G49*H49</f>
        <v>1.6E-2</v>
      </c>
      <c r="J49" s="18"/>
      <c r="K49" s="19" t="s">
        <v>354</v>
      </c>
      <c r="L49" s="21"/>
      <c r="T49" s="12"/>
      <c r="U49" s="7"/>
      <c r="Y49" s="12"/>
      <c r="Z49" s="7"/>
      <c r="AB49" s="69"/>
    </row>
    <row r="50" spans="1:28" ht="14" x14ac:dyDescent="0.15">
      <c r="A50" s="21">
        <f t="shared" ref="A50:A70" si="16">A49+1</f>
        <v>18</v>
      </c>
      <c r="B50" s="17">
        <v>7</v>
      </c>
      <c r="C50" t="str">
        <f>VLOOKUP(B:B,'Sub Op Table'!A:C,2,0)</f>
        <v>PLACE</v>
      </c>
      <c r="D50" s="6">
        <f>VLOOKUP(B50,'Sub Op Table'!A:C,3,0)</f>
        <v>0.72</v>
      </c>
      <c r="E50" s="7">
        <f t="shared" si="14"/>
        <v>1.2E-2</v>
      </c>
      <c r="F50" s="7" t="s">
        <v>334</v>
      </c>
      <c r="G50" s="20">
        <f t="shared" si="9"/>
        <v>0.16666666666666666</v>
      </c>
      <c r="H50" s="12">
        <v>1</v>
      </c>
      <c r="I50" s="7">
        <f t="shared" si="15"/>
        <v>2E-3</v>
      </c>
      <c r="J50" s="18"/>
      <c r="K50" s="19" t="s">
        <v>440</v>
      </c>
      <c r="L50" s="21"/>
      <c r="T50" s="12"/>
      <c r="U50" s="7"/>
      <c r="Y50" s="12"/>
      <c r="Z50" s="7"/>
      <c r="AB50" s="69"/>
    </row>
    <row r="51" spans="1:28" ht="14" x14ac:dyDescent="0.15">
      <c r="A51" s="21">
        <f t="shared" si="16"/>
        <v>19</v>
      </c>
      <c r="B51" s="17">
        <v>17</v>
      </c>
      <c r="C51" t="str">
        <f>VLOOKUP(B:B,'Sub Op Table'!A:C,2,0)</f>
        <v>READ 2-3 DIGITS/4-8 WORDS</v>
      </c>
      <c r="D51" s="6">
        <f>VLOOKUP(B51,'Sub Op Table'!A:C,3,0)</f>
        <v>1.0799999999999998</v>
      </c>
      <c r="E51" s="7">
        <f t="shared" si="14"/>
        <v>1.7999999999999999E-2</v>
      </c>
      <c r="F51" s="7" t="s">
        <v>334</v>
      </c>
      <c r="G51" s="20">
        <f t="shared" si="9"/>
        <v>0.16666666666666666</v>
      </c>
      <c r="H51" s="12">
        <v>1</v>
      </c>
      <c r="I51" s="7">
        <f t="shared" si="15"/>
        <v>2.9999999999999996E-3</v>
      </c>
      <c r="J51" s="18"/>
      <c r="K51" s="19" t="s">
        <v>356</v>
      </c>
      <c r="L51" s="21"/>
      <c r="T51" s="12"/>
      <c r="U51" s="7"/>
      <c r="Y51" s="12"/>
      <c r="Z51" s="7"/>
      <c r="AB51" s="69"/>
    </row>
    <row r="52" spans="1:28" ht="14" x14ac:dyDescent="0.15">
      <c r="A52" s="21">
        <f t="shared" si="16"/>
        <v>20</v>
      </c>
      <c r="B52" s="17">
        <v>7</v>
      </c>
      <c r="C52" t="str">
        <f>VLOOKUP(B:B,'Sub Op Table'!A:C,2,0)</f>
        <v>PLACE</v>
      </c>
      <c r="D52" s="6">
        <f>VLOOKUP(B52,'Sub Op Table'!A:C,3,0)</f>
        <v>0.72</v>
      </c>
      <c r="E52" s="7">
        <f t="shared" si="14"/>
        <v>1.2E-2</v>
      </c>
      <c r="F52" s="7" t="s">
        <v>334</v>
      </c>
      <c r="G52" s="20">
        <f t="shared" si="9"/>
        <v>0.16666666666666666</v>
      </c>
      <c r="H52" s="12">
        <v>1</v>
      </c>
      <c r="I52" s="7">
        <f t="shared" si="15"/>
        <v>2E-3</v>
      </c>
      <c r="J52" s="18"/>
      <c r="K52" s="19" t="s">
        <v>357</v>
      </c>
      <c r="L52" s="21"/>
      <c r="T52" s="12"/>
      <c r="U52" s="7"/>
      <c r="Y52" s="12"/>
      <c r="Z52" s="7"/>
      <c r="AB52" s="69"/>
    </row>
    <row r="53" spans="1:28" ht="14" x14ac:dyDescent="0.15">
      <c r="A53" s="21">
        <f t="shared" si="16"/>
        <v>21</v>
      </c>
      <c r="B53" s="17">
        <v>1</v>
      </c>
      <c r="C53" t="str">
        <f>VLOOKUP(B:B,'Sub Op Table'!A:C,2,0)</f>
        <v>OBTAIN</v>
      </c>
      <c r="D53" s="6">
        <f>VLOOKUP(B53,'Sub Op Table'!A:C,3,0)</f>
        <v>0.72</v>
      </c>
      <c r="E53" s="7">
        <f t="shared" ref="E53" si="17">D53/60</f>
        <v>1.2E-2</v>
      </c>
      <c r="F53" s="7" t="s">
        <v>334</v>
      </c>
      <c r="G53" s="20">
        <f t="shared" si="9"/>
        <v>0.16666666666666666</v>
      </c>
      <c r="H53" s="12">
        <v>1</v>
      </c>
      <c r="I53" s="7">
        <f t="shared" ref="I53" si="18">E53*G53*H53</f>
        <v>2E-3</v>
      </c>
      <c r="J53" s="18"/>
      <c r="K53" s="19" t="s">
        <v>369</v>
      </c>
      <c r="L53" s="21"/>
      <c r="T53" s="12"/>
      <c r="U53" s="7"/>
      <c r="Y53" s="12"/>
      <c r="Z53" s="7"/>
      <c r="AB53" s="69"/>
    </row>
    <row r="54" spans="1:28" ht="14" x14ac:dyDescent="0.15">
      <c r="A54" s="21">
        <f t="shared" si="16"/>
        <v>22</v>
      </c>
      <c r="B54" s="17">
        <v>74</v>
      </c>
      <c r="C54" t="str">
        <f>VLOOKUP(B:B,'Sub Op Table'!A:C,2,0)</f>
        <v>CART PUSH/PULL 111-122 STEPS</v>
      </c>
      <c r="D54" s="6">
        <f>VLOOKUP(B54,'Sub Op Table'!A:C,3,0)</f>
        <v>89.639999999999986</v>
      </c>
      <c r="E54" s="7">
        <f t="shared" si="14"/>
        <v>1.4939999999999998</v>
      </c>
      <c r="F54" s="7" t="s">
        <v>334</v>
      </c>
      <c r="G54" s="20">
        <f t="shared" si="9"/>
        <v>0.16666666666666666</v>
      </c>
      <c r="H54" s="12">
        <v>1</v>
      </c>
      <c r="I54" s="7">
        <f t="shared" si="15"/>
        <v>0.24899999999999994</v>
      </c>
      <c r="J54" s="18"/>
      <c r="K54" s="19" t="s">
        <v>398</v>
      </c>
      <c r="L54" s="21"/>
      <c r="T54" s="12"/>
      <c r="U54" s="7"/>
      <c r="Y54" s="12"/>
      <c r="Z54" s="7"/>
      <c r="AB54" s="69"/>
    </row>
    <row r="55" spans="1:28" ht="14" x14ac:dyDescent="0.15">
      <c r="A55" s="21">
        <f t="shared" si="16"/>
        <v>23</v>
      </c>
      <c r="B55" s="17">
        <v>434</v>
      </c>
      <c r="C55" t="str">
        <f>VLOOKUP(B:B,'Sub Op Table'!A:C,2,0)</f>
        <v>OBTAIN RADIO FROM BELT AND RETURN</v>
      </c>
      <c r="D55" s="6">
        <f>VLOOKUP(B55,'Sub Op Table'!A:C,3,0)</f>
        <v>2.88</v>
      </c>
      <c r="E55" s="7">
        <f t="shared" si="14"/>
        <v>4.8000000000000001E-2</v>
      </c>
      <c r="F55" s="7" t="s">
        <v>370</v>
      </c>
      <c r="G55" s="20">
        <f t="shared" si="9"/>
        <v>1.6666666666666665</v>
      </c>
      <c r="H55" s="12">
        <v>1</v>
      </c>
      <c r="I55" s="7">
        <f t="shared" si="15"/>
        <v>7.9999999999999988E-2</v>
      </c>
      <c r="J55" s="18"/>
      <c r="K55" s="19" t="s">
        <v>352</v>
      </c>
      <c r="L55" s="21"/>
      <c r="T55" s="12"/>
      <c r="U55" s="7"/>
      <c r="Y55" s="12"/>
      <c r="Z55" s="7"/>
      <c r="AB55" s="69"/>
    </row>
    <row r="56" spans="1:28" ht="14" x14ac:dyDescent="0.15">
      <c r="A56" s="21">
        <f t="shared" si="16"/>
        <v>24</v>
      </c>
      <c r="B56" s="17">
        <v>1</v>
      </c>
      <c r="C56" t="str">
        <f>VLOOKUP(B:B,'Sub Op Table'!A:C,2,0)</f>
        <v>OBTAIN</v>
      </c>
      <c r="D56" s="6">
        <f>VLOOKUP(B56,'Sub Op Table'!A:C,3,0)</f>
        <v>0.72</v>
      </c>
      <c r="E56" s="7">
        <f t="shared" si="14"/>
        <v>1.2E-2</v>
      </c>
      <c r="F56" s="7" t="s">
        <v>370</v>
      </c>
      <c r="G56" s="20">
        <f t="shared" si="9"/>
        <v>1.6666666666666665</v>
      </c>
      <c r="H56" s="12">
        <v>1</v>
      </c>
      <c r="I56" s="7">
        <f t="shared" si="15"/>
        <v>1.9999999999999997E-2</v>
      </c>
      <c r="J56" s="18"/>
      <c r="K56" s="19" t="s">
        <v>359</v>
      </c>
      <c r="L56" s="21"/>
      <c r="T56" s="12"/>
      <c r="U56" s="7"/>
      <c r="Y56" s="12"/>
      <c r="Z56" s="7"/>
      <c r="AB56" s="69"/>
    </row>
    <row r="57" spans="1:28" ht="14" x14ac:dyDescent="0.15">
      <c r="A57" s="21">
        <f t="shared" si="16"/>
        <v>25</v>
      </c>
      <c r="B57" s="17">
        <v>25</v>
      </c>
      <c r="C57" t="str">
        <f>VLOOKUP(B:B,'Sub Op Table'!A:C,2,0)</f>
        <v>WALK 8-10 STEPS (19-25 FT, 8.4-11.4 M)</v>
      </c>
      <c r="D57" s="6">
        <f>VLOOKUP(B57,'Sub Op Table'!A:C,3,0)</f>
        <v>5.76</v>
      </c>
      <c r="E57" s="7">
        <f t="shared" si="14"/>
        <v>9.6000000000000002E-2</v>
      </c>
      <c r="F57" s="7" t="s">
        <v>336</v>
      </c>
      <c r="G57" s="20">
        <f t="shared" si="9"/>
        <v>15</v>
      </c>
      <c r="H57" s="12">
        <v>1</v>
      </c>
      <c r="I57" s="7">
        <f t="shared" si="15"/>
        <v>1.44</v>
      </c>
      <c r="J57" s="18"/>
      <c r="K57" s="19" t="s">
        <v>358</v>
      </c>
      <c r="L57" s="21"/>
      <c r="T57" s="12"/>
      <c r="U57" s="7"/>
      <c r="Y57" s="12"/>
      <c r="Z57" s="7"/>
      <c r="AB57" s="69"/>
    </row>
    <row r="58" spans="1:28" ht="42" x14ac:dyDescent="0.15">
      <c r="A58" s="21">
        <f t="shared" si="16"/>
        <v>26</v>
      </c>
      <c r="B58" s="17">
        <v>245</v>
      </c>
      <c r="C58" t="str">
        <f>VLOOKUP(B:B,'Sub Op Table'!A:C,2,0)</f>
        <v>PROCESS TIME</v>
      </c>
      <c r="D58" s="14">
        <v>5</v>
      </c>
      <c r="E58" s="7">
        <f t="shared" si="14"/>
        <v>8.3333333333333329E-2</v>
      </c>
      <c r="F58" s="7" t="s">
        <v>336</v>
      </c>
      <c r="G58" s="20">
        <f t="shared" si="9"/>
        <v>15</v>
      </c>
      <c r="H58" s="12">
        <v>1</v>
      </c>
      <c r="I58" s="7">
        <f t="shared" si="15"/>
        <v>1.25</v>
      </c>
      <c r="J58" s="18"/>
      <c r="K58" s="19" t="s">
        <v>375</v>
      </c>
      <c r="L58" s="21"/>
      <c r="T58" s="12"/>
      <c r="U58" s="7"/>
      <c r="Y58" s="12"/>
      <c r="Z58" s="7"/>
      <c r="AB58" s="69"/>
    </row>
    <row r="59" spans="1:28" ht="14" x14ac:dyDescent="0.15">
      <c r="A59" s="21">
        <f t="shared" si="16"/>
        <v>27</v>
      </c>
      <c r="B59" s="17">
        <v>1</v>
      </c>
      <c r="C59" t="str">
        <f>VLOOKUP(B:B,'Sub Op Table'!A:C,2,0)</f>
        <v>OBTAIN</v>
      </c>
      <c r="D59" s="6">
        <f>VLOOKUP(B59,'Sub Op Table'!A:C,3,0)</f>
        <v>0.72</v>
      </c>
      <c r="E59" s="7">
        <f t="shared" si="14"/>
        <v>1.2E-2</v>
      </c>
      <c r="F59" s="7" t="s">
        <v>698</v>
      </c>
      <c r="G59" s="20">
        <f>VLOOKUP(F59,$C$14:$D$24,2,FALSE)</f>
        <v>19.866666666666667</v>
      </c>
      <c r="H59" s="12">
        <v>1</v>
      </c>
      <c r="I59" s="7">
        <f>E59*G59*H59</f>
        <v>0.2384</v>
      </c>
      <c r="J59" s="155"/>
      <c r="K59" s="19" t="s">
        <v>360</v>
      </c>
      <c r="L59" s="21"/>
      <c r="T59" s="12"/>
      <c r="U59" s="7"/>
      <c r="Y59" s="12"/>
      <c r="Z59" s="7"/>
      <c r="AB59" s="69"/>
    </row>
    <row r="60" spans="1:28" ht="14" x14ac:dyDescent="0.15">
      <c r="A60" s="21">
        <f t="shared" si="16"/>
        <v>28</v>
      </c>
      <c r="B60" s="17">
        <v>120</v>
      </c>
      <c r="C60" t="str">
        <f>VLOOKUP(B:B,'Sub Op Table'!A:C,2,0)</f>
        <v xml:space="preserve">SCAN BARCODE </v>
      </c>
      <c r="D60" s="6">
        <f>VLOOKUP(B60,'Sub Op Table'!A:C,3,0)</f>
        <v>1.7999999999999998</v>
      </c>
      <c r="E60" s="7">
        <f t="shared" si="14"/>
        <v>2.9999999999999995E-2</v>
      </c>
      <c r="F60" s="7" t="s">
        <v>698</v>
      </c>
      <c r="G60" s="20">
        <f t="shared" si="9"/>
        <v>19.866666666666667</v>
      </c>
      <c r="H60" s="12">
        <v>1</v>
      </c>
      <c r="I60" s="7">
        <f t="shared" si="15"/>
        <v>0.59599999999999997</v>
      </c>
      <c r="J60" s="18"/>
      <c r="K60" s="19" t="s">
        <v>361</v>
      </c>
      <c r="L60" s="21"/>
      <c r="T60" s="12"/>
      <c r="U60" s="7"/>
      <c r="Y60" s="12"/>
      <c r="Z60" s="7"/>
      <c r="AB60" s="69"/>
    </row>
    <row r="61" spans="1:28" ht="14" x14ac:dyDescent="0.15">
      <c r="A61" s="21">
        <f t="shared" si="16"/>
        <v>29</v>
      </c>
      <c r="B61" s="17">
        <v>25</v>
      </c>
      <c r="C61" t="str">
        <f>VLOOKUP(B:B,'Sub Op Table'!A:C,2,0)</f>
        <v>WALK 8-10 STEPS (19-25 FT, 8.4-11.4 M)</v>
      </c>
      <c r="D61" s="6">
        <f>VLOOKUP(B61,'Sub Op Table'!A:C,3,0)</f>
        <v>5.76</v>
      </c>
      <c r="E61" s="7">
        <f t="shared" si="14"/>
        <v>9.6000000000000002E-2</v>
      </c>
      <c r="F61" s="7" t="s">
        <v>370</v>
      </c>
      <c r="G61" s="20">
        <f t="shared" si="9"/>
        <v>1.6666666666666665</v>
      </c>
      <c r="H61" s="12">
        <v>1</v>
      </c>
      <c r="I61" s="7">
        <f t="shared" si="15"/>
        <v>0.15999999999999998</v>
      </c>
      <c r="J61" s="18"/>
      <c r="K61" s="19" t="s">
        <v>363</v>
      </c>
      <c r="L61" s="21"/>
      <c r="T61" s="12"/>
      <c r="U61" s="7"/>
      <c r="Y61" s="12"/>
      <c r="Z61" s="7"/>
      <c r="AB61" s="69"/>
    </row>
    <row r="62" spans="1:28" ht="14" x14ac:dyDescent="0.15">
      <c r="A62" s="21">
        <f t="shared" si="16"/>
        <v>30</v>
      </c>
      <c r="B62" s="17">
        <v>14</v>
      </c>
      <c r="C62" t="str">
        <f>VLOOKUP(B:B,'Sub Op Table'!A:C,2,0)</f>
        <v>POSITION WITH CARE AND 50% BEND</v>
      </c>
      <c r="D62" s="6">
        <f>VLOOKUP(B62,'Sub Op Table'!A:C,3,0)</f>
        <v>3.5999999999999996</v>
      </c>
      <c r="E62" s="7">
        <f t="shared" si="14"/>
        <v>5.9999999999999991E-2</v>
      </c>
      <c r="F62" s="7" t="s">
        <v>370</v>
      </c>
      <c r="G62" s="20">
        <f t="shared" si="9"/>
        <v>1.6666666666666665</v>
      </c>
      <c r="H62" s="12">
        <v>1</v>
      </c>
      <c r="I62" s="7">
        <f t="shared" si="15"/>
        <v>9.9999999999999978E-2</v>
      </c>
      <c r="J62" s="18"/>
      <c r="K62" s="19" t="s">
        <v>394</v>
      </c>
      <c r="L62" s="21"/>
      <c r="T62" s="12"/>
      <c r="U62" s="7"/>
      <c r="Y62" s="12"/>
      <c r="Z62" s="7"/>
      <c r="AB62" s="69"/>
    </row>
    <row r="63" spans="1:28" ht="14" x14ac:dyDescent="0.15">
      <c r="A63" s="21">
        <f t="shared" si="16"/>
        <v>31</v>
      </c>
      <c r="B63" s="17">
        <v>7</v>
      </c>
      <c r="C63" t="str">
        <f>VLOOKUP(B:B,'Sub Op Table'!A:C,2,0)</f>
        <v>PLACE</v>
      </c>
      <c r="D63" s="6">
        <f>VLOOKUP(B63,'Sub Op Table'!A:C,3,0)</f>
        <v>0.72</v>
      </c>
      <c r="E63" s="7">
        <f t="shared" si="14"/>
        <v>1.2E-2</v>
      </c>
      <c r="F63" s="7" t="s">
        <v>336</v>
      </c>
      <c r="G63" s="20">
        <f t="shared" si="9"/>
        <v>15</v>
      </c>
      <c r="H63" s="12">
        <v>1</v>
      </c>
      <c r="I63" s="7">
        <f t="shared" si="15"/>
        <v>0.18</v>
      </c>
      <c r="J63" s="18"/>
      <c r="K63" s="19" t="s">
        <v>364</v>
      </c>
      <c r="L63" s="21"/>
      <c r="T63" s="12"/>
      <c r="U63" s="7"/>
      <c r="Y63" s="12"/>
      <c r="Z63" s="7"/>
      <c r="AB63" s="69"/>
    </row>
    <row r="64" spans="1:28" ht="14" x14ac:dyDescent="0.15">
      <c r="A64" s="21">
        <f t="shared" si="16"/>
        <v>32</v>
      </c>
      <c r="B64" s="17">
        <v>120</v>
      </c>
      <c r="C64" t="str">
        <f>VLOOKUP(B:B,'Sub Op Table'!A:C,2,0)</f>
        <v xml:space="preserve">SCAN BARCODE </v>
      </c>
      <c r="D64" s="6">
        <f>VLOOKUP(B64,'Sub Op Table'!A:C,3,0)</f>
        <v>1.7999999999999998</v>
      </c>
      <c r="E64" s="7">
        <f t="shared" si="14"/>
        <v>2.9999999999999995E-2</v>
      </c>
      <c r="F64" s="7" t="s">
        <v>336</v>
      </c>
      <c r="G64" s="20">
        <f t="shared" si="9"/>
        <v>15</v>
      </c>
      <c r="H64" s="12">
        <v>1</v>
      </c>
      <c r="I64" s="7">
        <f t="shared" si="15"/>
        <v>0.44999999999999996</v>
      </c>
      <c r="J64" s="18"/>
      <c r="K64" s="19" t="s">
        <v>365</v>
      </c>
      <c r="L64" s="21"/>
      <c r="T64" s="12"/>
      <c r="U64" s="7"/>
      <c r="Y64" s="12"/>
      <c r="Z64" s="7"/>
      <c r="AB64" s="69"/>
    </row>
    <row r="65" spans="1:29" ht="14" x14ac:dyDescent="0.15">
      <c r="A65" s="21">
        <f t="shared" si="16"/>
        <v>33</v>
      </c>
      <c r="B65" s="17">
        <v>1</v>
      </c>
      <c r="C65" t="str">
        <f>VLOOKUP(B:B,'Sub Op Table'!A:C,2,0)</f>
        <v>OBTAIN</v>
      </c>
      <c r="D65" s="6">
        <f>VLOOKUP(B65,'Sub Op Table'!A:C,3,0)</f>
        <v>0.72</v>
      </c>
      <c r="E65" s="7">
        <f t="shared" si="14"/>
        <v>1.2E-2</v>
      </c>
      <c r="F65" s="7" t="s">
        <v>335</v>
      </c>
      <c r="G65" s="20">
        <f t="shared" si="9"/>
        <v>1</v>
      </c>
      <c r="H65" s="12">
        <v>1</v>
      </c>
      <c r="I65" s="7">
        <f t="shared" si="15"/>
        <v>1.2E-2</v>
      </c>
      <c r="J65" s="18"/>
      <c r="K65" s="19" t="s">
        <v>371</v>
      </c>
      <c r="L65" s="21"/>
      <c r="T65" s="12"/>
      <c r="U65" s="7"/>
      <c r="Y65" s="12"/>
      <c r="Z65" s="7"/>
      <c r="AB65" s="69"/>
    </row>
    <row r="66" spans="1:29" ht="14" x14ac:dyDescent="0.15">
      <c r="A66" s="21">
        <f t="shared" si="16"/>
        <v>34</v>
      </c>
      <c r="B66" s="17">
        <v>521</v>
      </c>
      <c r="C66" t="str">
        <f>VLOOKUP(B:B,'Sub Op Table'!A:C,2,0)</f>
        <v>FOLD SHEET OF PAPER</v>
      </c>
      <c r="D66" s="6">
        <f>VLOOKUP(B66,'Sub Op Table'!A:C,3,0)</f>
        <v>5.76</v>
      </c>
      <c r="E66" s="7">
        <f t="shared" ref="E66:E70" si="19">D66/60</f>
        <v>9.6000000000000002E-2</v>
      </c>
      <c r="F66" s="7" t="s">
        <v>335</v>
      </c>
      <c r="G66" s="20">
        <f t="shared" si="9"/>
        <v>1</v>
      </c>
      <c r="H66" s="12">
        <v>1</v>
      </c>
      <c r="I66" s="7">
        <f t="shared" ref="I66:I70" si="20">E66*G66*H66</f>
        <v>9.6000000000000002E-2</v>
      </c>
      <c r="J66" s="18"/>
      <c r="K66" s="19" t="s">
        <v>367</v>
      </c>
      <c r="L66" s="21"/>
      <c r="T66" s="12"/>
      <c r="U66" s="7"/>
      <c r="Y66" s="12"/>
      <c r="Z66" s="7"/>
      <c r="AB66" s="69"/>
    </row>
    <row r="67" spans="1:29" ht="14" x14ac:dyDescent="0.15">
      <c r="A67" s="21">
        <f t="shared" si="16"/>
        <v>35</v>
      </c>
      <c r="B67" s="17">
        <v>10</v>
      </c>
      <c r="C67" t="str">
        <f>VLOOKUP(B:B,'Sub Op Table'!A:C,2,0)</f>
        <v>PLACE WITH ADJUSTMENTS</v>
      </c>
      <c r="D67" s="6">
        <f>VLOOKUP(B67,'Sub Op Table'!A:C,3,0)</f>
        <v>1.44</v>
      </c>
      <c r="E67" s="7">
        <f t="shared" si="19"/>
        <v>2.4E-2</v>
      </c>
      <c r="F67" s="7" t="s">
        <v>335</v>
      </c>
      <c r="G67" s="20">
        <f t="shared" si="9"/>
        <v>1</v>
      </c>
      <c r="H67" s="12">
        <v>1</v>
      </c>
      <c r="I67" s="7">
        <f t="shared" si="20"/>
        <v>2.4E-2</v>
      </c>
      <c r="J67" s="18"/>
      <c r="K67" s="19" t="s">
        <v>368</v>
      </c>
      <c r="L67" s="21"/>
      <c r="T67" s="12"/>
      <c r="U67" s="7"/>
      <c r="Y67" s="12"/>
      <c r="Z67" s="7"/>
      <c r="AB67" s="69"/>
    </row>
    <row r="68" spans="1:29" ht="14" x14ac:dyDescent="0.15">
      <c r="A68" s="21">
        <f t="shared" si="16"/>
        <v>36</v>
      </c>
      <c r="B68" s="17">
        <v>25</v>
      </c>
      <c r="C68" t="str">
        <f>VLOOKUP(B:B,'Sub Op Table'!A:C,2,0)</f>
        <v>WALK 8-10 STEPS (19-25 FT, 8.4-11.4 M)</v>
      </c>
      <c r="D68" s="6">
        <f>VLOOKUP(B68,'Sub Op Table'!A:C,3,0)</f>
        <v>5.76</v>
      </c>
      <c r="E68" s="7">
        <f t="shared" si="19"/>
        <v>9.6000000000000002E-2</v>
      </c>
      <c r="F68" s="7" t="s">
        <v>370</v>
      </c>
      <c r="G68" s="20">
        <f t="shared" si="9"/>
        <v>1.6666666666666665</v>
      </c>
      <c r="H68" s="12">
        <v>1</v>
      </c>
      <c r="I68" s="7">
        <f t="shared" si="20"/>
        <v>0.15999999999999998</v>
      </c>
      <c r="J68" s="18"/>
      <c r="K68" s="19" t="s">
        <v>363</v>
      </c>
      <c r="L68" s="21"/>
      <c r="T68" s="12"/>
      <c r="U68" s="7"/>
      <c r="Y68" s="12"/>
      <c r="Z68" s="7"/>
      <c r="AB68" s="69"/>
    </row>
    <row r="69" spans="1:29" ht="14" x14ac:dyDescent="0.15">
      <c r="A69" s="21">
        <f t="shared" si="16"/>
        <v>37</v>
      </c>
      <c r="B69" s="17">
        <v>1</v>
      </c>
      <c r="C69" t="str">
        <f>VLOOKUP(B:B,'Sub Op Table'!A:C,2,0)</f>
        <v>OBTAIN</v>
      </c>
      <c r="D69" s="6">
        <f>VLOOKUP(B69,'Sub Op Table'!A:C,3,0)</f>
        <v>0.72</v>
      </c>
      <c r="E69" s="7">
        <f t="shared" si="19"/>
        <v>1.2E-2</v>
      </c>
      <c r="F69" s="7" t="s">
        <v>370</v>
      </c>
      <c r="G69" s="20">
        <f t="shared" si="9"/>
        <v>1.6666666666666665</v>
      </c>
      <c r="H69" s="12">
        <v>1</v>
      </c>
      <c r="I69" s="7">
        <f t="shared" si="20"/>
        <v>1.9999999999999997E-2</v>
      </c>
      <c r="J69" s="18"/>
      <c r="K69" s="19" t="s">
        <v>369</v>
      </c>
      <c r="L69" s="21"/>
      <c r="T69" s="12"/>
      <c r="U69" s="7"/>
      <c r="Y69" s="12"/>
      <c r="Z69" s="7"/>
      <c r="AB69" s="69"/>
    </row>
    <row r="70" spans="1:29" ht="14" x14ac:dyDescent="0.15">
      <c r="A70" s="21">
        <f t="shared" si="16"/>
        <v>38</v>
      </c>
      <c r="B70" s="17">
        <v>74</v>
      </c>
      <c r="C70" t="str">
        <f>VLOOKUP(B:B,'Sub Op Table'!A:C,2,0)</f>
        <v>CART PUSH/PULL 111-122 STEPS</v>
      </c>
      <c r="D70" s="6">
        <f>VLOOKUP(B70,'Sub Op Table'!A:C,3,0)</f>
        <v>89.639999999999986</v>
      </c>
      <c r="E70" s="7">
        <f t="shared" si="19"/>
        <v>1.4939999999999998</v>
      </c>
      <c r="F70" s="7" t="s">
        <v>370</v>
      </c>
      <c r="G70" s="20">
        <f t="shared" si="9"/>
        <v>1.6666666666666665</v>
      </c>
      <c r="H70" s="12">
        <v>1</v>
      </c>
      <c r="I70" s="7">
        <f t="shared" si="20"/>
        <v>2.4899999999999993</v>
      </c>
      <c r="J70" s="18"/>
      <c r="K70" s="19" t="s">
        <v>399</v>
      </c>
      <c r="L70" s="21"/>
      <c r="T70" s="12"/>
      <c r="U70" s="7"/>
      <c r="Y70" s="12"/>
      <c r="Z70" s="7"/>
      <c r="AB70" s="69"/>
    </row>
    <row r="71" spans="1:29" x14ac:dyDescent="0.15">
      <c r="B71" s="4" t="s">
        <v>6</v>
      </c>
      <c r="C71" s="5" t="s">
        <v>380</v>
      </c>
      <c r="E71" s="7"/>
      <c r="F71" s="7"/>
      <c r="G71" s="7"/>
      <c r="I71" s="7"/>
      <c r="J71" s="8"/>
      <c r="K71" s="9"/>
      <c r="T71" s="12"/>
      <c r="U71" s="7"/>
      <c r="Y71" s="12"/>
      <c r="Z71" s="7"/>
      <c r="AB71" s="69"/>
    </row>
    <row r="72" spans="1:29" ht="15" x14ac:dyDescent="0.2">
      <c r="A72" s="17"/>
      <c r="B72" s="17"/>
      <c r="C72" s="76" t="s">
        <v>383</v>
      </c>
      <c r="E72" s="7"/>
      <c r="F72" s="7"/>
      <c r="G72" s="20"/>
      <c r="I72" s="7"/>
      <c r="J72" s="18"/>
      <c r="K72" s="19"/>
      <c r="L72" s="21"/>
      <c r="T72" s="74"/>
      <c r="U72" s="12"/>
      <c r="V72" s="7"/>
      <c r="Z72" s="12"/>
      <c r="AA72" s="7"/>
      <c r="AC72" s="69"/>
    </row>
    <row r="73" spans="1:29" ht="15" x14ac:dyDescent="0.2">
      <c r="A73" s="17">
        <v>39</v>
      </c>
      <c r="B73" s="17">
        <v>245</v>
      </c>
      <c r="C73" t="str">
        <f>VLOOKUP(B:B,'Sub Op Table'!A:C,2,0)</f>
        <v>PROCESS TIME</v>
      </c>
      <c r="D73" s="14">
        <v>10</v>
      </c>
      <c r="E73" s="7">
        <f t="shared" ref="E73" si="21">D73/60</f>
        <v>0.16666666666666666</v>
      </c>
      <c r="F73" s="75" t="s">
        <v>336</v>
      </c>
      <c r="G73" s="20">
        <f>VLOOKUP(F73,$C$14:$D$22,2,FALSE)</f>
        <v>15</v>
      </c>
      <c r="H73" s="12">
        <f>'Secondary Assumptions'!C27</f>
        <v>0.12</v>
      </c>
      <c r="I73" s="7">
        <f t="shared" ref="I73" si="22">E73*G73*H73</f>
        <v>0.3</v>
      </c>
      <c r="J73" s="18"/>
      <c r="K73" s="19" t="s">
        <v>655</v>
      </c>
      <c r="L73" s="21"/>
      <c r="T73" s="74"/>
      <c r="U73" s="12"/>
      <c r="V73" s="7"/>
      <c r="Z73" s="12"/>
      <c r="AA73" s="7"/>
      <c r="AC73" s="69"/>
    </row>
    <row r="74" spans="1:29" ht="15" x14ac:dyDescent="0.2">
      <c r="A74" s="17">
        <v>40</v>
      </c>
      <c r="B74" s="17">
        <v>434</v>
      </c>
      <c r="C74" t="str">
        <f>VLOOKUP(B:B,'Sub Op Table'!A:C,2,0)</f>
        <v>OBTAIN RADIO FROM BELT AND RETURN</v>
      </c>
      <c r="D74" s="6">
        <f>VLOOKUP(B74,'Sub Op Table'!A:C,3,0)</f>
        <v>2.88</v>
      </c>
      <c r="E74" s="7">
        <f t="shared" ref="E74" si="23">D74/60</f>
        <v>4.8000000000000001E-2</v>
      </c>
      <c r="F74" s="75" t="s">
        <v>336</v>
      </c>
      <c r="G74" s="20">
        <f t="shared" ref="G74:G85" si="24">VLOOKUP(F74,$C$14:$D$22,2,FALSE)</f>
        <v>15</v>
      </c>
      <c r="H74" s="12">
        <f>'Secondary Assumptions'!C27</f>
        <v>0.12</v>
      </c>
      <c r="I74" s="7">
        <f t="shared" ref="I74" si="25">E74*G74*H74</f>
        <v>8.6399999999999991E-2</v>
      </c>
      <c r="J74" s="18"/>
      <c r="K74" s="19" t="s">
        <v>497</v>
      </c>
      <c r="L74" s="21"/>
      <c r="T74" s="74"/>
      <c r="U74" s="12"/>
      <c r="V74" s="7"/>
      <c r="Z74" s="12"/>
      <c r="AA74" s="7"/>
      <c r="AC74" s="69"/>
    </row>
    <row r="75" spans="1:29" ht="15" x14ac:dyDescent="0.2">
      <c r="A75" s="23">
        <v>41</v>
      </c>
      <c r="B75" s="17">
        <v>412</v>
      </c>
      <c r="C75" t="str">
        <f>VLOOKUP(B:B,'Sub Op Table'!A:C,2,0)</f>
        <v>ALIGN TO 2 POINTS</v>
      </c>
      <c r="D75" s="6">
        <f>VLOOKUP(B75,'Sub Op Table'!A:C,3,0)</f>
        <v>2.52</v>
      </c>
      <c r="E75" s="7">
        <f t="shared" ref="E75" si="26">D75/60</f>
        <v>4.2000000000000003E-2</v>
      </c>
      <c r="F75" s="75" t="s">
        <v>336</v>
      </c>
      <c r="G75" s="20">
        <f t="shared" si="24"/>
        <v>15</v>
      </c>
      <c r="H75" s="12">
        <f>'Secondary Assumptions'!C27</f>
        <v>0.12</v>
      </c>
      <c r="I75" s="7">
        <f t="shared" ref="I75" si="27">E75*G75*H75</f>
        <v>7.5600000000000001E-2</v>
      </c>
      <c r="J75" s="18"/>
      <c r="K75" s="19" t="s">
        <v>391</v>
      </c>
      <c r="L75" s="21"/>
      <c r="T75" s="74"/>
      <c r="U75" s="12"/>
      <c r="V75" s="7"/>
      <c r="Z75" s="12"/>
      <c r="AA75" s="7"/>
      <c r="AC75" s="69"/>
    </row>
    <row r="76" spans="1:29" ht="15" x14ac:dyDescent="0.2">
      <c r="A76" s="23">
        <v>42</v>
      </c>
      <c r="B76" s="17">
        <v>197</v>
      </c>
      <c r="C76" t="str">
        <f>VLOOKUP(B:B,'Sub Op Table'!A:C,2,0)</f>
        <v>PUSH BUTTON/PUSH PULL SWITCH / LEVER &lt;12"</v>
      </c>
      <c r="D76" s="6">
        <f>VLOOKUP(B76,'Sub Op Table'!A:C,3,0)</f>
        <v>1.0799999999999998</v>
      </c>
      <c r="E76" s="7">
        <f>D76/60</f>
        <v>1.7999999999999999E-2</v>
      </c>
      <c r="F76" s="75" t="s">
        <v>336</v>
      </c>
      <c r="G76" s="20">
        <f t="shared" si="24"/>
        <v>15</v>
      </c>
      <c r="H76" s="12">
        <f>'Secondary Assumptions'!C27</f>
        <v>0.12</v>
      </c>
      <c r="I76" s="7">
        <f>E76*G76*H76</f>
        <v>3.2399999999999991E-2</v>
      </c>
      <c r="J76" s="18"/>
      <c r="K76" s="19" t="s">
        <v>384</v>
      </c>
      <c r="L76" s="21"/>
      <c r="T76" s="74"/>
      <c r="U76" s="12"/>
      <c r="V76" s="7"/>
      <c r="Z76" s="12"/>
      <c r="AA76" s="7"/>
      <c r="AC76" s="69"/>
    </row>
    <row r="77" spans="1:29" ht="15" x14ac:dyDescent="0.2">
      <c r="A77" s="23">
        <f t="shared" ref="A77:A78" si="28">A76+1</f>
        <v>43</v>
      </c>
      <c r="B77" s="17">
        <v>197</v>
      </c>
      <c r="C77" t="str">
        <f>VLOOKUP(B:B,'Sub Op Table'!A:C,2,0)</f>
        <v>PUSH BUTTON/PUSH PULL SWITCH / LEVER &lt;12"</v>
      </c>
      <c r="D77" s="6">
        <f>VLOOKUP(B77,'Sub Op Table'!A:C,3,0)</f>
        <v>1.0799999999999998</v>
      </c>
      <c r="E77" s="7">
        <f>D77/60</f>
        <v>1.7999999999999999E-2</v>
      </c>
      <c r="F77" s="75" t="s">
        <v>336</v>
      </c>
      <c r="G77" s="20">
        <f t="shared" si="24"/>
        <v>15</v>
      </c>
      <c r="H77" s="12">
        <f>'Secondary Assumptions'!C27</f>
        <v>0.12</v>
      </c>
      <c r="I77" s="7">
        <f>E77*G77*H77</f>
        <v>3.2399999999999991E-2</v>
      </c>
      <c r="J77" s="18"/>
      <c r="K77" s="19" t="s">
        <v>385</v>
      </c>
      <c r="L77" s="21"/>
      <c r="T77" s="74"/>
      <c r="U77" s="12"/>
      <c r="V77" s="7"/>
      <c r="Z77" s="12"/>
      <c r="AA77" s="7"/>
      <c r="AC77" s="69"/>
    </row>
    <row r="78" spans="1:29" ht="15" x14ac:dyDescent="0.2">
      <c r="A78" s="23">
        <f t="shared" si="28"/>
        <v>44</v>
      </c>
      <c r="B78" s="17">
        <v>17</v>
      </c>
      <c r="C78" t="str">
        <f>VLOOKUP(B:B,'Sub Op Table'!A:C,2,0)</f>
        <v>READ 2-3 DIGITS/4-8 WORDS</v>
      </c>
      <c r="D78" s="6">
        <f>VLOOKUP(B78,'Sub Op Table'!A:C,3,0)</f>
        <v>1.0799999999999998</v>
      </c>
      <c r="E78" s="7">
        <f>D78/60</f>
        <v>1.7999999999999999E-2</v>
      </c>
      <c r="F78" s="75" t="s">
        <v>336</v>
      </c>
      <c r="G78" s="20">
        <f t="shared" si="24"/>
        <v>15</v>
      </c>
      <c r="H78" s="12">
        <f>'Secondary Assumptions'!C27</f>
        <v>0.12</v>
      </c>
      <c r="I78" s="7">
        <f>E78*G78*H78</f>
        <v>3.2399999999999991E-2</v>
      </c>
      <c r="J78" s="18"/>
      <c r="K78" s="19" t="s">
        <v>386</v>
      </c>
      <c r="L78" s="21"/>
      <c r="T78" s="74"/>
      <c r="U78" s="12"/>
      <c r="V78" s="7"/>
      <c r="Z78" s="12"/>
      <c r="AA78" s="7"/>
      <c r="AC78" s="69"/>
    </row>
    <row r="79" spans="1:29" ht="15" x14ac:dyDescent="0.2">
      <c r="A79" s="17"/>
      <c r="B79" s="17"/>
      <c r="C79" s="76" t="s">
        <v>387</v>
      </c>
      <c r="E79" s="7"/>
      <c r="F79" s="7"/>
      <c r="G79" s="7"/>
      <c r="I79" s="7"/>
      <c r="J79" s="18"/>
      <c r="K79" s="19"/>
      <c r="L79" s="21"/>
      <c r="T79" s="74"/>
      <c r="U79" s="12"/>
      <c r="V79" s="7"/>
      <c r="Z79" s="12"/>
      <c r="AA79" s="7"/>
      <c r="AC79" s="69"/>
    </row>
    <row r="80" spans="1:29" ht="15" x14ac:dyDescent="0.2">
      <c r="A80" s="17">
        <v>45</v>
      </c>
      <c r="B80" s="17">
        <v>59</v>
      </c>
      <c r="C80" t="str">
        <f>VLOOKUP(B:B,'Sub Op Table'!A:C,2,0)</f>
        <v xml:space="preserve">CART PUSH/PULL 6-9 STEPS </v>
      </c>
      <c r="D80" s="6">
        <f>VLOOKUP(B80,'Sub Op Table'!A:C,3,0)</f>
        <v>6.4799999999999995</v>
      </c>
      <c r="E80" s="7">
        <f t="shared" ref="E80" si="29">D80/60</f>
        <v>0.108</v>
      </c>
      <c r="F80" s="75" t="s">
        <v>336</v>
      </c>
      <c r="G80" s="20">
        <f t="shared" si="24"/>
        <v>15</v>
      </c>
      <c r="H80" s="12">
        <f>'Secondary Assumptions'!C23*'Secondary Assumptions'!C27</f>
        <v>3.5999999999999997E-2</v>
      </c>
      <c r="I80" s="7">
        <f>E80*G80*H80</f>
        <v>5.831999999999999E-2</v>
      </c>
      <c r="J80" s="18"/>
      <c r="K80" s="19" t="s">
        <v>388</v>
      </c>
      <c r="L80" s="21"/>
      <c r="T80" s="74"/>
      <c r="U80" s="12"/>
      <c r="V80" s="7"/>
      <c r="Z80" s="12"/>
      <c r="AA80" s="7"/>
      <c r="AC80" s="69"/>
    </row>
    <row r="81" spans="1:29" ht="15" x14ac:dyDescent="0.2">
      <c r="A81" s="17">
        <v>46</v>
      </c>
      <c r="B81" s="17">
        <v>136</v>
      </c>
      <c r="C81" t="str">
        <f>VLOOKUP(B:B,'Sub Op Table'!A:C,2,0)</f>
        <v>INSPECT 5 POINTS</v>
      </c>
      <c r="D81" s="6">
        <f>VLOOKUP(B81,'Sub Op Table'!A:C,3,0)</f>
        <v>2.1599999999999997</v>
      </c>
      <c r="E81" s="7">
        <f>D81/60</f>
        <v>3.5999999999999997E-2</v>
      </c>
      <c r="F81" s="75" t="s">
        <v>336</v>
      </c>
      <c r="G81" s="20">
        <f t="shared" si="24"/>
        <v>15</v>
      </c>
      <c r="H81" s="12">
        <f>'Secondary Assumptions'!C23*'Secondary Assumptions'!C27</f>
        <v>3.5999999999999997E-2</v>
      </c>
      <c r="I81" s="7">
        <f>E81*G81*H81</f>
        <v>1.9439999999999995E-2</v>
      </c>
      <c r="J81" s="18"/>
      <c r="K81" s="19" t="s">
        <v>413</v>
      </c>
      <c r="L81" s="21"/>
      <c r="T81" s="74"/>
      <c r="U81" s="12"/>
      <c r="V81" s="7"/>
      <c r="Z81" s="12"/>
      <c r="AA81" s="7"/>
      <c r="AC81" s="69"/>
    </row>
    <row r="82" spans="1:29" ht="15" x14ac:dyDescent="0.2">
      <c r="A82" s="17"/>
      <c r="B82" s="17"/>
      <c r="C82" s="76" t="s">
        <v>389</v>
      </c>
      <c r="E82" s="7"/>
      <c r="F82" s="7"/>
      <c r="G82" s="7"/>
      <c r="I82" s="7"/>
      <c r="J82" s="18"/>
      <c r="K82" s="19"/>
      <c r="L82" s="21"/>
      <c r="T82" s="74"/>
      <c r="U82" s="12"/>
      <c r="V82" s="7"/>
      <c r="Z82" s="12"/>
      <c r="AA82" s="7"/>
      <c r="AC82" s="69"/>
    </row>
    <row r="83" spans="1:29" ht="15" x14ac:dyDescent="0.2">
      <c r="A83" s="17">
        <v>47</v>
      </c>
      <c r="B83" s="17">
        <v>77</v>
      </c>
      <c r="C83" t="str">
        <f>VLOOKUP(B:B,'Sub Op Table'!A:C,2,0)</f>
        <v>CART PUSH/PULL 150-163 STEPS</v>
      </c>
      <c r="D83" s="6">
        <f>VLOOKUP(B83,'Sub Op Table'!A:C,3,0)</f>
        <v>120.24</v>
      </c>
      <c r="E83" s="7">
        <f t="shared" ref="E83:E84" si="30">D83/60</f>
        <v>2.004</v>
      </c>
      <c r="F83" s="75" t="s">
        <v>336</v>
      </c>
      <c r="G83" s="20">
        <f t="shared" si="24"/>
        <v>15</v>
      </c>
      <c r="H83" s="12">
        <f>'Secondary Assumptions'!C23*'Secondary Assumptions'!C27</f>
        <v>3.5999999999999997E-2</v>
      </c>
      <c r="I83" s="7">
        <f>E83*G83*H83</f>
        <v>1.0821599999999998</v>
      </c>
      <c r="J83" s="18"/>
      <c r="K83" s="19" t="s">
        <v>390</v>
      </c>
      <c r="L83" s="21"/>
      <c r="T83" s="74"/>
      <c r="U83" s="12"/>
      <c r="V83" s="7"/>
      <c r="Z83" s="12"/>
      <c r="AA83" s="7"/>
      <c r="AC83" s="69"/>
    </row>
    <row r="84" spans="1:29" ht="15" x14ac:dyDescent="0.2">
      <c r="A84" s="17">
        <v>48</v>
      </c>
      <c r="B84" s="17">
        <v>245</v>
      </c>
      <c r="C84" t="str">
        <f>VLOOKUP(B:B,'Sub Op Table'!A:C,2,0)</f>
        <v>PROCESS TIME</v>
      </c>
      <c r="D84" s="14">
        <v>120</v>
      </c>
      <c r="E84" s="7">
        <f t="shared" si="30"/>
        <v>2</v>
      </c>
      <c r="F84" s="75" t="s">
        <v>336</v>
      </c>
      <c r="G84" s="20">
        <f t="shared" si="24"/>
        <v>15</v>
      </c>
      <c r="H84" s="12">
        <f>'Secondary Assumptions'!C23*'Secondary Assumptions'!C27</f>
        <v>3.5999999999999997E-2</v>
      </c>
      <c r="I84" s="7">
        <f>E84*G84*H84</f>
        <v>1.0799999999999998</v>
      </c>
      <c r="J84" s="18"/>
      <c r="K84" s="19" t="s">
        <v>414</v>
      </c>
      <c r="L84" s="21"/>
      <c r="T84" s="74"/>
      <c r="U84" s="12"/>
      <c r="V84" s="7"/>
      <c r="Z84" s="12"/>
      <c r="AA84" s="7"/>
      <c r="AC84" s="69"/>
    </row>
    <row r="85" spans="1:29" ht="15" x14ac:dyDescent="0.2">
      <c r="A85" s="17">
        <v>49</v>
      </c>
      <c r="B85" s="17">
        <v>77</v>
      </c>
      <c r="C85" t="str">
        <f>VLOOKUP(B:B,'Sub Op Table'!A:C,2,0)</f>
        <v>CART PUSH/PULL 150-163 STEPS</v>
      </c>
      <c r="D85" s="6">
        <f>VLOOKUP(B85,'Sub Op Table'!A:C,3,0)</f>
        <v>120.24</v>
      </c>
      <c r="E85" s="7">
        <f t="shared" ref="E85" si="31">D85/60</f>
        <v>2.004</v>
      </c>
      <c r="F85" s="75" t="s">
        <v>336</v>
      </c>
      <c r="G85" s="20">
        <f t="shared" si="24"/>
        <v>15</v>
      </c>
      <c r="H85" s="12">
        <f>'Secondary Assumptions'!C23*'Secondary Assumptions'!C27</f>
        <v>3.5999999999999997E-2</v>
      </c>
      <c r="I85" s="7">
        <f>E85*G85*H85</f>
        <v>1.0821599999999998</v>
      </c>
      <c r="J85" s="18"/>
      <c r="K85" s="19" t="s">
        <v>656</v>
      </c>
      <c r="L85" s="21"/>
      <c r="T85" s="74"/>
      <c r="U85" s="12"/>
      <c r="V85" s="7"/>
      <c r="Z85" s="12"/>
      <c r="AA85" s="7"/>
      <c r="AC85" s="69"/>
    </row>
    <row r="86" spans="1:29" ht="15" x14ac:dyDescent="0.2">
      <c r="A86" s="17"/>
      <c r="B86" s="17"/>
      <c r="C86" s="76" t="s">
        <v>699</v>
      </c>
      <c r="E86" s="7"/>
      <c r="F86" s="7"/>
      <c r="G86" s="7"/>
      <c r="I86" s="7"/>
      <c r="J86" s="18"/>
      <c r="K86" s="19"/>
      <c r="L86" s="21"/>
      <c r="T86" s="74"/>
      <c r="U86" s="12"/>
      <c r="V86" s="7"/>
      <c r="Z86" s="12"/>
      <c r="AA86" s="7"/>
      <c r="AC86" s="69"/>
    </row>
    <row r="87" spans="1:29" ht="15" x14ac:dyDescent="0.2">
      <c r="A87" s="17">
        <v>50</v>
      </c>
      <c r="B87" s="17">
        <v>245</v>
      </c>
      <c r="C87" t="str">
        <f>VLOOKUP(B:B,'Sub Op Table'!A:C,2,0)</f>
        <v>PROCESS TIME</v>
      </c>
      <c r="D87" s="14">
        <v>10</v>
      </c>
      <c r="E87" s="7">
        <f t="shared" ref="E87:E96" si="32">D87/60</f>
        <v>0.16666666666666666</v>
      </c>
      <c r="F87" s="75" t="s">
        <v>412</v>
      </c>
      <c r="G87" s="20">
        <f t="shared" ref="G87:G96" si="33">VLOOKUP(F87,$C$14:$D$21,2,FALSE)</f>
        <v>2</v>
      </c>
      <c r="H87" s="12">
        <f>'Secondary Assumptions'!C16</f>
        <v>0.95</v>
      </c>
      <c r="I87" s="7">
        <f>E87*G87*H87</f>
        <v>0.31666666666666665</v>
      </c>
      <c r="J87" s="18"/>
      <c r="K87" s="19" t="s">
        <v>657</v>
      </c>
      <c r="L87" s="21"/>
      <c r="T87" s="74"/>
      <c r="U87" s="12"/>
      <c r="V87" s="7"/>
      <c r="Z87" s="12"/>
      <c r="AA87" s="7"/>
      <c r="AC87" s="69"/>
    </row>
    <row r="88" spans="1:29" ht="15" x14ac:dyDescent="0.2">
      <c r="A88" s="17"/>
      <c r="B88" s="17"/>
      <c r="C88" s="76" t="s">
        <v>808</v>
      </c>
      <c r="E88" s="7"/>
      <c r="F88" s="75"/>
      <c r="G88" s="20"/>
      <c r="I88" s="7"/>
      <c r="J88" s="18"/>
      <c r="K88" s="19"/>
      <c r="L88" s="21"/>
      <c r="T88" s="74"/>
      <c r="U88" s="12"/>
      <c r="V88" s="7"/>
      <c r="Z88" s="12"/>
      <c r="AA88" s="7"/>
      <c r="AC88" s="69"/>
    </row>
    <row r="89" spans="1:29" ht="15" x14ac:dyDescent="0.2">
      <c r="A89" s="17">
        <v>51</v>
      </c>
      <c r="B89" s="17">
        <v>434</v>
      </c>
      <c r="C89" t="str">
        <f>VLOOKUP(B:B,'Sub Op Table'!A:C,2,0)</f>
        <v>OBTAIN RADIO FROM BELT AND RETURN</v>
      </c>
      <c r="D89" s="6">
        <f>VLOOKUP(B89,'Sub Op Table'!A:C,3,0)</f>
        <v>2.88</v>
      </c>
      <c r="E89" s="7">
        <f t="shared" si="32"/>
        <v>4.8000000000000001E-2</v>
      </c>
      <c r="F89" s="75" t="s">
        <v>412</v>
      </c>
      <c r="G89" s="20">
        <f t="shared" si="33"/>
        <v>2</v>
      </c>
      <c r="H89" s="12">
        <v>1</v>
      </c>
      <c r="I89" s="7">
        <f t="shared" ref="I89:I96" si="34">E89*G89*H89</f>
        <v>9.6000000000000002E-2</v>
      </c>
      <c r="J89" s="18"/>
      <c r="K89" s="19" t="s">
        <v>497</v>
      </c>
      <c r="L89" s="21"/>
      <c r="T89" s="74"/>
      <c r="U89" s="12"/>
      <c r="V89" s="7"/>
      <c r="Z89" s="12"/>
      <c r="AA89" s="7"/>
      <c r="AC89" s="69"/>
    </row>
    <row r="90" spans="1:29" ht="15" x14ac:dyDescent="0.2">
      <c r="A90" s="17">
        <v>52</v>
      </c>
      <c r="B90" s="17">
        <v>481</v>
      </c>
      <c r="C90" t="str">
        <f>VLOOKUP(B:B,'Sub Op Table'!A:C,2,0)</f>
        <v>TYPE 3-6 DIGITS-Keypad</v>
      </c>
      <c r="D90" s="6">
        <f>VLOOKUP(B90,'Sub Op Table'!A:C,3,0)</f>
        <v>2.1599999999999997</v>
      </c>
      <c r="E90" s="7">
        <f t="shared" si="32"/>
        <v>3.5999999999999997E-2</v>
      </c>
      <c r="F90" s="75" t="s">
        <v>412</v>
      </c>
      <c r="G90" s="20">
        <f t="shared" si="33"/>
        <v>2</v>
      </c>
      <c r="H90" s="12">
        <v>1</v>
      </c>
      <c r="I90" s="7">
        <f t="shared" si="34"/>
        <v>7.1999999999999995E-2</v>
      </c>
      <c r="J90" s="18"/>
      <c r="K90" s="19" t="s">
        <v>809</v>
      </c>
      <c r="L90" s="21"/>
      <c r="T90" s="74"/>
      <c r="U90" s="12"/>
      <c r="V90" s="7"/>
      <c r="Z90" s="12"/>
      <c r="AA90" s="7"/>
      <c r="AC90" s="69"/>
    </row>
    <row r="91" spans="1:29" ht="15" x14ac:dyDescent="0.2">
      <c r="A91" s="17">
        <v>53</v>
      </c>
      <c r="B91" s="17">
        <v>245</v>
      </c>
      <c r="C91" t="str">
        <f>VLOOKUP(B:B,'Sub Op Table'!A:C,2,0)</f>
        <v>PROCESS TIME</v>
      </c>
      <c r="D91" s="14">
        <v>60</v>
      </c>
      <c r="E91" s="7">
        <f t="shared" si="32"/>
        <v>1</v>
      </c>
      <c r="F91" s="75" t="s">
        <v>412</v>
      </c>
      <c r="G91" s="20">
        <f t="shared" si="33"/>
        <v>2</v>
      </c>
      <c r="H91" s="12">
        <v>1</v>
      </c>
      <c r="I91" s="7">
        <f t="shared" si="34"/>
        <v>2</v>
      </c>
      <c r="J91" s="18"/>
      <c r="K91" s="19" t="s">
        <v>810</v>
      </c>
      <c r="L91" s="21"/>
      <c r="T91" s="74"/>
      <c r="U91" s="12"/>
      <c r="V91" s="7"/>
      <c r="Z91" s="12"/>
      <c r="AA91" s="7"/>
      <c r="AC91" s="69"/>
    </row>
    <row r="92" spans="1:29" ht="15" x14ac:dyDescent="0.2">
      <c r="A92" s="17">
        <v>54</v>
      </c>
      <c r="B92" s="17">
        <v>245</v>
      </c>
      <c r="C92" t="str">
        <f>VLOOKUP(B:B,'Sub Op Table'!A:C,2,0)</f>
        <v>PROCESS TIME</v>
      </c>
      <c r="D92" s="14">
        <v>5</v>
      </c>
      <c r="E92" s="7">
        <f t="shared" si="32"/>
        <v>8.3333333333333329E-2</v>
      </c>
      <c r="F92" s="75" t="s">
        <v>412</v>
      </c>
      <c r="G92" s="20">
        <f t="shared" si="33"/>
        <v>2</v>
      </c>
      <c r="H92" s="12">
        <v>1</v>
      </c>
      <c r="I92" s="7">
        <f t="shared" si="34"/>
        <v>0.16666666666666666</v>
      </c>
      <c r="J92" s="18"/>
      <c r="K92" s="19" t="s">
        <v>811</v>
      </c>
      <c r="L92" s="21"/>
      <c r="T92" s="74"/>
      <c r="U92" s="12"/>
      <c r="V92" s="7"/>
      <c r="Z92" s="12"/>
      <c r="AA92" s="7"/>
      <c r="AC92" s="69"/>
    </row>
    <row r="93" spans="1:29" ht="15" x14ac:dyDescent="0.2">
      <c r="A93" s="17">
        <v>55</v>
      </c>
      <c r="B93" s="17">
        <v>245</v>
      </c>
      <c r="C93" t="str">
        <f>VLOOKUP(B:B,'Sub Op Table'!A:C,2,0)</f>
        <v>PROCESS TIME</v>
      </c>
      <c r="D93" s="14">
        <v>180</v>
      </c>
      <c r="E93" s="7">
        <f t="shared" si="32"/>
        <v>3</v>
      </c>
      <c r="F93" s="75" t="s">
        <v>412</v>
      </c>
      <c r="G93" s="20">
        <f t="shared" si="33"/>
        <v>2</v>
      </c>
      <c r="H93" s="12">
        <v>1</v>
      </c>
      <c r="I93" s="7">
        <f t="shared" si="34"/>
        <v>6</v>
      </c>
      <c r="J93" s="18"/>
      <c r="K93" s="19" t="s">
        <v>812</v>
      </c>
      <c r="L93" s="21"/>
      <c r="T93" s="74"/>
      <c r="U93" s="12"/>
      <c r="V93" s="7"/>
      <c r="Z93" s="12"/>
      <c r="AA93" s="7"/>
      <c r="AC93" s="69"/>
    </row>
    <row r="94" spans="1:29" ht="15" x14ac:dyDescent="0.2">
      <c r="A94" s="17">
        <v>56</v>
      </c>
      <c r="B94" s="17">
        <v>7</v>
      </c>
      <c r="C94" t="str">
        <f>VLOOKUP(B:B,'Sub Op Table'!A:C,2,0)</f>
        <v>PLACE</v>
      </c>
      <c r="D94" s="6">
        <f>VLOOKUP(B94,'Sub Op Table'!A:C,3,0)</f>
        <v>0.72</v>
      </c>
      <c r="E94" s="7">
        <f t="shared" si="32"/>
        <v>1.2E-2</v>
      </c>
      <c r="F94" s="75" t="s">
        <v>412</v>
      </c>
      <c r="G94" s="20">
        <f t="shared" si="33"/>
        <v>2</v>
      </c>
      <c r="H94" s="12">
        <v>1</v>
      </c>
      <c r="I94" s="7">
        <f t="shared" si="34"/>
        <v>2.4E-2</v>
      </c>
      <c r="J94" s="18"/>
      <c r="K94" s="19" t="s">
        <v>813</v>
      </c>
      <c r="L94" s="21"/>
      <c r="T94" s="74"/>
      <c r="U94" s="12"/>
      <c r="V94" s="7"/>
      <c r="Z94" s="12"/>
      <c r="AA94" s="7"/>
      <c r="AC94" s="69"/>
    </row>
    <row r="95" spans="1:29" ht="15" x14ac:dyDescent="0.2">
      <c r="A95" s="17">
        <v>57</v>
      </c>
      <c r="B95" s="17">
        <v>245</v>
      </c>
      <c r="C95" t="str">
        <f>VLOOKUP(B:B,'Sub Op Table'!A:C,2,0)</f>
        <v>PROCESS TIME</v>
      </c>
      <c r="D95" s="14">
        <v>10</v>
      </c>
      <c r="E95" s="7">
        <f t="shared" si="32"/>
        <v>0.16666666666666666</v>
      </c>
      <c r="F95" s="75" t="s">
        <v>412</v>
      </c>
      <c r="G95" s="20">
        <f t="shared" si="33"/>
        <v>2</v>
      </c>
      <c r="H95" s="12">
        <v>1</v>
      </c>
      <c r="I95" s="7">
        <f t="shared" si="34"/>
        <v>0.33333333333333331</v>
      </c>
      <c r="J95" s="18"/>
      <c r="K95" s="19" t="s">
        <v>814</v>
      </c>
      <c r="L95" s="21"/>
      <c r="T95" s="74"/>
      <c r="U95" s="12"/>
      <c r="V95" s="7"/>
      <c r="Z95" s="12"/>
      <c r="AA95" s="7"/>
      <c r="AC95" s="69"/>
    </row>
    <row r="96" spans="1:29" ht="15" x14ac:dyDescent="0.2">
      <c r="A96" s="17">
        <v>58</v>
      </c>
      <c r="B96" s="17">
        <v>1</v>
      </c>
      <c r="C96" t="str">
        <f>VLOOKUP(B:B,'Sub Op Table'!A:C,2,0)</f>
        <v>OBTAIN</v>
      </c>
      <c r="D96" s="6">
        <f>VLOOKUP(B96,'Sub Op Table'!A:C,3,0)</f>
        <v>0.72</v>
      </c>
      <c r="E96" s="7">
        <f t="shared" si="32"/>
        <v>1.2E-2</v>
      </c>
      <c r="F96" s="75" t="s">
        <v>412</v>
      </c>
      <c r="G96" s="20">
        <f t="shared" si="33"/>
        <v>2</v>
      </c>
      <c r="H96" s="12">
        <v>1</v>
      </c>
      <c r="I96" s="7">
        <f t="shared" si="34"/>
        <v>2.4E-2</v>
      </c>
      <c r="J96" s="18"/>
      <c r="K96" s="19" t="s">
        <v>815</v>
      </c>
      <c r="L96" s="21"/>
      <c r="T96" s="74"/>
      <c r="U96" s="12"/>
      <c r="V96" s="7"/>
      <c r="Z96" s="12"/>
      <c r="AA96" s="7"/>
      <c r="AC96" s="69"/>
    </row>
    <row r="97" spans="1:29" ht="15" x14ac:dyDescent="0.2">
      <c r="B97" s="4"/>
      <c r="C97" s="5" t="s">
        <v>639</v>
      </c>
      <c r="E97" s="7"/>
      <c r="F97" s="7"/>
      <c r="G97" s="7"/>
      <c r="I97" s="7"/>
      <c r="J97" s="8"/>
      <c r="K97" s="9"/>
      <c r="T97" s="73"/>
      <c r="U97" s="12"/>
      <c r="V97" s="7"/>
      <c r="Z97" s="12"/>
      <c r="AA97" s="7"/>
      <c r="AC97" s="69"/>
    </row>
    <row r="98" spans="1:29" ht="14" x14ac:dyDescent="0.15">
      <c r="A98" s="21">
        <v>59</v>
      </c>
      <c r="B98" s="17">
        <v>25</v>
      </c>
      <c r="C98" t="str">
        <f>VLOOKUP(B:B,'Sub Op Table'!A:C,2,0)</f>
        <v>WALK 8-10 STEPS (19-25 FT, 8.4-11.4 M)</v>
      </c>
      <c r="D98" s="6">
        <f>VLOOKUP(B98,'Sub Op Table'!A:C,3,0)</f>
        <v>5.76</v>
      </c>
      <c r="E98" s="7">
        <f>D98/60</f>
        <v>9.6000000000000002E-2</v>
      </c>
      <c r="F98" s="7" t="s">
        <v>334</v>
      </c>
      <c r="G98" s="20">
        <f t="shared" ref="G98:G104" si="35">VLOOKUP(F98,$C$14:$D$21,2,FALSE)</f>
        <v>0.16666666666666666</v>
      </c>
      <c r="H98" s="12">
        <v>1</v>
      </c>
      <c r="I98" s="7">
        <f>E98*G98*H98</f>
        <v>1.6E-2</v>
      </c>
      <c r="J98" s="18"/>
      <c r="K98" s="19" t="s">
        <v>658</v>
      </c>
      <c r="L98" s="21"/>
      <c r="T98" s="12"/>
      <c r="U98" s="7"/>
      <c r="Y98" s="12"/>
      <c r="Z98" s="7"/>
      <c r="AB98" s="69"/>
    </row>
    <row r="99" spans="1:29" ht="14" x14ac:dyDescent="0.15">
      <c r="A99" s="21">
        <v>60</v>
      </c>
      <c r="B99" s="17">
        <v>1</v>
      </c>
      <c r="C99" t="str">
        <f>VLOOKUP(B:B,'Sub Op Table'!A:C,2,0)</f>
        <v>OBTAIN</v>
      </c>
      <c r="D99" s="6">
        <f>VLOOKUP(B99,'Sub Op Table'!A:C,3,0)</f>
        <v>0.72</v>
      </c>
      <c r="E99" s="7">
        <f>D99/60</f>
        <v>1.2E-2</v>
      </c>
      <c r="F99" s="7" t="s">
        <v>334</v>
      </c>
      <c r="G99" s="20">
        <f t="shared" si="35"/>
        <v>0.16666666666666666</v>
      </c>
      <c r="H99" s="12">
        <v>1</v>
      </c>
      <c r="I99" s="7">
        <f>E99*G99*H99</f>
        <v>2E-3</v>
      </c>
      <c r="J99" s="18"/>
      <c r="K99" s="19" t="s">
        <v>369</v>
      </c>
      <c r="L99" s="21"/>
      <c r="T99" s="12"/>
      <c r="U99" s="7"/>
      <c r="Y99" s="12"/>
      <c r="Z99" s="7"/>
      <c r="AB99" s="69"/>
    </row>
    <row r="100" spans="1:29" ht="14" x14ac:dyDescent="0.15">
      <c r="A100" s="21">
        <f>A99+1</f>
        <v>61</v>
      </c>
      <c r="B100" s="17">
        <v>74</v>
      </c>
      <c r="C100" t="str">
        <f>VLOOKUP(B:B,'Sub Op Table'!A:C,2,0)</f>
        <v>CART PUSH/PULL 111-122 STEPS</v>
      </c>
      <c r="D100" s="6">
        <f>VLOOKUP(B100,'Sub Op Table'!A:C,3,0)</f>
        <v>89.639999999999986</v>
      </c>
      <c r="E100" s="7">
        <f>D100/60</f>
        <v>1.4939999999999998</v>
      </c>
      <c r="F100" s="7" t="s">
        <v>334</v>
      </c>
      <c r="G100" s="20">
        <f t="shared" si="35"/>
        <v>0.16666666666666666</v>
      </c>
      <c r="H100" s="12">
        <v>1</v>
      </c>
      <c r="I100" s="7">
        <f>E100*G100*H100</f>
        <v>0.24899999999999994</v>
      </c>
      <c r="J100" s="18"/>
      <c r="K100" s="19" t="s">
        <v>659</v>
      </c>
      <c r="L100" s="21"/>
      <c r="T100" s="12"/>
      <c r="U100" s="7"/>
      <c r="Y100" s="12"/>
      <c r="Z100" s="7"/>
      <c r="AB100" s="69"/>
    </row>
    <row r="101" spans="1:29" ht="14" x14ac:dyDescent="0.15">
      <c r="A101" s="21">
        <f t="shared" ref="A101:A115" si="36">A100+1</f>
        <v>62</v>
      </c>
      <c r="B101" s="17">
        <v>10</v>
      </c>
      <c r="C101" t="str">
        <f>VLOOKUP(B:B,'Sub Op Table'!A:C,2,0)</f>
        <v>PLACE WITH ADJUSTMENTS</v>
      </c>
      <c r="D101" s="6">
        <f>VLOOKUP(B101,'Sub Op Table'!A:C,3,0)</f>
        <v>1.44</v>
      </c>
      <c r="E101" s="7">
        <f>D101/60</f>
        <v>2.4E-2</v>
      </c>
      <c r="F101" s="7" t="s">
        <v>334</v>
      </c>
      <c r="G101" s="20">
        <f t="shared" si="35"/>
        <v>0.16666666666666666</v>
      </c>
      <c r="H101" s="12">
        <v>1</v>
      </c>
      <c r="I101" s="7">
        <f>E101*G101*H101</f>
        <v>4.0000000000000001E-3</v>
      </c>
      <c r="J101" s="18"/>
      <c r="K101" s="19" t="s">
        <v>660</v>
      </c>
      <c r="L101" s="21"/>
      <c r="T101" s="12"/>
      <c r="U101" s="7"/>
      <c r="Y101" s="12"/>
      <c r="Z101" s="7"/>
      <c r="AB101" s="69"/>
    </row>
    <row r="102" spans="1:29" ht="14" x14ac:dyDescent="0.15">
      <c r="A102" s="21">
        <f t="shared" si="36"/>
        <v>63</v>
      </c>
      <c r="B102" s="17">
        <v>2</v>
      </c>
      <c r="C102" t="str">
        <f>VLOOKUP(B:B,'Sub Op Table'!A:C,2,0)</f>
        <v>OBTAIN WITH 50% BEND</v>
      </c>
      <c r="D102" s="6">
        <f>VLOOKUP(B102,'Sub Op Table'!A:C,3,0)</f>
        <v>1.7999999999999998</v>
      </c>
      <c r="E102" s="7">
        <f t="shared" ref="E102:E104" si="37">D102/60</f>
        <v>2.9999999999999995E-2</v>
      </c>
      <c r="F102" s="7" t="s">
        <v>647</v>
      </c>
      <c r="G102" s="20">
        <f t="shared" si="35"/>
        <v>1.1000000000000001</v>
      </c>
      <c r="H102" s="12">
        <v>1</v>
      </c>
      <c r="I102" s="7">
        <f t="shared" ref="I102:I104" si="38">E102*G102*H102</f>
        <v>3.2999999999999995E-2</v>
      </c>
      <c r="J102" s="18"/>
      <c r="K102" s="19" t="s">
        <v>648</v>
      </c>
      <c r="L102" s="21"/>
      <c r="T102" s="12"/>
      <c r="U102" s="7"/>
      <c r="Y102" s="12"/>
      <c r="Z102" s="7"/>
      <c r="AB102" s="69"/>
    </row>
    <row r="103" spans="1:29" ht="14" x14ac:dyDescent="0.15">
      <c r="A103" s="21">
        <f t="shared" si="36"/>
        <v>64</v>
      </c>
      <c r="B103" s="17">
        <v>24</v>
      </c>
      <c r="C103" t="str">
        <f>VLOOKUP(B:B,'Sub Op Table'!A:C,2,0)</f>
        <v>WALK 5-7 STEPS (11-18 FT, 3.4-5.3 M)</v>
      </c>
      <c r="D103" s="6">
        <f>VLOOKUP(B103,'Sub Op Table'!A:C,3,0)</f>
        <v>3.5999999999999996</v>
      </c>
      <c r="E103" s="7">
        <f t="shared" si="37"/>
        <v>5.9999999999999991E-2</v>
      </c>
      <c r="F103" s="7" t="s">
        <v>334</v>
      </c>
      <c r="G103" s="20">
        <f t="shared" si="35"/>
        <v>0.16666666666666666</v>
      </c>
      <c r="H103" s="12">
        <v>1</v>
      </c>
      <c r="I103" s="7">
        <f t="shared" si="38"/>
        <v>9.9999999999999985E-3</v>
      </c>
      <c r="J103" s="18"/>
      <c r="K103" s="19" t="s">
        <v>649</v>
      </c>
      <c r="L103" s="21"/>
      <c r="T103" s="12"/>
      <c r="U103" s="7"/>
      <c r="Y103" s="12"/>
      <c r="Z103" s="7"/>
      <c r="AB103" s="69"/>
    </row>
    <row r="104" spans="1:29" ht="14" x14ac:dyDescent="0.15">
      <c r="A104" s="21">
        <f t="shared" si="36"/>
        <v>65</v>
      </c>
      <c r="B104" s="17">
        <v>7</v>
      </c>
      <c r="C104" t="str">
        <f>VLOOKUP(B:B,'Sub Op Table'!A:C,2,0)</f>
        <v>PLACE</v>
      </c>
      <c r="D104" s="6">
        <f>VLOOKUP(B104,'Sub Op Table'!A:C,3,0)</f>
        <v>0.72</v>
      </c>
      <c r="E104" s="7">
        <f t="shared" si="37"/>
        <v>1.2E-2</v>
      </c>
      <c r="F104" s="7" t="s">
        <v>647</v>
      </c>
      <c r="G104" s="20">
        <f t="shared" si="35"/>
        <v>1.1000000000000001</v>
      </c>
      <c r="H104" s="12">
        <v>1</v>
      </c>
      <c r="I104" s="7">
        <f t="shared" si="38"/>
        <v>1.3200000000000002E-2</v>
      </c>
      <c r="J104" s="18"/>
      <c r="K104" s="19" t="s">
        <v>650</v>
      </c>
      <c r="L104" s="21"/>
      <c r="T104" s="12"/>
      <c r="U104" s="7"/>
      <c r="Y104" s="12"/>
      <c r="Z104" s="7"/>
      <c r="AB104" s="69"/>
    </row>
    <row r="105" spans="1:29" ht="15" x14ac:dyDescent="0.2">
      <c r="A105" s="21">
        <f t="shared" si="36"/>
        <v>66</v>
      </c>
      <c r="B105" s="17">
        <v>4</v>
      </c>
      <c r="C105" t="str">
        <f>VLOOKUP(B:B,'Sub Op Table'!A:C,2,0)</f>
        <v>OBTAIN HEAVY OBJECT</v>
      </c>
      <c r="D105" s="6">
        <f>VLOOKUP(B105,'Sub Op Table'!A:C,3,0)</f>
        <v>1.44</v>
      </c>
      <c r="E105" s="7">
        <f t="shared" ref="E105:E113" si="39">D105/60</f>
        <v>2.4E-2</v>
      </c>
      <c r="F105" s="7" t="s">
        <v>334</v>
      </c>
      <c r="G105" s="20">
        <f>VLOOKUP(F105,$C$14:$D$21,2,FALSE)</f>
        <v>0.16666666666666666</v>
      </c>
      <c r="H105" s="12">
        <v>1</v>
      </c>
      <c r="I105" s="7">
        <f>E105*G105*H105</f>
        <v>4.0000000000000001E-3</v>
      </c>
      <c r="J105" s="18"/>
      <c r="K105" s="19" t="s">
        <v>640</v>
      </c>
      <c r="L105" s="21"/>
      <c r="T105" s="73"/>
      <c r="U105" s="12"/>
      <c r="V105" s="7"/>
      <c r="Z105" s="12"/>
      <c r="AA105" s="7"/>
      <c r="AC105" s="69"/>
    </row>
    <row r="106" spans="1:29" ht="15" x14ac:dyDescent="0.2">
      <c r="A106" s="21">
        <f t="shared" si="36"/>
        <v>67</v>
      </c>
      <c r="B106" s="17">
        <v>1</v>
      </c>
      <c r="C106" t="str">
        <f>VLOOKUP(B:B,'Sub Op Table'!A:C,2,0)</f>
        <v>OBTAIN</v>
      </c>
      <c r="D106" s="6">
        <f>VLOOKUP(B106,'Sub Op Table'!A:C,3,0)</f>
        <v>0.72</v>
      </c>
      <c r="E106" s="7">
        <f t="shared" si="39"/>
        <v>1.2E-2</v>
      </c>
      <c r="F106" s="7" t="s">
        <v>647</v>
      </c>
      <c r="G106" s="20">
        <f t="shared" ref="G106:G136" si="40">VLOOKUP(F106,$C$14:$D$21,2,FALSE)</f>
        <v>1.1000000000000001</v>
      </c>
      <c r="H106" s="12">
        <v>1</v>
      </c>
      <c r="I106" s="7">
        <f t="shared" ref="I106:I113" si="41">E106*G106*H106</f>
        <v>1.3200000000000002E-2</v>
      </c>
      <c r="J106" s="18"/>
      <c r="K106" s="19" t="s">
        <v>641</v>
      </c>
      <c r="L106" s="21"/>
      <c r="T106" s="73"/>
      <c r="U106" s="12"/>
      <c r="V106" s="7"/>
      <c r="Z106" s="12"/>
      <c r="AA106" s="7"/>
      <c r="AC106" s="69"/>
    </row>
    <row r="107" spans="1:29" ht="15" x14ac:dyDescent="0.2">
      <c r="A107" s="21">
        <f t="shared" si="36"/>
        <v>68</v>
      </c>
      <c r="B107" s="17">
        <v>405</v>
      </c>
      <c r="C107" t="str">
        <f>VLOOKUP(B:B,'Sub Op Table'!A:C,2,0)</f>
        <v>ALIGN WITH PRECISION</v>
      </c>
      <c r="D107" s="6">
        <f>VLOOKUP(B107,'Sub Op Table'!A:C,3,0)</f>
        <v>6.1199999999999992</v>
      </c>
      <c r="E107" s="7">
        <f t="shared" si="39"/>
        <v>0.10199999999999999</v>
      </c>
      <c r="F107" s="7" t="s">
        <v>647</v>
      </c>
      <c r="G107" s="20">
        <f t="shared" si="40"/>
        <v>1.1000000000000001</v>
      </c>
      <c r="H107" s="12">
        <v>1</v>
      </c>
      <c r="I107" s="7">
        <f t="shared" si="41"/>
        <v>0.11220000000000001</v>
      </c>
      <c r="J107" s="18"/>
      <c r="K107" s="19" t="s">
        <v>642</v>
      </c>
      <c r="L107" s="21"/>
      <c r="T107" s="73"/>
      <c r="U107" s="12"/>
      <c r="V107" s="7"/>
      <c r="Z107" s="12"/>
      <c r="AA107" s="7"/>
      <c r="AC107" s="69"/>
    </row>
    <row r="108" spans="1:29" ht="15" x14ac:dyDescent="0.2">
      <c r="A108" s="21">
        <f t="shared" si="36"/>
        <v>69</v>
      </c>
      <c r="B108" s="17">
        <v>192</v>
      </c>
      <c r="C108" t="str">
        <f>VLOOKUP(B:B,'Sub Op Table'!A:C,2,0)</f>
        <v>PUSH BUTTON/PUSH PULL SWITCH / LEVER &lt;12" WITH RESISTANCE</v>
      </c>
      <c r="D108" s="6">
        <f>VLOOKUP(B108,'Sub Op Table'!A:C,3,0)</f>
        <v>2.1599999999999997</v>
      </c>
      <c r="E108" s="7">
        <f t="shared" si="39"/>
        <v>3.5999999999999997E-2</v>
      </c>
      <c r="F108" s="7" t="s">
        <v>647</v>
      </c>
      <c r="G108" s="20">
        <f t="shared" si="40"/>
        <v>1.1000000000000001</v>
      </c>
      <c r="H108" s="12">
        <v>1</v>
      </c>
      <c r="I108" s="7">
        <f t="shared" si="41"/>
        <v>3.9600000000000003E-2</v>
      </c>
      <c r="J108" s="18"/>
      <c r="K108" s="19" t="s">
        <v>643</v>
      </c>
      <c r="L108" s="21"/>
      <c r="T108" s="73"/>
      <c r="U108" s="12"/>
      <c r="V108" s="7"/>
      <c r="Z108" s="12"/>
      <c r="AA108" s="7"/>
      <c r="AC108" s="69"/>
    </row>
    <row r="109" spans="1:29" ht="15" x14ac:dyDescent="0.2">
      <c r="A109" s="21">
        <f t="shared" si="36"/>
        <v>70</v>
      </c>
      <c r="B109" s="17">
        <v>4</v>
      </c>
      <c r="C109" t="str">
        <f>VLOOKUP(B:B,'Sub Op Table'!A:C,2,0)</f>
        <v>OBTAIN HEAVY OBJECT</v>
      </c>
      <c r="D109" s="6">
        <f>VLOOKUP(B109,'Sub Op Table'!A:C,3,0)</f>
        <v>1.44</v>
      </c>
      <c r="E109" s="7">
        <f t="shared" si="39"/>
        <v>2.4E-2</v>
      </c>
      <c r="F109" s="7" t="s">
        <v>647</v>
      </c>
      <c r="G109" s="20">
        <f t="shared" si="40"/>
        <v>1.1000000000000001</v>
      </c>
      <c r="H109" s="12">
        <v>1</v>
      </c>
      <c r="I109" s="7">
        <f t="shared" si="41"/>
        <v>2.6400000000000003E-2</v>
      </c>
      <c r="J109" s="18"/>
      <c r="K109" s="19" t="s">
        <v>639</v>
      </c>
      <c r="L109" s="21"/>
      <c r="T109" s="73"/>
      <c r="U109" s="12"/>
      <c r="V109" s="7"/>
      <c r="Z109" s="12"/>
      <c r="AA109" s="7"/>
      <c r="AC109" s="69"/>
    </row>
    <row r="110" spans="1:29" ht="15" x14ac:dyDescent="0.2">
      <c r="A110" s="21">
        <f t="shared" si="36"/>
        <v>71</v>
      </c>
      <c r="B110" s="17">
        <v>460</v>
      </c>
      <c r="C110" t="str">
        <f>VLOOKUP(B:B,'Sub Op Table'!A:C,2,0)</f>
        <v>USING 5 WRIST TURNS 1 USING HAND</v>
      </c>
      <c r="D110" s="6">
        <f>VLOOKUP(B110,'Sub Op Table'!A:C,3,0)</f>
        <v>5.04</v>
      </c>
      <c r="E110" s="7">
        <f t="shared" si="39"/>
        <v>8.4000000000000005E-2</v>
      </c>
      <c r="F110" s="7" t="s">
        <v>647</v>
      </c>
      <c r="G110" s="20">
        <f t="shared" si="40"/>
        <v>1.1000000000000001</v>
      </c>
      <c r="H110" s="12">
        <v>1</v>
      </c>
      <c r="I110" s="7">
        <f t="shared" si="41"/>
        <v>9.240000000000001E-2</v>
      </c>
      <c r="J110" s="18"/>
      <c r="K110" s="19" t="s">
        <v>644</v>
      </c>
      <c r="L110" s="21"/>
      <c r="T110" s="73"/>
      <c r="U110" s="12"/>
      <c r="V110" s="7"/>
      <c r="Z110" s="12"/>
      <c r="AA110" s="7"/>
      <c r="AC110" s="69"/>
    </row>
    <row r="111" spans="1:29" ht="15" x14ac:dyDescent="0.2">
      <c r="A111" s="21">
        <f t="shared" si="36"/>
        <v>72</v>
      </c>
      <c r="B111" s="17">
        <v>10</v>
      </c>
      <c r="C111" t="str">
        <f>VLOOKUP(B:B,'Sub Op Table'!A:C,2,0)</f>
        <v>PLACE WITH ADJUSTMENTS</v>
      </c>
      <c r="D111" s="6">
        <f>VLOOKUP(B111,'Sub Op Table'!A:C,3,0)</f>
        <v>1.44</v>
      </c>
      <c r="E111" s="7">
        <f t="shared" si="39"/>
        <v>2.4E-2</v>
      </c>
      <c r="F111" s="7" t="s">
        <v>334</v>
      </c>
      <c r="G111" s="20">
        <f t="shared" si="40"/>
        <v>0.16666666666666666</v>
      </c>
      <c r="H111" s="12">
        <v>1</v>
      </c>
      <c r="I111" s="7">
        <f t="shared" si="41"/>
        <v>4.0000000000000001E-3</v>
      </c>
      <c r="J111" s="18"/>
      <c r="K111" s="19" t="s">
        <v>645</v>
      </c>
      <c r="L111" s="21"/>
      <c r="T111" s="73"/>
      <c r="U111" s="12"/>
      <c r="V111" s="7"/>
      <c r="Z111" s="12"/>
      <c r="AA111" s="7"/>
      <c r="AC111" s="69"/>
    </row>
    <row r="112" spans="1:29" ht="15" x14ac:dyDescent="0.2">
      <c r="A112" s="21">
        <f t="shared" si="36"/>
        <v>73</v>
      </c>
      <c r="B112" s="17">
        <v>24</v>
      </c>
      <c r="C112" t="str">
        <f>VLOOKUP(B:B,'Sub Op Table'!A:C,2,0)</f>
        <v>WALK 5-7 STEPS (11-18 FT, 3.4-5.3 M)</v>
      </c>
      <c r="D112" s="6">
        <f>VLOOKUP(B112,'Sub Op Table'!A:C,3,0)</f>
        <v>3.5999999999999996</v>
      </c>
      <c r="E112" s="7">
        <f t="shared" ref="E112" si="42">D112/60</f>
        <v>5.9999999999999991E-2</v>
      </c>
      <c r="F112" s="7" t="s">
        <v>334</v>
      </c>
      <c r="G112" s="20">
        <f t="shared" si="40"/>
        <v>0.16666666666666666</v>
      </c>
      <c r="H112" s="12">
        <v>1</v>
      </c>
      <c r="I112" s="7">
        <f t="shared" ref="I112" si="43">E112*G112*H112</f>
        <v>9.9999999999999985E-3</v>
      </c>
      <c r="J112" s="18"/>
      <c r="K112" s="19" t="s">
        <v>653</v>
      </c>
      <c r="L112" s="21"/>
      <c r="T112" s="73"/>
      <c r="U112" s="12"/>
      <c r="V112" s="7"/>
      <c r="Z112" s="12"/>
      <c r="AA112" s="7"/>
      <c r="AC112" s="69"/>
    </row>
    <row r="113" spans="1:30" ht="15" x14ac:dyDescent="0.2">
      <c r="A113" s="21">
        <f t="shared" si="36"/>
        <v>74</v>
      </c>
      <c r="B113" s="17">
        <v>7</v>
      </c>
      <c r="C113" t="str">
        <f>VLOOKUP(B:B,'Sub Op Table'!A:C,2,0)</f>
        <v>PLACE</v>
      </c>
      <c r="D113" s="6">
        <f>VLOOKUP(B113,'Sub Op Table'!A:C,3,0)</f>
        <v>0.72</v>
      </c>
      <c r="E113" s="7">
        <f t="shared" si="39"/>
        <v>1.2E-2</v>
      </c>
      <c r="F113" s="7" t="s">
        <v>647</v>
      </c>
      <c r="G113" s="20">
        <f t="shared" si="40"/>
        <v>1.1000000000000001</v>
      </c>
      <c r="H113" s="12">
        <v>1</v>
      </c>
      <c r="I113" s="7">
        <f t="shared" si="41"/>
        <v>1.3200000000000002E-2</v>
      </c>
      <c r="J113" s="18"/>
      <c r="K113" s="19" t="s">
        <v>652</v>
      </c>
      <c r="L113" s="21"/>
      <c r="T113" s="73"/>
      <c r="U113" s="12"/>
      <c r="V113" s="7"/>
      <c r="Z113" s="12"/>
      <c r="AA113" s="7"/>
      <c r="AC113" s="69"/>
    </row>
    <row r="114" spans="1:30" ht="15" x14ac:dyDescent="0.2">
      <c r="A114" s="21">
        <f t="shared" si="36"/>
        <v>75</v>
      </c>
      <c r="B114" s="17">
        <v>25</v>
      </c>
      <c r="C114" t="str">
        <f>VLOOKUP(B:B,'Sub Op Table'!A:C,2,0)</f>
        <v>WALK 8-10 STEPS (19-25 FT, 8.4-11.4 M)</v>
      </c>
      <c r="D114" s="6">
        <f>VLOOKUP(B114,'Sub Op Table'!A:C,3,0)</f>
        <v>5.76</v>
      </c>
      <c r="E114" s="7">
        <f t="shared" ref="E114" si="44">D114/60</f>
        <v>9.6000000000000002E-2</v>
      </c>
      <c r="F114" s="7" t="s">
        <v>334</v>
      </c>
      <c r="G114" s="20">
        <f t="shared" si="40"/>
        <v>0.16666666666666666</v>
      </c>
      <c r="H114" s="12">
        <v>1</v>
      </c>
      <c r="I114" s="7">
        <f t="shared" ref="I114" si="45">E114*G114*H114</f>
        <v>1.6E-2</v>
      </c>
      <c r="J114" s="18"/>
      <c r="K114" s="19" t="s">
        <v>654</v>
      </c>
      <c r="L114" s="21"/>
      <c r="T114" s="73"/>
      <c r="U114" s="12"/>
      <c r="V114" s="7"/>
      <c r="Z114" s="12"/>
      <c r="AA114" s="7"/>
      <c r="AC114" s="69"/>
    </row>
    <row r="115" spans="1:30" ht="15" x14ac:dyDescent="0.2">
      <c r="A115" s="21">
        <f t="shared" si="36"/>
        <v>76</v>
      </c>
      <c r="B115" s="17">
        <v>11</v>
      </c>
      <c r="C115" t="str">
        <f>VLOOKUP(B:B,'Sub Op Table'!A:C,2,0)</f>
        <v>PLACE WITH ADJUSTMENT AND 50% BEND</v>
      </c>
      <c r="D115" s="6">
        <f>VLOOKUP(B115,'Sub Op Table'!A:C,3,0)</f>
        <v>2.52</v>
      </c>
      <c r="E115" s="7">
        <f t="shared" ref="E115" si="46">D115/60</f>
        <v>4.2000000000000003E-2</v>
      </c>
      <c r="F115" s="7" t="s">
        <v>647</v>
      </c>
      <c r="G115" s="20">
        <f t="shared" si="40"/>
        <v>1.1000000000000001</v>
      </c>
      <c r="H115" s="12">
        <v>1</v>
      </c>
      <c r="I115" s="7">
        <f t="shared" ref="I115" si="47">E115*G115*H115</f>
        <v>4.6200000000000005E-2</v>
      </c>
      <c r="J115" s="18"/>
      <c r="K115" s="19" t="s">
        <v>651</v>
      </c>
      <c r="L115" s="21"/>
      <c r="T115" s="73"/>
      <c r="U115" s="12"/>
      <c r="V115" s="7"/>
      <c r="Z115" s="12"/>
      <c r="AA115" s="7"/>
      <c r="AC115" s="69"/>
    </row>
    <row r="116" spans="1:30" x14ac:dyDescent="0.15">
      <c r="B116" s="4" t="s">
        <v>6</v>
      </c>
      <c r="C116" s="5" t="s">
        <v>381</v>
      </c>
      <c r="E116" s="7"/>
      <c r="F116" s="7"/>
      <c r="G116" s="7"/>
      <c r="I116" s="7"/>
      <c r="J116" s="8"/>
      <c r="K116" s="9"/>
      <c r="T116" s="12"/>
      <c r="U116" s="7"/>
      <c r="Y116" s="12"/>
      <c r="Z116" s="7"/>
      <c r="AB116" s="69"/>
    </row>
    <row r="117" spans="1:30" ht="14" x14ac:dyDescent="0.15">
      <c r="A117" s="21">
        <v>77</v>
      </c>
      <c r="B117" s="17">
        <v>25</v>
      </c>
      <c r="C117" t="str">
        <f>VLOOKUP(B:B,'Sub Op Table'!A:C,2,0)</f>
        <v>WALK 8-10 STEPS (19-25 FT, 8.4-11.4 M)</v>
      </c>
      <c r="D117" s="6">
        <f>VLOOKUP(B117,'Sub Op Table'!A:C,3,0)</f>
        <v>5.76</v>
      </c>
      <c r="E117" s="7">
        <f>D117/60</f>
        <v>9.6000000000000002E-2</v>
      </c>
      <c r="F117" s="7" t="s">
        <v>334</v>
      </c>
      <c r="G117" s="20">
        <f t="shared" si="40"/>
        <v>0.16666666666666666</v>
      </c>
      <c r="H117" s="12">
        <v>1</v>
      </c>
      <c r="I117" s="7">
        <f>E117*G117*H117</f>
        <v>1.6E-2</v>
      </c>
      <c r="J117" s="18"/>
      <c r="K117" s="19" t="s">
        <v>400</v>
      </c>
      <c r="L117" s="21"/>
      <c r="T117" s="12"/>
      <c r="U117" s="7"/>
      <c r="Y117" s="12"/>
      <c r="Z117" s="7"/>
      <c r="AB117" s="69"/>
    </row>
    <row r="118" spans="1:30" ht="14" x14ac:dyDescent="0.15">
      <c r="A118" s="21">
        <v>78</v>
      </c>
      <c r="B118" s="17">
        <v>1</v>
      </c>
      <c r="C118" t="str">
        <f>VLOOKUP(B:B,'Sub Op Table'!A:C,2,0)</f>
        <v>OBTAIN</v>
      </c>
      <c r="D118" s="6">
        <f>VLOOKUP(B118,'Sub Op Table'!A:C,3,0)</f>
        <v>0.72</v>
      </c>
      <c r="E118" s="7">
        <f>D118/60</f>
        <v>1.2E-2</v>
      </c>
      <c r="F118" s="7" t="s">
        <v>334</v>
      </c>
      <c r="G118" s="20">
        <f t="shared" si="40"/>
        <v>0.16666666666666666</v>
      </c>
      <c r="H118" s="12">
        <v>1</v>
      </c>
      <c r="I118" s="7">
        <f>E118*G118*H118</f>
        <v>2E-3</v>
      </c>
      <c r="J118" s="18"/>
      <c r="K118" s="19" t="s">
        <v>369</v>
      </c>
      <c r="L118" s="21"/>
      <c r="T118" s="12"/>
      <c r="U118" s="7"/>
      <c r="Y118" s="12"/>
      <c r="Z118" s="7"/>
      <c r="AB118" s="69"/>
    </row>
    <row r="119" spans="1:30" ht="14" x14ac:dyDescent="0.15">
      <c r="A119" s="21">
        <f>A118+1</f>
        <v>79</v>
      </c>
      <c r="B119" s="17">
        <v>74</v>
      </c>
      <c r="C119" t="str">
        <f>VLOOKUP(B:B,'Sub Op Table'!A:C,2,0)</f>
        <v>CART PUSH/PULL 111-122 STEPS</v>
      </c>
      <c r="D119" s="6">
        <f>VLOOKUP(B119,'Sub Op Table'!A:C,3,0)</f>
        <v>89.639999999999986</v>
      </c>
      <c r="E119" s="7">
        <f>D119/60</f>
        <v>1.4939999999999998</v>
      </c>
      <c r="F119" s="7" t="s">
        <v>334</v>
      </c>
      <c r="G119" s="20">
        <f t="shared" si="40"/>
        <v>0.16666666666666666</v>
      </c>
      <c r="H119" s="12">
        <v>1</v>
      </c>
      <c r="I119" s="7">
        <f>E119*G119*H119</f>
        <v>0.24899999999999994</v>
      </c>
      <c r="J119" s="18"/>
      <c r="K119" s="19" t="s">
        <v>401</v>
      </c>
      <c r="L119" s="21"/>
      <c r="T119" s="12"/>
      <c r="U119" s="7"/>
      <c r="Y119" s="12"/>
      <c r="Z119" s="7"/>
      <c r="AB119" s="69"/>
    </row>
    <row r="120" spans="1:30" ht="14" x14ac:dyDescent="0.15">
      <c r="A120" s="21">
        <f t="shared" ref="A120:A136" si="48">A119+1</f>
        <v>80</v>
      </c>
      <c r="B120" s="17">
        <v>10</v>
      </c>
      <c r="C120" t="str">
        <f>VLOOKUP(B:B,'Sub Op Table'!A:C,2,0)</f>
        <v>PLACE WITH ADJUSTMENTS</v>
      </c>
      <c r="D120" s="6">
        <f>VLOOKUP(B120,'Sub Op Table'!A:C,3,0)</f>
        <v>1.44</v>
      </c>
      <c r="E120" s="7">
        <f>D120/60</f>
        <v>2.4E-2</v>
      </c>
      <c r="F120" s="7" t="s">
        <v>334</v>
      </c>
      <c r="G120" s="20">
        <f t="shared" si="40"/>
        <v>0.16666666666666666</v>
      </c>
      <c r="H120" s="12">
        <v>1</v>
      </c>
      <c r="I120" s="7">
        <f>E120*G120*H120</f>
        <v>4.0000000000000001E-3</v>
      </c>
      <c r="J120" s="18"/>
      <c r="K120" s="19" t="s">
        <v>402</v>
      </c>
      <c r="L120" s="21"/>
      <c r="T120" s="12"/>
      <c r="U120" s="7"/>
      <c r="Y120" s="12"/>
      <c r="Z120" s="7"/>
      <c r="AB120" s="69"/>
    </row>
    <row r="121" spans="1:30" ht="15" x14ac:dyDescent="0.2">
      <c r="A121" s="21">
        <f t="shared" si="48"/>
        <v>81</v>
      </c>
      <c r="B121" s="17">
        <v>2</v>
      </c>
      <c r="C121" t="str">
        <f>VLOOKUP(B:B,'Sub Op Table'!A:C,2,0)</f>
        <v>OBTAIN WITH 50% BEND</v>
      </c>
      <c r="D121" s="6">
        <f>VLOOKUP(B121,'Sub Op Table'!A:C,3,0)</f>
        <v>1.7999999999999998</v>
      </c>
      <c r="E121" s="7">
        <f t="shared" ref="E121:E128" si="49">D121/60</f>
        <v>2.9999999999999995E-2</v>
      </c>
      <c r="F121" s="7" t="s">
        <v>335</v>
      </c>
      <c r="G121" s="20">
        <f t="shared" si="40"/>
        <v>1</v>
      </c>
      <c r="H121" s="12">
        <v>1</v>
      </c>
      <c r="I121" s="7">
        <f t="shared" ref="I121:I128" si="50">E121*G121*H121</f>
        <v>2.9999999999999995E-2</v>
      </c>
      <c r="J121" s="18"/>
      <c r="K121" s="19" t="s">
        <v>372</v>
      </c>
      <c r="L121" s="21"/>
      <c r="U121" s="73"/>
      <c r="V121" s="79">
        <v>2</v>
      </c>
      <c r="W121" s="7">
        <f t="shared" ref="W121:W125" si="51">E121*G121*V121</f>
        <v>5.9999999999999991E-2</v>
      </c>
      <c r="X121" t="s">
        <v>374</v>
      </c>
      <c r="AA121" s="79">
        <v>2</v>
      </c>
      <c r="AB121" s="7">
        <f t="shared" ref="AB121:AB125" si="52">E121*G121*AA121</f>
        <v>5.9999999999999991E-2</v>
      </c>
      <c r="AD121" s="69">
        <f t="shared" ref="AD121:AD126" si="53">V121-AA121</f>
        <v>0</v>
      </c>
    </row>
    <row r="122" spans="1:30" ht="15" x14ac:dyDescent="0.2">
      <c r="A122" s="21">
        <f t="shared" si="48"/>
        <v>82</v>
      </c>
      <c r="B122" s="17">
        <v>512</v>
      </c>
      <c r="C122" t="str">
        <f>VLOOKUP(B:B,'Sub Op Table'!A:C,2,0)</f>
        <v>READ COMPARE 4 ITEMS</v>
      </c>
      <c r="D122" s="6">
        <f>VLOOKUP(B122,'Sub Op Table'!A:C,3,0)</f>
        <v>2.1599999999999997</v>
      </c>
      <c r="E122" s="7">
        <f t="shared" si="49"/>
        <v>3.5999999999999997E-2</v>
      </c>
      <c r="F122" s="7" t="s">
        <v>335</v>
      </c>
      <c r="G122" s="20">
        <f t="shared" si="40"/>
        <v>1</v>
      </c>
      <c r="H122" s="12">
        <v>1</v>
      </c>
      <c r="I122" s="7">
        <f t="shared" si="50"/>
        <v>3.5999999999999997E-2</v>
      </c>
      <c r="J122" s="18"/>
      <c r="K122" s="19" t="s">
        <v>373</v>
      </c>
      <c r="L122" s="21"/>
      <c r="U122" s="73"/>
      <c r="V122" s="12">
        <v>1</v>
      </c>
      <c r="W122" s="7">
        <f t="shared" si="51"/>
        <v>3.5999999999999997E-2</v>
      </c>
      <c r="AA122" s="12">
        <v>1</v>
      </c>
      <c r="AB122" s="7">
        <f t="shared" si="52"/>
        <v>3.5999999999999997E-2</v>
      </c>
      <c r="AD122" s="69">
        <f t="shared" si="53"/>
        <v>0</v>
      </c>
    </row>
    <row r="123" spans="1:30" ht="15" x14ac:dyDescent="0.2">
      <c r="A123" s="21">
        <f t="shared" si="48"/>
        <v>83</v>
      </c>
      <c r="B123" s="17">
        <v>434</v>
      </c>
      <c r="C123" t="str">
        <f>VLOOKUP(B:B,'Sub Op Table'!A:C,2,0)</f>
        <v>OBTAIN RADIO FROM BELT AND RETURN</v>
      </c>
      <c r="D123" s="6">
        <f>VLOOKUP(B123,'Sub Op Table'!A:C,3,0)</f>
        <v>2.88</v>
      </c>
      <c r="E123" s="7">
        <f t="shared" si="49"/>
        <v>4.8000000000000001E-2</v>
      </c>
      <c r="F123" s="7" t="s">
        <v>335</v>
      </c>
      <c r="G123" s="20">
        <f t="shared" si="40"/>
        <v>1</v>
      </c>
      <c r="H123" s="12">
        <v>1</v>
      </c>
      <c r="I123" s="7">
        <f t="shared" si="50"/>
        <v>4.8000000000000001E-2</v>
      </c>
      <c r="J123" s="18"/>
      <c r="K123" s="19" t="s">
        <v>382</v>
      </c>
      <c r="L123" s="21"/>
      <c r="U123" s="73"/>
      <c r="V123" s="12">
        <v>1</v>
      </c>
      <c r="W123" s="7">
        <f t="shared" si="51"/>
        <v>4.8000000000000001E-2</v>
      </c>
      <c r="AA123" s="12">
        <v>1</v>
      </c>
      <c r="AB123" s="7">
        <f t="shared" si="52"/>
        <v>4.8000000000000001E-2</v>
      </c>
      <c r="AD123" s="69">
        <f t="shared" si="53"/>
        <v>0</v>
      </c>
    </row>
    <row r="124" spans="1:30" ht="15" x14ac:dyDescent="0.2">
      <c r="A124" s="21">
        <f t="shared" si="48"/>
        <v>84</v>
      </c>
      <c r="B124" s="17">
        <v>7</v>
      </c>
      <c r="C124" t="str">
        <f>VLOOKUP(B:B,'Sub Op Table'!A:C,2,0)</f>
        <v>PLACE</v>
      </c>
      <c r="D124" s="6">
        <f>VLOOKUP(B124,'Sub Op Table'!A:C,3,0)</f>
        <v>0.72</v>
      </c>
      <c r="E124" s="7">
        <f t="shared" si="49"/>
        <v>1.2E-2</v>
      </c>
      <c r="F124" s="7" t="s">
        <v>335</v>
      </c>
      <c r="G124" s="20">
        <f t="shared" si="40"/>
        <v>1</v>
      </c>
      <c r="H124" s="12">
        <v>1</v>
      </c>
      <c r="I124" s="7">
        <f t="shared" si="50"/>
        <v>1.2E-2</v>
      </c>
      <c r="J124" s="18"/>
      <c r="K124" s="19" t="s">
        <v>403</v>
      </c>
      <c r="L124" s="21"/>
      <c r="U124" s="73"/>
      <c r="V124" s="12">
        <v>1</v>
      </c>
      <c r="W124" s="7">
        <f t="shared" si="51"/>
        <v>1.2E-2</v>
      </c>
      <c r="AA124" s="12">
        <v>1</v>
      </c>
      <c r="AB124" s="7">
        <f t="shared" si="52"/>
        <v>1.2E-2</v>
      </c>
      <c r="AD124" s="69">
        <f t="shared" si="53"/>
        <v>0</v>
      </c>
    </row>
    <row r="125" spans="1:30" ht="15" x14ac:dyDescent="0.2">
      <c r="A125" s="21">
        <f t="shared" si="48"/>
        <v>85</v>
      </c>
      <c r="B125" s="17">
        <v>120</v>
      </c>
      <c r="C125" t="str">
        <f>VLOOKUP(B:B,'Sub Op Table'!A:C,2,0)</f>
        <v xml:space="preserve">SCAN BARCODE </v>
      </c>
      <c r="D125" s="6">
        <f>VLOOKUP(B125,'Sub Op Table'!A:C,3,0)</f>
        <v>1.7999999999999998</v>
      </c>
      <c r="E125" s="7">
        <f t="shared" si="49"/>
        <v>2.9999999999999995E-2</v>
      </c>
      <c r="F125" s="7" t="s">
        <v>335</v>
      </c>
      <c r="G125" s="20">
        <f t="shared" si="40"/>
        <v>1</v>
      </c>
      <c r="H125" s="12">
        <v>1</v>
      </c>
      <c r="I125" s="7">
        <f t="shared" si="50"/>
        <v>2.9999999999999995E-2</v>
      </c>
      <c r="J125" s="18"/>
      <c r="K125" s="19" t="s">
        <v>404</v>
      </c>
      <c r="L125" s="21"/>
      <c r="U125" s="73"/>
      <c r="V125" s="12">
        <v>1</v>
      </c>
      <c r="W125" s="7">
        <f t="shared" si="51"/>
        <v>2.9999999999999995E-2</v>
      </c>
      <c r="AA125" s="12">
        <v>1</v>
      </c>
      <c r="AB125" s="7">
        <f t="shared" si="52"/>
        <v>2.9999999999999995E-2</v>
      </c>
      <c r="AD125" s="69">
        <f t="shared" si="53"/>
        <v>0</v>
      </c>
    </row>
    <row r="126" spans="1:30" ht="15" x14ac:dyDescent="0.2">
      <c r="A126" s="21">
        <f t="shared" si="48"/>
        <v>86</v>
      </c>
      <c r="B126" s="17">
        <v>245</v>
      </c>
      <c r="C126" t="str">
        <f>VLOOKUP(B:B,'Sub Op Table'!A:C,2,0)</f>
        <v>PROCESS TIME</v>
      </c>
      <c r="D126" s="14">
        <f>VLOOKUP(B126,'Sub Op Table'!A:C,3,0)</f>
        <v>5.0039999999999996</v>
      </c>
      <c r="E126" s="7">
        <f t="shared" si="49"/>
        <v>8.3399999999999988E-2</v>
      </c>
      <c r="F126" s="7" t="s">
        <v>335</v>
      </c>
      <c r="G126" s="20">
        <f t="shared" ref="G126:G128" si="54">VLOOKUP(F126,$C$14:$D$29,2,FALSE)</f>
        <v>1</v>
      </c>
      <c r="H126" s="12">
        <v>1</v>
      </c>
      <c r="I126" s="7">
        <f t="shared" si="50"/>
        <v>8.3399999999999988E-2</v>
      </c>
      <c r="J126" s="18"/>
      <c r="K126" s="19" t="s">
        <v>764</v>
      </c>
      <c r="L126" s="21"/>
      <c r="U126" s="73"/>
      <c r="V126" s="12">
        <v>1</v>
      </c>
      <c r="W126" s="7">
        <f>E126*G126*V126</f>
        <v>8.3399999999999988E-2</v>
      </c>
      <c r="AA126" s="12">
        <v>1</v>
      </c>
      <c r="AB126" s="7">
        <f>E126*G126*AA126</f>
        <v>8.3399999999999988E-2</v>
      </c>
      <c r="AD126" s="69">
        <f t="shared" si="53"/>
        <v>0</v>
      </c>
    </row>
    <row r="127" spans="1:30" ht="15" x14ac:dyDescent="0.2">
      <c r="A127" s="21">
        <f t="shared" si="48"/>
        <v>87</v>
      </c>
      <c r="B127" s="17">
        <v>53</v>
      </c>
      <c r="C127" t="str">
        <f>VLOOKUP(B:B,'Sub Op Table'!A:C,2,0)</f>
        <v>TEAR RECEIPT</v>
      </c>
      <c r="D127" s="6">
        <f>VLOOKUP(B127,'Sub Op Table'!A:C,3,0)</f>
        <v>1.44</v>
      </c>
      <c r="E127" s="7">
        <f t="shared" si="49"/>
        <v>2.4E-2</v>
      </c>
      <c r="F127" s="7" t="s">
        <v>335</v>
      </c>
      <c r="G127" s="20">
        <f t="shared" si="54"/>
        <v>1</v>
      </c>
      <c r="H127" s="12">
        <f>'Secondary Assumptions'!C31</f>
        <v>6.666666666666667</v>
      </c>
      <c r="I127" s="7">
        <f t="shared" si="50"/>
        <v>0.16</v>
      </c>
      <c r="J127" s="18"/>
      <c r="K127" s="19" t="s">
        <v>765</v>
      </c>
      <c r="L127" s="21"/>
      <c r="U127" s="73"/>
      <c r="V127" s="12"/>
      <c r="W127" s="7"/>
      <c r="AA127" s="12"/>
      <c r="AB127" s="7"/>
      <c r="AD127" s="69"/>
    </row>
    <row r="128" spans="1:30" ht="15" x14ac:dyDescent="0.2">
      <c r="A128" s="21">
        <f t="shared" si="48"/>
        <v>88</v>
      </c>
      <c r="B128" s="17">
        <v>10</v>
      </c>
      <c r="C128" t="str">
        <f>VLOOKUP(B:B,'Sub Op Table'!A:C,2,0)</f>
        <v>PLACE WITH ADJUSTMENTS</v>
      </c>
      <c r="D128" s="6">
        <f>VLOOKUP(B128,'Sub Op Table'!A:C,3,0)</f>
        <v>1.44</v>
      </c>
      <c r="E128" s="7">
        <f t="shared" si="49"/>
        <v>2.4E-2</v>
      </c>
      <c r="F128" s="7" t="s">
        <v>335</v>
      </c>
      <c r="G128" s="20">
        <f t="shared" si="54"/>
        <v>1</v>
      </c>
      <c r="H128" s="12">
        <f>'Secondary Assumptions'!C31</f>
        <v>6.666666666666667</v>
      </c>
      <c r="I128" s="7">
        <f t="shared" si="50"/>
        <v>0.16</v>
      </c>
      <c r="J128" s="18"/>
      <c r="K128" s="19" t="s">
        <v>766</v>
      </c>
      <c r="L128" s="21"/>
      <c r="U128" s="73"/>
      <c r="V128" s="12"/>
      <c r="W128" s="7"/>
      <c r="AA128" s="12"/>
      <c r="AB128" s="7"/>
      <c r="AD128" s="69"/>
    </row>
    <row r="129" spans="1:30" ht="15" x14ac:dyDescent="0.2">
      <c r="A129" s="21">
        <f t="shared" si="48"/>
        <v>89</v>
      </c>
      <c r="B129" s="17">
        <v>334</v>
      </c>
      <c r="C129" t="str">
        <f>VLOOKUP(B:B,'Sub Op Table'!A:C,2,0)</f>
        <v>OBTAIN AND PUSH/PULL OPEN DOOR</v>
      </c>
      <c r="D129" s="6">
        <f>VLOOKUP(B129,'Sub Op Table'!A:C,3,0)</f>
        <v>1.7999999999999998</v>
      </c>
      <c r="E129" s="7">
        <f t="shared" ref="E129:E136" si="55">D129/60</f>
        <v>2.9999999999999995E-2</v>
      </c>
      <c r="F129" s="7" t="s">
        <v>335</v>
      </c>
      <c r="G129" s="20">
        <f t="shared" si="40"/>
        <v>1</v>
      </c>
      <c r="H129" s="12">
        <f>'Secondary Assumptions'!C22*'Secondary Assumptions'!C31</f>
        <v>3.3333333333333335</v>
      </c>
      <c r="I129" s="7">
        <f t="shared" ref="I129:I136" si="56">E129*G129*H129</f>
        <v>9.9999999999999992E-2</v>
      </c>
      <c r="J129" s="18"/>
      <c r="K129" s="19" t="s">
        <v>405</v>
      </c>
      <c r="L129" s="21"/>
      <c r="U129" s="73"/>
      <c r="V129" s="12"/>
      <c r="W129" s="7"/>
      <c r="AA129" s="12"/>
      <c r="AB129" s="7"/>
      <c r="AD129" s="69"/>
    </row>
    <row r="130" spans="1:30" ht="15" x14ac:dyDescent="0.2">
      <c r="A130" s="21">
        <f t="shared" si="48"/>
        <v>90</v>
      </c>
      <c r="B130" s="17">
        <v>5</v>
      </c>
      <c r="C130" t="str">
        <f>VLOOKUP(B:B,'Sub Op Table'!A:C,2,0)</f>
        <v>OBTAIN HEAVY OBJECT WITH 50% BEND</v>
      </c>
      <c r="D130" s="6">
        <f>VLOOKUP(B130,'Sub Op Table'!A:C,3,0)</f>
        <v>2.52</v>
      </c>
      <c r="E130" s="7">
        <f t="shared" si="55"/>
        <v>4.2000000000000003E-2</v>
      </c>
      <c r="F130" s="7" t="s">
        <v>335</v>
      </c>
      <c r="G130" s="20">
        <f t="shared" si="40"/>
        <v>1</v>
      </c>
      <c r="H130" s="12">
        <f>'Secondary Assumptions'!C22*'Secondary Assumptions'!C31</f>
        <v>3.3333333333333335</v>
      </c>
      <c r="I130" s="7">
        <f t="shared" si="56"/>
        <v>0.14000000000000001</v>
      </c>
      <c r="J130" s="18"/>
      <c r="K130" s="19" t="s">
        <v>441</v>
      </c>
      <c r="L130" s="21"/>
      <c r="U130" s="73"/>
      <c r="V130" s="12"/>
      <c r="W130" s="7"/>
      <c r="AA130" s="12"/>
      <c r="AB130" s="7"/>
      <c r="AD130" s="69"/>
    </row>
    <row r="131" spans="1:30" ht="15" x14ac:dyDescent="0.2">
      <c r="A131" s="21">
        <f t="shared" si="48"/>
        <v>91</v>
      </c>
      <c r="B131" s="17">
        <v>11</v>
      </c>
      <c r="C131" t="str">
        <f>VLOOKUP(B:B,'Sub Op Table'!A:C,2,0)</f>
        <v>PLACE WITH ADJUSTMENT AND 50% BEND</v>
      </c>
      <c r="D131" s="6">
        <f>VLOOKUP(B131,'Sub Op Table'!A:C,3,0)</f>
        <v>2.52</v>
      </c>
      <c r="E131" s="7">
        <f t="shared" si="55"/>
        <v>4.2000000000000003E-2</v>
      </c>
      <c r="F131" s="7" t="s">
        <v>335</v>
      </c>
      <c r="G131" s="20">
        <f t="shared" si="40"/>
        <v>1</v>
      </c>
      <c r="H131" s="12">
        <f>'Secondary Assumptions'!C22*'Secondary Assumptions'!C31</f>
        <v>3.3333333333333335</v>
      </c>
      <c r="I131" s="7">
        <f t="shared" si="56"/>
        <v>0.14000000000000001</v>
      </c>
      <c r="J131" s="18"/>
      <c r="K131" s="19" t="s">
        <v>442</v>
      </c>
      <c r="L131" s="21"/>
      <c r="U131" s="73"/>
      <c r="V131" s="12"/>
      <c r="W131" s="7"/>
      <c r="AA131" s="12"/>
      <c r="AB131" s="7"/>
      <c r="AD131" s="69"/>
    </row>
    <row r="132" spans="1:30" ht="14" x14ac:dyDescent="0.15">
      <c r="A132" s="21">
        <f t="shared" si="48"/>
        <v>92</v>
      </c>
      <c r="B132" s="17">
        <v>334</v>
      </c>
      <c r="C132" t="str">
        <f>VLOOKUP(B:B,'Sub Op Table'!A:C,2,0)</f>
        <v>OBTAIN AND PUSH/PULL OPEN DOOR</v>
      </c>
      <c r="D132" s="6">
        <f>VLOOKUP(B132,'Sub Op Table'!A:C,3,0)</f>
        <v>1.7999999999999998</v>
      </c>
      <c r="E132" s="7">
        <f t="shared" si="55"/>
        <v>2.9999999999999995E-2</v>
      </c>
      <c r="F132" s="7" t="s">
        <v>335</v>
      </c>
      <c r="G132" s="20">
        <f t="shared" si="40"/>
        <v>1</v>
      </c>
      <c r="H132" s="12">
        <f>'Secondary Assumptions'!C22*'Secondary Assumptions'!C31</f>
        <v>3.3333333333333335</v>
      </c>
      <c r="I132" s="7">
        <f t="shared" si="56"/>
        <v>9.9999999999999992E-2</v>
      </c>
      <c r="J132" s="18"/>
      <c r="K132" s="19" t="s">
        <v>406</v>
      </c>
      <c r="L132" s="21"/>
      <c r="T132" s="12"/>
      <c r="U132" s="7"/>
      <c r="Y132" s="12"/>
      <c r="Z132" s="7"/>
      <c r="AB132" s="69"/>
    </row>
    <row r="133" spans="1:30" ht="14" x14ac:dyDescent="0.15">
      <c r="A133" s="21">
        <f t="shared" si="48"/>
        <v>93</v>
      </c>
      <c r="B133" s="17">
        <v>23</v>
      </c>
      <c r="C133" t="str">
        <f>VLOOKUP(B:B,'Sub Op Table'!A:C,2,0)</f>
        <v>WALK 3-4 STEPS (6-10 FT, 1.8-3.0 M)</v>
      </c>
      <c r="D133" s="6">
        <f>VLOOKUP(B133,'Sub Op Table'!A:C,3,0)</f>
        <v>2.1599999999999997</v>
      </c>
      <c r="E133" s="7">
        <f t="shared" si="55"/>
        <v>3.5999999999999997E-2</v>
      </c>
      <c r="F133" s="7" t="s">
        <v>335</v>
      </c>
      <c r="G133" s="20">
        <f t="shared" si="40"/>
        <v>1</v>
      </c>
      <c r="H133" s="12">
        <v>1</v>
      </c>
      <c r="I133" s="7">
        <f t="shared" si="56"/>
        <v>3.5999999999999997E-2</v>
      </c>
      <c r="J133" s="18"/>
      <c r="K133" s="19" t="s">
        <v>407</v>
      </c>
      <c r="L133" s="21"/>
      <c r="T133" s="12"/>
      <c r="U133" s="7"/>
      <c r="Y133" s="12"/>
      <c r="Z133" s="7"/>
      <c r="AB133" s="69"/>
    </row>
    <row r="134" spans="1:30" ht="14" x14ac:dyDescent="0.15">
      <c r="A134" s="21">
        <f t="shared" si="48"/>
        <v>94</v>
      </c>
      <c r="B134" s="17">
        <v>5</v>
      </c>
      <c r="C134" t="str">
        <f>VLOOKUP(B:B,'Sub Op Table'!A:C,2,0)</f>
        <v>OBTAIN HEAVY OBJECT WITH 50% BEND</v>
      </c>
      <c r="D134" s="6">
        <f>VLOOKUP(B134,'Sub Op Table'!A:C,3,0)</f>
        <v>2.52</v>
      </c>
      <c r="E134" s="7">
        <f t="shared" si="55"/>
        <v>4.2000000000000003E-2</v>
      </c>
      <c r="F134" s="7" t="s">
        <v>335</v>
      </c>
      <c r="G134" s="20">
        <f t="shared" si="40"/>
        <v>1</v>
      </c>
      <c r="H134" s="12">
        <f>'Secondary Assumptions'!C22*'Secondary Assumptions'!C31</f>
        <v>3.3333333333333335</v>
      </c>
      <c r="I134" s="7">
        <f t="shared" si="56"/>
        <v>0.14000000000000001</v>
      </c>
      <c r="J134" s="18"/>
      <c r="K134" s="19" t="s">
        <v>408</v>
      </c>
      <c r="L134" s="21"/>
      <c r="T134" s="12"/>
      <c r="U134" s="7"/>
      <c r="Y134" s="12"/>
      <c r="Z134" s="7"/>
      <c r="AB134" s="69"/>
    </row>
    <row r="135" spans="1:30" ht="14" x14ac:dyDescent="0.15">
      <c r="A135" s="21">
        <f t="shared" si="48"/>
        <v>95</v>
      </c>
      <c r="B135" s="17">
        <v>11</v>
      </c>
      <c r="C135" t="str">
        <f>VLOOKUP(B:B,'Sub Op Table'!A:C,2,0)</f>
        <v>PLACE WITH ADJUSTMENT AND 50% BEND</v>
      </c>
      <c r="D135" s="6">
        <f>VLOOKUP(B135,'Sub Op Table'!A:C,3,0)</f>
        <v>2.52</v>
      </c>
      <c r="E135" s="7">
        <f t="shared" si="55"/>
        <v>4.2000000000000003E-2</v>
      </c>
      <c r="F135" s="7" t="s">
        <v>335</v>
      </c>
      <c r="G135" s="20">
        <f t="shared" si="40"/>
        <v>1</v>
      </c>
      <c r="H135" s="12">
        <f>'Secondary Assumptions'!C22*'Secondary Assumptions'!C31</f>
        <v>3.3333333333333335</v>
      </c>
      <c r="I135" s="7">
        <f t="shared" si="56"/>
        <v>0.14000000000000001</v>
      </c>
      <c r="J135" s="18"/>
      <c r="K135" s="19" t="s">
        <v>409</v>
      </c>
      <c r="L135" s="21"/>
      <c r="T135" s="12"/>
      <c r="U135" s="7"/>
      <c r="Y135" s="12"/>
      <c r="Z135" s="7"/>
      <c r="AB135" s="69"/>
    </row>
    <row r="136" spans="1:30" ht="14" x14ac:dyDescent="0.15">
      <c r="A136" s="21">
        <f t="shared" si="48"/>
        <v>96</v>
      </c>
      <c r="B136" s="17">
        <v>77</v>
      </c>
      <c r="C136" t="str">
        <f>VLOOKUP(B:B,'Sub Op Table'!A:C,2,0)</f>
        <v>CART PUSH/PULL 150-163 STEPS</v>
      </c>
      <c r="D136" s="6">
        <f>VLOOKUP(B136,'Sub Op Table'!A:C,3,0)</f>
        <v>120.24</v>
      </c>
      <c r="E136" s="7">
        <f t="shared" si="55"/>
        <v>2.004</v>
      </c>
      <c r="F136" s="7" t="s">
        <v>334</v>
      </c>
      <c r="G136" s="20">
        <f t="shared" si="40"/>
        <v>0.16666666666666666</v>
      </c>
      <c r="H136" s="12">
        <v>1</v>
      </c>
      <c r="I136" s="7">
        <f t="shared" si="56"/>
        <v>0.33399999999999996</v>
      </c>
      <c r="J136" s="18"/>
      <c r="K136" s="19" t="s">
        <v>395</v>
      </c>
      <c r="L136" s="21"/>
      <c r="T136" s="12"/>
      <c r="U136" s="7"/>
      <c r="Y136" s="12"/>
      <c r="Z136" s="7"/>
      <c r="AB136" s="69"/>
    </row>
    <row r="137" spans="1:30" x14ac:dyDescent="0.15">
      <c r="U137" s="7"/>
      <c r="Z137" s="7"/>
      <c r="AB137" s="69"/>
    </row>
    <row r="138" spans="1:30" x14ac:dyDescent="0.15">
      <c r="U138" s="7"/>
      <c r="Z138" s="7"/>
      <c r="AB138" s="69"/>
    </row>
    <row r="139" spans="1:30" x14ac:dyDescent="0.15">
      <c r="U139" s="7"/>
      <c r="Z139" s="7"/>
    </row>
    <row r="140" spans="1:30" x14ac:dyDescent="0.15">
      <c r="I140" s="11">
        <f>SUM(I29:I136)</f>
        <v>25.588986666666681</v>
      </c>
      <c r="J140" s="10" t="s">
        <v>7</v>
      </c>
      <c r="U140" s="71"/>
      <c r="V140" s="33"/>
      <c r="Z140" s="71"/>
      <c r="AA140" s="33"/>
    </row>
    <row r="141" spans="1:30" x14ac:dyDescent="0.15">
      <c r="I141" s="11">
        <f>I142-I140</f>
        <v>3.7114915794335133</v>
      </c>
      <c r="J141" s="10" t="s">
        <v>207</v>
      </c>
      <c r="U141" s="71"/>
      <c r="V141" s="33"/>
      <c r="Z141" s="71"/>
      <c r="AA141" s="33"/>
    </row>
    <row r="142" spans="1:30" x14ac:dyDescent="0.15">
      <c r="I142" s="29">
        <f>I140/(1-D10)</f>
        <v>29.300478246100194</v>
      </c>
      <c r="J142" s="24" t="str">
        <f>"Min per "&amp; D9</f>
        <v>Min per Order</v>
      </c>
      <c r="U142" s="71"/>
      <c r="V142" s="72"/>
      <c r="Z142" s="71"/>
      <c r="AA142" s="72"/>
    </row>
    <row r="143" spans="1:30" x14ac:dyDescent="0.15">
      <c r="I143" s="30">
        <f>1/I142</f>
        <v>3.4129135763614947E-2</v>
      </c>
      <c r="J143" s="25" t="str">
        <f>D9&amp; " / Min"</f>
        <v>Order / Min</v>
      </c>
      <c r="U143" s="12"/>
      <c r="V143" s="6"/>
      <c r="Z143" s="12"/>
      <c r="AA143" s="6"/>
    </row>
    <row r="144" spans="1:30" x14ac:dyDescent="0.15">
      <c r="I144" s="29">
        <f>I143*60</f>
        <v>2.0477481458168967</v>
      </c>
      <c r="J144" s="26" t="str">
        <f>D9&amp; " / Hr"</f>
        <v>Order / Hr</v>
      </c>
      <c r="U144" s="71"/>
      <c r="V144" s="33"/>
      <c r="Z144" s="71"/>
      <c r="AA144" s="33"/>
    </row>
    <row r="145" spans="1:26" x14ac:dyDescent="0.15">
      <c r="B145" s="14"/>
      <c r="C145" s="28" t="s">
        <v>417</v>
      </c>
      <c r="U145" s="7"/>
      <c r="Z145" s="7"/>
    </row>
    <row r="146" spans="1:26" x14ac:dyDescent="0.15">
      <c r="B146" s="23"/>
      <c r="C146" s="28" t="s">
        <v>415</v>
      </c>
      <c r="U146" s="7"/>
      <c r="Z146" s="7"/>
    </row>
    <row r="147" spans="1:26" x14ac:dyDescent="0.15">
      <c r="B147" s="22"/>
      <c r="C147" s="28" t="s">
        <v>416</v>
      </c>
      <c r="U147" s="7"/>
      <c r="Z147" s="7"/>
    </row>
    <row r="148" spans="1:26" x14ac:dyDescent="0.15">
      <c r="B148" s="31"/>
      <c r="C148" s="28" t="s">
        <v>418</v>
      </c>
      <c r="U148" s="7"/>
      <c r="Z148" s="7"/>
    </row>
    <row r="149" spans="1:26" x14ac:dyDescent="0.15">
      <c r="U149" s="7"/>
      <c r="Z149" s="7"/>
    </row>
    <row r="150" spans="1:26" x14ac:dyDescent="0.15">
      <c r="U150" s="7"/>
      <c r="Z150" s="7"/>
    </row>
    <row r="151" spans="1:26" x14ac:dyDescent="0.15">
      <c r="U151" s="7"/>
      <c r="Z151" s="7"/>
    </row>
    <row r="152" spans="1:26" x14ac:dyDescent="0.15">
      <c r="A152" s="28"/>
      <c r="U152" s="7"/>
      <c r="Z152" s="7"/>
    </row>
    <row r="153" spans="1:26" x14ac:dyDescent="0.15">
      <c r="A153" s="28"/>
      <c r="U153" s="7"/>
      <c r="Z153" s="7"/>
    </row>
    <row r="154" spans="1:26" x14ac:dyDescent="0.15">
      <c r="A154" s="28"/>
      <c r="U154" s="7"/>
      <c r="Z154" s="7"/>
    </row>
    <row r="155" spans="1:26" x14ac:dyDescent="0.15">
      <c r="A155" s="28"/>
      <c r="U155" s="7"/>
      <c r="Z155" s="7"/>
    </row>
    <row r="156" spans="1:26" x14ac:dyDescent="0.15">
      <c r="A156" s="28"/>
      <c r="U156" s="7"/>
      <c r="Z156" s="7"/>
    </row>
    <row r="157" spans="1:26" x14ac:dyDescent="0.15">
      <c r="A157" s="28"/>
      <c r="U157" s="7"/>
      <c r="Z157" s="7"/>
    </row>
    <row r="158" spans="1:26" x14ac:dyDescent="0.15">
      <c r="A158" s="28"/>
      <c r="U158" s="7"/>
      <c r="Z158" s="7"/>
    </row>
    <row r="159" spans="1:26" x14ac:dyDescent="0.15">
      <c r="A159" s="28"/>
      <c r="U159" s="7"/>
      <c r="Z159" s="7"/>
    </row>
    <row r="160" spans="1:26" x14ac:dyDescent="0.15">
      <c r="U160" s="7"/>
      <c r="Z160" s="7"/>
    </row>
    <row r="161" spans="2:28" x14ac:dyDescent="0.15">
      <c r="U161" s="7"/>
      <c r="Z161" s="7"/>
    </row>
    <row r="162" spans="2:28" x14ac:dyDescent="0.15">
      <c r="U162" s="7"/>
      <c r="Z162" s="7"/>
    </row>
    <row r="163" spans="2:28" x14ac:dyDescent="0.15">
      <c r="U163" s="7"/>
      <c r="Z163" s="7"/>
    </row>
    <row r="164" spans="2:28" x14ac:dyDescent="0.15">
      <c r="U164" s="7"/>
      <c r="Z164" s="7"/>
    </row>
    <row r="165" spans="2:28" x14ac:dyDescent="0.15">
      <c r="U165" s="7"/>
      <c r="Z165" s="7"/>
    </row>
    <row r="166" spans="2:28" x14ac:dyDescent="0.15">
      <c r="U166" s="7"/>
      <c r="Z166" s="7"/>
    </row>
    <row r="167" spans="2:28" x14ac:dyDescent="0.15">
      <c r="U167" s="7"/>
      <c r="Z167" s="7"/>
    </row>
    <row r="168" spans="2:28" x14ac:dyDescent="0.15">
      <c r="U168" s="7"/>
      <c r="Z168" s="7"/>
    </row>
    <row r="169" spans="2:28" x14ac:dyDescent="0.15">
      <c r="B169" s="4"/>
      <c r="C169" s="5"/>
      <c r="E169" s="7"/>
      <c r="F169" s="7"/>
      <c r="G169" s="7"/>
      <c r="I169" s="7"/>
      <c r="J169" s="8"/>
      <c r="K169" s="9"/>
      <c r="T169" s="12"/>
      <c r="U169" s="7"/>
      <c r="Y169" s="12"/>
      <c r="Z169" s="7"/>
      <c r="AB169" s="69"/>
    </row>
    <row r="170" spans="2:28" x14ac:dyDescent="0.15">
      <c r="B170" s="4"/>
      <c r="E170" s="7"/>
      <c r="F170" s="7"/>
      <c r="G170" s="7"/>
      <c r="I170" s="7"/>
      <c r="J170" s="8"/>
      <c r="K170" s="9"/>
      <c r="T170" s="12"/>
      <c r="U170" s="7"/>
      <c r="Y170" s="12"/>
      <c r="Z170" s="7"/>
      <c r="AB170" s="69"/>
    </row>
    <row r="171" spans="2:28" x14ac:dyDescent="0.15">
      <c r="B171" s="4"/>
      <c r="E171" s="7"/>
      <c r="F171" s="7"/>
      <c r="G171" s="7"/>
      <c r="I171" s="7"/>
      <c r="J171" s="8"/>
      <c r="K171" s="9"/>
      <c r="T171" s="12"/>
      <c r="U171" s="7"/>
      <c r="Y171" s="12"/>
      <c r="Z171" s="7"/>
      <c r="AB171" s="69"/>
    </row>
    <row r="172" spans="2:28" x14ac:dyDescent="0.15">
      <c r="B172" s="4"/>
      <c r="E172" s="7"/>
      <c r="F172" s="7"/>
      <c r="G172" s="7"/>
      <c r="I172" s="7"/>
      <c r="J172" s="8"/>
      <c r="K172" s="9"/>
      <c r="T172" s="12"/>
      <c r="U172" s="7"/>
      <c r="Y172" s="12"/>
      <c r="Z172" s="7"/>
      <c r="AB172" s="69"/>
    </row>
    <row r="173" spans="2:28" x14ac:dyDescent="0.15">
      <c r="B173" s="4"/>
      <c r="E173" s="7"/>
      <c r="F173" s="7"/>
      <c r="G173" s="7"/>
      <c r="I173" s="7"/>
      <c r="J173" s="8"/>
      <c r="K173" s="9"/>
      <c r="T173" s="12"/>
      <c r="U173" s="7"/>
      <c r="Y173" s="12"/>
      <c r="Z173" s="7"/>
      <c r="AB173" s="69"/>
    </row>
    <row r="174" spans="2:28" x14ac:dyDescent="0.15">
      <c r="B174" s="4"/>
      <c r="E174" s="7"/>
      <c r="F174" s="7"/>
      <c r="G174" s="7"/>
      <c r="I174" s="7"/>
      <c r="J174" s="8"/>
      <c r="K174" s="9"/>
      <c r="T174" s="12"/>
      <c r="U174" s="7"/>
      <c r="Y174" s="12"/>
      <c r="Z174" s="7"/>
      <c r="AB174" s="69"/>
    </row>
    <row r="175" spans="2:28" x14ac:dyDescent="0.15">
      <c r="B175" s="4"/>
      <c r="E175" s="7"/>
      <c r="F175" s="7"/>
      <c r="G175" s="7"/>
      <c r="I175" s="7"/>
      <c r="J175" s="8"/>
      <c r="K175" s="9"/>
      <c r="T175" s="12"/>
      <c r="U175" s="7"/>
      <c r="Y175" s="12"/>
      <c r="Z175" s="7"/>
      <c r="AB175" s="69"/>
    </row>
    <row r="176" spans="2:28" x14ac:dyDescent="0.15">
      <c r="B176" s="4"/>
      <c r="E176" s="7"/>
      <c r="F176" s="7"/>
      <c r="G176" s="7"/>
      <c r="I176" s="7"/>
      <c r="J176" s="8"/>
      <c r="K176" s="9"/>
      <c r="T176" s="12"/>
      <c r="U176" s="7"/>
      <c r="Y176" s="12"/>
      <c r="Z176" s="7"/>
      <c r="AB176" s="69"/>
    </row>
    <row r="177" spans="2:28" x14ac:dyDescent="0.15">
      <c r="B177" s="4"/>
      <c r="E177" s="7"/>
      <c r="F177" s="7"/>
      <c r="G177" s="7"/>
      <c r="I177" s="7"/>
      <c r="J177" s="8"/>
      <c r="K177" s="9"/>
      <c r="T177" s="12"/>
      <c r="U177" s="7"/>
      <c r="Y177" s="12"/>
      <c r="Z177" s="7"/>
      <c r="AB177" s="69"/>
    </row>
    <row r="178" spans="2:28" x14ac:dyDescent="0.15">
      <c r="B178" s="4"/>
      <c r="E178" s="7"/>
      <c r="F178" s="7"/>
      <c r="G178" s="7"/>
      <c r="I178" s="7"/>
      <c r="J178" s="8"/>
      <c r="K178" s="9"/>
      <c r="T178" s="12"/>
      <c r="U178" s="7"/>
      <c r="Y178" s="12"/>
      <c r="Z178" s="7"/>
      <c r="AB178" s="69"/>
    </row>
    <row r="179" spans="2:28" x14ac:dyDescent="0.15">
      <c r="B179" s="4"/>
      <c r="E179" s="7"/>
      <c r="F179" s="7"/>
      <c r="G179" s="7"/>
      <c r="I179" s="7"/>
      <c r="J179" s="8"/>
      <c r="K179" s="9"/>
      <c r="T179" s="12"/>
      <c r="U179" s="7"/>
      <c r="Y179" s="12"/>
      <c r="Z179" s="7"/>
      <c r="AB179" s="69"/>
    </row>
    <row r="180" spans="2:28" x14ac:dyDescent="0.15">
      <c r="B180" s="4"/>
      <c r="E180" s="7"/>
      <c r="F180" s="7"/>
      <c r="G180" s="7"/>
      <c r="I180" s="7"/>
      <c r="J180" s="8"/>
      <c r="K180" s="9"/>
      <c r="T180" s="12"/>
      <c r="U180" s="7"/>
      <c r="Y180" s="12"/>
      <c r="Z180" s="7"/>
      <c r="AB180" s="69"/>
    </row>
    <row r="181" spans="2:28" x14ac:dyDescent="0.15">
      <c r="B181" s="4"/>
      <c r="E181" s="7"/>
      <c r="F181" s="7"/>
      <c r="G181" s="7"/>
      <c r="I181" s="7"/>
      <c r="J181" s="8"/>
      <c r="K181" s="9"/>
      <c r="T181" s="12"/>
      <c r="U181" s="7"/>
      <c r="Y181" s="12"/>
      <c r="Z181" s="7"/>
      <c r="AB181" s="69"/>
    </row>
    <row r="182" spans="2:28" x14ac:dyDescent="0.15">
      <c r="B182" s="4"/>
      <c r="E182" s="7"/>
      <c r="F182" s="7"/>
      <c r="G182" s="7"/>
      <c r="I182" s="7"/>
      <c r="J182" s="8"/>
      <c r="K182" s="9"/>
      <c r="T182" s="12"/>
      <c r="U182" s="7"/>
      <c r="Y182" s="12"/>
      <c r="Z182" s="7"/>
      <c r="AB182" s="69"/>
    </row>
    <row r="183" spans="2:28" x14ac:dyDescent="0.15">
      <c r="B183" s="4"/>
      <c r="E183" s="7"/>
      <c r="F183" s="7"/>
      <c r="G183" s="7"/>
      <c r="I183" s="7"/>
      <c r="J183" s="8"/>
      <c r="K183" s="9"/>
      <c r="T183" s="12"/>
      <c r="U183" s="7"/>
      <c r="Y183" s="12"/>
      <c r="Z183" s="7"/>
      <c r="AB183" s="69"/>
    </row>
    <row r="184" spans="2:28" x14ac:dyDescent="0.15">
      <c r="B184" s="4"/>
      <c r="E184" s="7"/>
      <c r="F184" s="7"/>
      <c r="G184" s="7"/>
      <c r="I184" s="7"/>
      <c r="J184" s="8"/>
      <c r="K184" s="9"/>
      <c r="T184" s="12"/>
      <c r="U184" s="7"/>
      <c r="Y184" s="12"/>
      <c r="Z184" s="7"/>
      <c r="AB184" s="69"/>
    </row>
    <row r="185" spans="2:28" x14ac:dyDescent="0.15">
      <c r="B185" s="4"/>
      <c r="E185" s="7"/>
      <c r="F185" s="7"/>
      <c r="G185" s="7"/>
      <c r="I185" s="7"/>
      <c r="J185" s="8"/>
      <c r="K185" s="9"/>
      <c r="T185" s="12"/>
      <c r="U185" s="7"/>
      <c r="Y185" s="12"/>
      <c r="Z185" s="7"/>
      <c r="AB185" s="69"/>
    </row>
    <row r="186" spans="2:28" x14ac:dyDescent="0.15">
      <c r="B186" s="4"/>
      <c r="E186" s="7"/>
      <c r="F186" s="7"/>
      <c r="G186" s="7"/>
      <c r="I186" s="7"/>
      <c r="J186" s="8"/>
      <c r="K186" s="9"/>
      <c r="T186" s="12"/>
      <c r="U186" s="7"/>
      <c r="Y186" s="12"/>
      <c r="Z186" s="7"/>
      <c r="AB186" s="69"/>
    </row>
    <row r="187" spans="2:28" x14ac:dyDescent="0.15">
      <c r="B187" s="4"/>
      <c r="E187" s="7"/>
      <c r="F187" s="7"/>
      <c r="G187" s="7"/>
      <c r="I187" s="7"/>
      <c r="J187" s="8"/>
      <c r="K187" s="9"/>
      <c r="T187" s="12"/>
      <c r="U187" s="7"/>
      <c r="Y187" s="12"/>
      <c r="Z187" s="7"/>
      <c r="AB187" s="69"/>
    </row>
    <row r="188" spans="2:28" x14ac:dyDescent="0.15">
      <c r="B188" s="4"/>
      <c r="E188" s="7"/>
      <c r="F188" s="7"/>
      <c r="G188" s="7"/>
      <c r="I188" s="7"/>
      <c r="J188" s="8"/>
      <c r="K188" s="9"/>
      <c r="T188" s="12"/>
      <c r="U188" s="7"/>
      <c r="Y188" s="12"/>
      <c r="Z188" s="7"/>
      <c r="AB188" s="69"/>
    </row>
    <row r="189" spans="2:28" x14ac:dyDescent="0.15">
      <c r="B189" s="4"/>
      <c r="E189" s="7"/>
      <c r="F189" s="7"/>
      <c r="G189" s="7"/>
      <c r="I189" s="7"/>
      <c r="J189" s="8"/>
      <c r="K189" s="9"/>
      <c r="T189" s="12"/>
      <c r="U189" s="7"/>
      <c r="Y189" s="12"/>
      <c r="Z189" s="7"/>
      <c r="AB189" s="69"/>
    </row>
    <row r="190" spans="2:28" x14ac:dyDescent="0.15">
      <c r="B190" s="4"/>
      <c r="E190" s="7"/>
      <c r="F190" s="7"/>
      <c r="G190" s="7"/>
      <c r="I190" s="7"/>
      <c r="J190" s="8"/>
      <c r="K190" s="9"/>
      <c r="T190" s="12"/>
      <c r="U190" s="7"/>
      <c r="Y190" s="12"/>
      <c r="Z190" s="7"/>
      <c r="AB190" s="69"/>
    </row>
    <row r="191" spans="2:28" x14ac:dyDescent="0.15">
      <c r="B191" s="4"/>
      <c r="E191" s="7"/>
      <c r="F191" s="7"/>
      <c r="G191" s="7"/>
      <c r="I191" s="7"/>
      <c r="J191" s="8"/>
      <c r="K191" s="9"/>
      <c r="T191" s="12"/>
      <c r="U191" s="7"/>
      <c r="Y191" s="12"/>
      <c r="Z191" s="7"/>
      <c r="AB191" s="69"/>
    </row>
    <row r="192" spans="2:28" x14ac:dyDescent="0.15">
      <c r="B192" s="4"/>
      <c r="E192" s="7"/>
      <c r="F192" s="7"/>
      <c r="G192" s="7"/>
      <c r="I192" s="7"/>
      <c r="J192" s="8"/>
      <c r="K192" s="9"/>
      <c r="T192" s="12"/>
      <c r="U192" s="7"/>
      <c r="Y192" s="12"/>
      <c r="Z192" s="7"/>
      <c r="AB192" s="69"/>
    </row>
    <row r="193" spans="2:28" x14ac:dyDescent="0.15">
      <c r="B193" s="4"/>
      <c r="E193" s="7"/>
      <c r="F193" s="7"/>
      <c r="G193" s="7"/>
      <c r="I193" s="7"/>
      <c r="J193" s="8"/>
      <c r="K193" s="9"/>
      <c r="T193" s="12"/>
      <c r="U193" s="7"/>
      <c r="Y193" s="12"/>
      <c r="Z193" s="7"/>
      <c r="AB193" s="69"/>
    </row>
    <row r="194" spans="2:28" x14ac:dyDescent="0.15">
      <c r="B194" s="4"/>
      <c r="E194" s="7"/>
      <c r="F194" s="7"/>
      <c r="G194" s="7"/>
      <c r="I194" s="7"/>
      <c r="J194" s="8"/>
      <c r="K194" s="9"/>
      <c r="T194" s="12"/>
      <c r="U194" s="7"/>
      <c r="Y194" s="12"/>
      <c r="Z194" s="7"/>
      <c r="AB194" s="69"/>
    </row>
    <row r="195" spans="2:28" x14ac:dyDescent="0.15">
      <c r="B195" s="4"/>
      <c r="E195" s="7"/>
      <c r="F195" s="7"/>
      <c r="G195" s="7"/>
      <c r="I195" s="7"/>
      <c r="J195" s="8"/>
      <c r="K195" s="9"/>
      <c r="T195" s="12"/>
      <c r="U195" s="7"/>
      <c r="Y195" s="12"/>
      <c r="Z195" s="7"/>
      <c r="AB195" s="69"/>
    </row>
    <row r="196" spans="2:28" x14ac:dyDescent="0.15">
      <c r="B196" s="4"/>
      <c r="E196" s="7"/>
      <c r="F196" s="7"/>
      <c r="G196" s="7"/>
      <c r="I196" s="7"/>
      <c r="J196" s="8"/>
      <c r="K196" s="9"/>
      <c r="T196" s="12"/>
      <c r="U196" s="7"/>
      <c r="Y196" s="12"/>
      <c r="Z196" s="7"/>
      <c r="AB196" s="69"/>
    </row>
    <row r="197" spans="2:28" x14ac:dyDescent="0.15">
      <c r="B197" s="4"/>
      <c r="E197" s="7"/>
      <c r="F197" s="7"/>
      <c r="G197" s="7"/>
      <c r="I197" s="7"/>
      <c r="J197" s="8"/>
      <c r="K197" s="9"/>
      <c r="T197" s="12"/>
      <c r="U197" s="7"/>
      <c r="Y197" s="12"/>
      <c r="Z197" s="7"/>
      <c r="AB197" s="69"/>
    </row>
    <row r="198" spans="2:28" x14ac:dyDescent="0.15">
      <c r="B198" s="4"/>
      <c r="E198" s="7"/>
      <c r="F198" s="7"/>
      <c r="G198" s="7"/>
      <c r="I198" s="7"/>
      <c r="J198" s="8"/>
      <c r="K198" s="9"/>
      <c r="T198" s="12"/>
      <c r="U198" s="7"/>
      <c r="Y198" s="12"/>
      <c r="Z198" s="7"/>
      <c r="AB198" s="69"/>
    </row>
    <row r="199" spans="2:28" x14ac:dyDescent="0.15">
      <c r="B199" s="4"/>
      <c r="E199" s="7"/>
      <c r="F199" s="7"/>
      <c r="G199" s="7"/>
      <c r="I199" s="7"/>
      <c r="J199" s="8"/>
      <c r="K199" s="9"/>
      <c r="T199" s="12"/>
      <c r="U199" s="7"/>
      <c r="Y199" s="12"/>
      <c r="Z199" s="7"/>
      <c r="AB199" s="69"/>
    </row>
    <row r="200" spans="2:28" x14ac:dyDescent="0.15">
      <c r="B200" s="4"/>
      <c r="E200" s="7"/>
      <c r="F200" s="7"/>
      <c r="G200" s="7"/>
      <c r="I200" s="7"/>
      <c r="J200" s="8"/>
      <c r="K200" s="9"/>
      <c r="T200" s="12"/>
      <c r="U200" s="7"/>
      <c r="Y200" s="12"/>
      <c r="Z200" s="7"/>
      <c r="AB200" s="69"/>
    </row>
    <row r="201" spans="2:28" x14ac:dyDescent="0.15">
      <c r="B201" s="4"/>
      <c r="E201" s="7"/>
      <c r="F201" s="7"/>
      <c r="G201" s="7"/>
      <c r="I201" s="7"/>
      <c r="J201" s="8"/>
      <c r="K201" s="9"/>
      <c r="T201" s="12"/>
      <c r="U201" s="7"/>
      <c r="Y201" s="12"/>
      <c r="Z201" s="7"/>
      <c r="AB201" s="69"/>
    </row>
    <row r="202" spans="2:28" x14ac:dyDescent="0.15">
      <c r="B202" s="4"/>
      <c r="E202" s="7"/>
      <c r="F202" s="7"/>
      <c r="G202" s="7"/>
      <c r="I202" s="7"/>
      <c r="J202" s="8"/>
      <c r="K202" s="9"/>
      <c r="T202" s="12"/>
      <c r="U202" s="7"/>
      <c r="Y202" s="12"/>
      <c r="Z202" s="7"/>
      <c r="AB202" s="69"/>
    </row>
    <row r="203" spans="2:28" x14ac:dyDescent="0.15">
      <c r="B203" s="4"/>
      <c r="E203" s="7"/>
      <c r="F203" s="7"/>
      <c r="G203" s="7"/>
      <c r="I203" s="7"/>
      <c r="J203" s="8"/>
      <c r="K203" s="9"/>
      <c r="T203" s="12"/>
      <c r="U203" s="7"/>
      <c r="Y203" s="12"/>
      <c r="Z203" s="7"/>
      <c r="AB203" s="69"/>
    </row>
    <row r="204" spans="2:28" x14ac:dyDescent="0.15">
      <c r="B204" s="4"/>
      <c r="E204" s="7"/>
      <c r="F204" s="7"/>
      <c r="G204" s="7"/>
      <c r="I204" s="7"/>
      <c r="J204" s="8"/>
      <c r="K204" s="9"/>
      <c r="T204" s="12"/>
      <c r="U204" s="7"/>
      <c r="Y204" s="12"/>
      <c r="Z204" s="7"/>
      <c r="AB204" s="69"/>
    </row>
    <row r="205" spans="2:28" x14ac:dyDescent="0.15">
      <c r="B205" s="4"/>
      <c r="E205" s="7"/>
      <c r="F205" s="7"/>
      <c r="G205" s="7"/>
      <c r="I205" s="7"/>
      <c r="J205" s="8"/>
      <c r="K205" s="9"/>
      <c r="T205" s="12"/>
      <c r="U205" s="7"/>
      <c r="Y205" s="12"/>
      <c r="Z205" s="7"/>
      <c r="AB205" s="69"/>
    </row>
    <row r="206" spans="2:28" x14ac:dyDescent="0.15">
      <c r="B206" s="4"/>
      <c r="E206" s="7"/>
      <c r="F206" s="7"/>
      <c r="G206" s="7"/>
      <c r="I206" s="7"/>
      <c r="J206" s="8"/>
      <c r="K206" s="9"/>
      <c r="T206" s="12"/>
      <c r="U206" s="7"/>
      <c r="Y206" s="12"/>
      <c r="Z206" s="7"/>
      <c r="AB206" s="69"/>
    </row>
    <row r="207" spans="2:28" x14ac:dyDescent="0.15">
      <c r="B207" s="4"/>
      <c r="E207" s="7"/>
      <c r="F207" s="7"/>
      <c r="G207" s="7"/>
      <c r="I207" s="7"/>
      <c r="J207" s="8"/>
      <c r="K207" s="9"/>
      <c r="T207" s="12"/>
      <c r="U207" s="7"/>
      <c r="Y207" s="12"/>
      <c r="Z207" s="7"/>
      <c r="AB207" s="69"/>
    </row>
    <row r="208" spans="2:28" x14ac:dyDescent="0.15">
      <c r="B208" s="4"/>
      <c r="E208" s="7"/>
      <c r="F208" s="7"/>
      <c r="G208" s="7"/>
      <c r="I208" s="7"/>
      <c r="J208" s="8"/>
      <c r="K208" s="9"/>
      <c r="T208" s="12"/>
      <c r="U208" s="7"/>
      <c r="Y208" s="12"/>
      <c r="Z208" s="7"/>
      <c r="AB208" s="69"/>
    </row>
    <row r="209" spans="2:28" x14ac:dyDescent="0.15">
      <c r="B209" s="4"/>
      <c r="E209" s="7"/>
      <c r="F209" s="7"/>
      <c r="G209" s="7"/>
      <c r="I209" s="7"/>
      <c r="J209" s="8"/>
      <c r="K209" s="9"/>
      <c r="T209" s="12"/>
      <c r="U209" s="7"/>
      <c r="Y209" s="12"/>
      <c r="Z209" s="7"/>
      <c r="AB209" s="69"/>
    </row>
    <row r="210" spans="2:28" x14ac:dyDescent="0.15">
      <c r="B210" s="4"/>
      <c r="E210" s="7"/>
      <c r="F210" s="7"/>
      <c r="G210" s="7"/>
      <c r="I210" s="7"/>
      <c r="J210" s="8"/>
      <c r="K210" s="9"/>
      <c r="T210" s="12"/>
      <c r="U210" s="7"/>
      <c r="Y210" s="12"/>
      <c r="Z210" s="7"/>
      <c r="AB210" s="69"/>
    </row>
    <row r="211" spans="2:28" x14ac:dyDescent="0.15">
      <c r="B211" s="4"/>
      <c r="E211" s="7"/>
      <c r="F211" s="7"/>
      <c r="G211" s="7"/>
      <c r="I211" s="7"/>
      <c r="J211" s="8"/>
      <c r="K211" s="9"/>
      <c r="T211" s="12"/>
      <c r="U211" s="7"/>
      <c r="Y211" s="12"/>
      <c r="Z211" s="7"/>
      <c r="AB211" s="69"/>
    </row>
    <row r="212" spans="2:28" x14ac:dyDescent="0.15">
      <c r="B212" s="4"/>
      <c r="E212" s="7"/>
      <c r="F212" s="7"/>
      <c r="G212" s="7"/>
      <c r="I212" s="7"/>
      <c r="J212" s="8"/>
      <c r="K212" s="9"/>
      <c r="T212" s="12"/>
      <c r="U212" s="7"/>
      <c r="Y212" s="12"/>
      <c r="Z212" s="7"/>
      <c r="AB212" s="69"/>
    </row>
    <row r="213" spans="2:28" x14ac:dyDescent="0.15">
      <c r="B213" s="4"/>
      <c r="E213" s="7"/>
      <c r="F213" s="7"/>
      <c r="G213" s="7"/>
      <c r="I213" s="7"/>
      <c r="J213" s="8"/>
      <c r="K213" s="9"/>
      <c r="T213" s="12"/>
      <c r="U213" s="7"/>
      <c r="Y213" s="12"/>
      <c r="Z213" s="7"/>
      <c r="AB213" s="69"/>
    </row>
    <row r="214" spans="2:28" x14ac:dyDescent="0.15">
      <c r="B214" s="4"/>
      <c r="E214" s="7"/>
      <c r="F214" s="7"/>
      <c r="G214" s="7"/>
      <c r="I214" s="7"/>
      <c r="J214" s="8"/>
      <c r="K214" s="9"/>
      <c r="T214" s="12"/>
      <c r="U214" s="7"/>
      <c r="Y214" s="12"/>
      <c r="Z214" s="7"/>
      <c r="AB214" s="69"/>
    </row>
    <row r="215" spans="2:28" x14ac:dyDescent="0.15">
      <c r="B215" s="4"/>
      <c r="E215" s="7"/>
      <c r="F215" s="7"/>
      <c r="G215" s="7"/>
      <c r="I215" s="7"/>
      <c r="J215" s="8"/>
      <c r="K215" s="9"/>
      <c r="T215" s="12"/>
      <c r="U215" s="7"/>
      <c r="Y215" s="12"/>
      <c r="Z215" s="7"/>
      <c r="AB215" s="69"/>
    </row>
    <row r="216" spans="2:28" x14ac:dyDescent="0.15">
      <c r="B216" s="4"/>
      <c r="E216" s="7"/>
      <c r="F216" s="7"/>
      <c r="G216" s="7"/>
      <c r="I216" s="7"/>
      <c r="J216" s="8"/>
      <c r="K216" s="9"/>
      <c r="T216" s="12"/>
      <c r="U216" s="7"/>
      <c r="Y216" s="12"/>
      <c r="Z216" s="7"/>
      <c r="AB216" s="69"/>
    </row>
    <row r="217" spans="2:28" x14ac:dyDescent="0.15">
      <c r="B217" s="4"/>
      <c r="E217" s="7"/>
      <c r="F217" s="7"/>
      <c r="G217" s="7"/>
      <c r="I217" s="7"/>
      <c r="J217" s="8"/>
      <c r="K217" s="9"/>
      <c r="T217" s="12"/>
      <c r="U217" s="7"/>
      <c r="Y217" s="12"/>
      <c r="Z217" s="7"/>
      <c r="AB217" s="69"/>
    </row>
    <row r="218" spans="2:28" x14ac:dyDescent="0.15">
      <c r="B218" s="4"/>
      <c r="E218" s="7"/>
      <c r="F218" s="7"/>
      <c r="G218" s="7"/>
      <c r="I218" s="7"/>
      <c r="J218" s="8"/>
      <c r="K218" s="9"/>
      <c r="T218" s="12"/>
      <c r="U218" s="7"/>
      <c r="Y218" s="12"/>
      <c r="Z218" s="7"/>
      <c r="AB218" s="69"/>
    </row>
    <row r="219" spans="2:28" x14ac:dyDescent="0.15">
      <c r="B219" s="4"/>
      <c r="E219" s="7"/>
      <c r="F219" s="7"/>
      <c r="G219" s="7"/>
      <c r="I219" s="7"/>
      <c r="J219" s="8"/>
      <c r="K219" s="9"/>
      <c r="T219" s="12"/>
      <c r="U219" s="7"/>
      <c r="Y219" s="12"/>
      <c r="Z219" s="7"/>
      <c r="AB219" s="69"/>
    </row>
    <row r="220" spans="2:28" x14ac:dyDescent="0.15">
      <c r="B220" s="4"/>
      <c r="E220" s="7"/>
      <c r="F220" s="7"/>
      <c r="G220" s="7"/>
      <c r="I220" s="7"/>
      <c r="J220" s="8"/>
      <c r="K220" s="9"/>
      <c r="T220" s="12"/>
      <c r="U220" s="7"/>
      <c r="Y220" s="12"/>
      <c r="Z220" s="7"/>
      <c r="AB220" s="69"/>
    </row>
    <row r="221" spans="2:28" x14ac:dyDescent="0.15">
      <c r="B221" s="4"/>
      <c r="E221" s="7"/>
      <c r="F221" s="7"/>
      <c r="G221" s="7"/>
      <c r="I221" s="7"/>
      <c r="J221" s="8"/>
      <c r="K221" s="9"/>
      <c r="T221" s="12"/>
      <c r="U221" s="7"/>
      <c r="Y221" s="12"/>
      <c r="Z221" s="7"/>
      <c r="AB221" s="69"/>
    </row>
    <row r="222" spans="2:28" x14ac:dyDescent="0.15">
      <c r="B222" s="4"/>
      <c r="E222" s="7"/>
      <c r="F222" s="7"/>
      <c r="G222" s="7"/>
      <c r="I222" s="7"/>
      <c r="J222" s="8"/>
      <c r="K222" s="9"/>
      <c r="T222" s="12"/>
      <c r="U222" s="7"/>
      <c r="Y222" s="12"/>
      <c r="Z222" s="7"/>
      <c r="AB222" s="69"/>
    </row>
    <row r="223" spans="2:28" x14ac:dyDescent="0.15">
      <c r="B223" s="4"/>
      <c r="E223" s="7"/>
      <c r="F223" s="7"/>
      <c r="G223" s="7"/>
      <c r="I223" s="7"/>
      <c r="J223" s="8"/>
      <c r="K223" s="9"/>
      <c r="T223" s="12"/>
      <c r="U223" s="7"/>
      <c r="Y223" s="12"/>
      <c r="Z223" s="7"/>
      <c r="AB223" s="69"/>
    </row>
    <row r="224" spans="2:28" x14ac:dyDescent="0.15">
      <c r="B224" s="4"/>
      <c r="E224" s="7"/>
      <c r="F224" s="7"/>
      <c r="G224" s="7"/>
      <c r="I224" s="7"/>
      <c r="J224" s="8"/>
      <c r="K224" s="9"/>
      <c r="T224" s="12"/>
      <c r="U224" s="7"/>
      <c r="Y224" s="12"/>
      <c r="Z224" s="7"/>
      <c r="AB224" s="69"/>
    </row>
    <row r="225" spans="2:28" x14ac:dyDescent="0.15">
      <c r="B225" s="4"/>
      <c r="E225" s="7"/>
      <c r="F225" s="7"/>
      <c r="G225" s="7"/>
      <c r="I225" s="7"/>
      <c r="J225" s="8"/>
      <c r="K225" s="9"/>
      <c r="T225" s="12"/>
      <c r="U225" s="7"/>
      <c r="Y225" s="12"/>
      <c r="Z225" s="7"/>
      <c r="AB225" s="69"/>
    </row>
  </sheetData>
  <mergeCells count="2">
    <mergeCell ref="A27:K27"/>
    <mergeCell ref="A1:L1"/>
  </mergeCells>
  <dataValidations count="6">
    <dataValidation type="list" showInputMessage="1" showErrorMessage="1" sqref="E14" xr:uid="{00000000-0002-0000-0100-000002000000}">
      <formula1>"UMT Study, Client Data, Video Data, Assumption, Expert Knowledge"</formula1>
    </dataValidation>
    <dataValidation type="list" allowBlank="1" showInputMessage="1" showErrorMessage="1" sqref="E15:E19 F14:F19 E20:F22" xr:uid="{00000000-0002-0000-0100-000000000000}">
      <formula1>"UMT Study, Client Data, Video Data, Assumption, Expert Knowledge"</formula1>
    </dataValidation>
    <dataValidation type="list" allowBlank="1" showInputMessage="1" showErrorMessage="1" sqref="F170:F225" xr:uid="{00000000-0002-0000-0100-000001000000}">
      <formula1>$C$14:$C$24</formula1>
    </dataValidation>
    <dataValidation type="list" allowBlank="1" showInputMessage="1" showErrorMessage="1" sqref="F28:F31 F129:F136 F80:F81 F33:F78 F83:F125" xr:uid="{AF796384-C9EE-4184-AEA1-B4B38E274BD0}">
      <formula1>$C$14:$C$21</formula1>
    </dataValidation>
    <dataValidation type="list" allowBlank="1" showInputMessage="1" showErrorMessage="1" sqref="F82 F79" xr:uid="{835CCDD0-7EE1-4E94-BC38-D31BFED89081}">
      <formula1>$C$14:$C$22</formula1>
    </dataValidation>
    <dataValidation type="list" allowBlank="1" showInputMessage="1" showErrorMessage="1" sqref="F126:F128" xr:uid="{FF99D56C-D1F7-4A0F-9966-8E5828436944}">
      <formula1>$C$14:$C$27</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7FF7E-0D2A-43EF-B40D-3313AD4BD81F}">
  <sheetPr codeName="Sheet11">
    <tabColor rgb="FFFFC000"/>
  </sheetPr>
  <dimension ref="B2:C8"/>
  <sheetViews>
    <sheetView topLeftCell="JF1" workbookViewId="0">
      <selection activeCell="B27" sqref="B27"/>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BD190-5849-4589-804B-EB75C386167B}">
  <sheetPr codeName="Sheet12"/>
  <dimension ref="A1:AA220"/>
  <sheetViews>
    <sheetView showGridLines="0" zoomScale="80" zoomScaleNormal="80" workbookViewId="0">
      <selection activeCell="D15" sqref="D15"/>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0" t="s">
        <v>160</v>
      </c>
      <c r="B1" s="240"/>
      <c r="C1" s="240"/>
      <c r="D1" s="240"/>
      <c r="E1" s="240"/>
      <c r="F1" s="240"/>
      <c r="G1" s="240"/>
      <c r="H1" s="240"/>
      <c r="I1" s="240"/>
      <c r="J1" s="240"/>
      <c r="K1" s="240"/>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1" t="s">
        <v>491</v>
      </c>
      <c r="B28" s="241"/>
      <c r="C28" s="241"/>
      <c r="D28" s="241"/>
      <c r="E28" s="241"/>
      <c r="F28" s="241"/>
      <c r="G28" s="241"/>
      <c r="H28" s="241"/>
      <c r="I28" s="241"/>
      <c r="J28" s="241"/>
      <c r="K28" s="241"/>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si="5"/>
        <v>4.2000000000000003E-2</v>
      </c>
      <c r="F52" s="75" t="s">
        <v>523</v>
      </c>
      <c r="G52" s="20">
        <f t="shared" si="6"/>
        <v>5</v>
      </c>
      <c r="H52" s="12">
        <v>1</v>
      </c>
      <c r="I52" s="7">
        <f t="shared" si="7"/>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5"/>
        <v>4.2000000000000003E-2</v>
      </c>
      <c r="F53" s="75" t="s">
        <v>523</v>
      </c>
      <c r="G53" s="20">
        <f t="shared" si="6"/>
        <v>5</v>
      </c>
      <c r="H53" s="12">
        <v>1</v>
      </c>
      <c r="I53" s="7">
        <f t="shared" si="7"/>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73" si="9">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9"/>
        <v>0.16666666666666666</v>
      </c>
      <c r="F62" s="103" t="s">
        <v>484</v>
      </c>
      <c r="G62" s="106">
        <f t="shared" ref="G62:G72" si="10">VLOOKUP(F62,$C$15:$D$21,2,FALSE)</f>
        <v>0.33333333333333331</v>
      </c>
      <c r="H62" s="88">
        <v>1</v>
      </c>
      <c r="I62" s="103">
        <f t="shared" ref="I62:I63" si="11">E62*G62*H62</f>
        <v>5.5555555555555552E-2</v>
      </c>
      <c r="J62" s="107"/>
      <c r="K62" s="108" t="s">
        <v>628</v>
      </c>
      <c r="R62" s="73"/>
      <c r="S62" s="88"/>
      <c r="T62" s="103"/>
      <c r="X62" s="88"/>
      <c r="Y62" s="103"/>
      <c r="AA62" s="109"/>
    </row>
    <row r="63" spans="1:27" ht="15" x14ac:dyDescent="0.2">
      <c r="A63" s="95">
        <f t="shared" ref="A63:A73" si="12">A62+1</f>
        <v>30</v>
      </c>
      <c r="B63" s="97">
        <v>119</v>
      </c>
      <c r="C63" t="str">
        <f>VLOOKUP(B:B,'Sub Op Table'!A:C,2,0)</f>
        <v>CLIMB ON/OFF EQUIPMENT</v>
      </c>
      <c r="D63" s="6">
        <f>VLOOKUP(B63,'Sub Op Table'!A:C,3,0)</f>
        <v>5.76</v>
      </c>
      <c r="E63" s="103">
        <f t="shared" si="9"/>
        <v>9.6000000000000002E-2</v>
      </c>
      <c r="F63" s="103" t="s">
        <v>484</v>
      </c>
      <c r="G63" s="106">
        <f t="shared" si="10"/>
        <v>0.33333333333333331</v>
      </c>
      <c r="H63" s="88">
        <v>1</v>
      </c>
      <c r="I63" s="103">
        <f t="shared" si="11"/>
        <v>3.2000000000000001E-2</v>
      </c>
      <c r="J63" s="107"/>
      <c r="K63" s="108" t="s">
        <v>629</v>
      </c>
      <c r="R63" s="73"/>
      <c r="S63" s="88"/>
      <c r="T63" s="103"/>
      <c r="X63" s="88"/>
      <c r="Y63" s="103"/>
      <c r="AA63" s="109"/>
    </row>
    <row r="64" spans="1:27" ht="15" x14ac:dyDescent="0.2">
      <c r="A64" s="95">
        <f t="shared" si="12"/>
        <v>31</v>
      </c>
      <c r="B64" s="97">
        <v>23</v>
      </c>
      <c r="C64" t="str">
        <f>VLOOKUP(B:B,'Sub Op Table'!A:C,2,0)</f>
        <v>WALK 3-4 STEPS (6-10 FT, 1.8-3.0 M)</v>
      </c>
      <c r="D64" s="6">
        <f>VLOOKUP(B64,'Sub Op Table'!A:C,3,0)</f>
        <v>2.1599999999999997</v>
      </c>
      <c r="E64" s="103">
        <f t="shared" si="9"/>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2"/>
        <v>32</v>
      </c>
      <c r="B65" s="97">
        <v>1</v>
      </c>
      <c r="C65" t="str">
        <f>VLOOKUP(B:B,'Sub Op Table'!A:C,2,0)</f>
        <v>OBTAIN</v>
      </c>
      <c r="D65" s="6">
        <f>VLOOKUP(B65,'Sub Op Table'!A:C,3,0)</f>
        <v>0.72</v>
      </c>
      <c r="E65" s="103">
        <f t="shared" si="9"/>
        <v>1.2E-2</v>
      </c>
      <c r="F65" s="103" t="s">
        <v>484</v>
      </c>
      <c r="G65" s="106">
        <f t="shared" si="10"/>
        <v>0.33333333333333331</v>
      </c>
      <c r="H65" s="88">
        <v>1</v>
      </c>
      <c r="I65" s="103">
        <f t="shared" ref="I65:I66" si="13">E65*G65*H65</f>
        <v>4.0000000000000001E-3</v>
      </c>
      <c r="J65" s="107"/>
      <c r="K65" s="108" t="s">
        <v>501</v>
      </c>
      <c r="R65" s="73"/>
      <c r="S65" s="88"/>
      <c r="T65" s="103"/>
      <c r="X65" s="88"/>
      <c r="Y65" s="103"/>
      <c r="AA65" s="109"/>
    </row>
    <row r="66" spans="1:27" ht="15" x14ac:dyDescent="0.2">
      <c r="A66" s="95">
        <f t="shared" si="12"/>
        <v>33</v>
      </c>
      <c r="B66" s="97">
        <v>136</v>
      </c>
      <c r="C66" t="str">
        <f>VLOOKUP(B:B,'Sub Op Table'!A:C,2,0)</f>
        <v>INSPECT 5 POINTS</v>
      </c>
      <c r="D66" s="6">
        <f>VLOOKUP(B66,'Sub Op Table'!A:C,3,0)</f>
        <v>2.1599999999999997</v>
      </c>
      <c r="E66" s="103">
        <f t="shared" si="9"/>
        <v>3.5999999999999997E-2</v>
      </c>
      <c r="F66" s="103" t="s">
        <v>484</v>
      </c>
      <c r="G66" s="106">
        <f t="shared" si="10"/>
        <v>0.33333333333333331</v>
      </c>
      <c r="H66" s="88">
        <v>1</v>
      </c>
      <c r="I66" s="103">
        <f t="shared" si="13"/>
        <v>1.1999999999999999E-2</v>
      </c>
      <c r="J66" s="107"/>
      <c r="K66" s="108" t="s">
        <v>502</v>
      </c>
      <c r="R66" s="73"/>
      <c r="S66" s="88"/>
      <c r="T66" s="103"/>
      <c r="X66" s="88"/>
      <c r="Y66" s="103"/>
      <c r="AA66" s="109"/>
    </row>
    <row r="67" spans="1:27" ht="15" x14ac:dyDescent="0.2">
      <c r="A67" s="95">
        <f t="shared" si="12"/>
        <v>34</v>
      </c>
      <c r="B67" s="97">
        <v>24</v>
      </c>
      <c r="C67" t="str">
        <f>VLOOKUP(B:B,'Sub Op Table'!A:C,2,0)</f>
        <v>WALK 5-7 STEPS (11-18 FT, 3.4-5.3 M)</v>
      </c>
      <c r="D67" s="6">
        <f>VLOOKUP(B67,'Sub Op Table'!A:C,3,0)</f>
        <v>3.5999999999999996</v>
      </c>
      <c r="E67" s="103">
        <f t="shared" si="9"/>
        <v>5.9999999999999991E-2</v>
      </c>
      <c r="F67" s="103" t="s">
        <v>484</v>
      </c>
      <c r="G67" s="106">
        <f t="shared" si="10"/>
        <v>0.33333333333333331</v>
      </c>
      <c r="H67" s="88">
        <v>1</v>
      </c>
      <c r="I67" s="103">
        <f>E67*G67*H67</f>
        <v>1.9999999999999997E-2</v>
      </c>
      <c r="J67" s="107"/>
      <c r="K67" s="108" t="s">
        <v>503</v>
      </c>
      <c r="R67" s="73"/>
      <c r="S67" s="88"/>
      <c r="T67" s="103"/>
      <c r="X67" s="88"/>
      <c r="Y67" s="103"/>
      <c r="AA67" s="109"/>
    </row>
    <row r="68" spans="1:27" ht="15" x14ac:dyDescent="0.2">
      <c r="A68" s="95">
        <f t="shared" si="12"/>
        <v>35</v>
      </c>
      <c r="B68" s="97">
        <v>419</v>
      </c>
      <c r="C68" t="str">
        <f>VLOOKUP(B:B,'Sub Op Table'!A:C,2,0)</f>
        <v>Push/Pull large and heavy object a great distance</v>
      </c>
      <c r="D68" s="6">
        <f>VLOOKUP(B68,'Sub Op Table'!A:C,3,0)</f>
        <v>2.88</v>
      </c>
      <c r="E68" s="103">
        <f t="shared" si="9"/>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2"/>
        <v>36</v>
      </c>
      <c r="B69" s="97">
        <v>13</v>
      </c>
      <c r="C69" t="str">
        <f>VLOOKUP(B:B,'Sub Op Table'!A:C,2,0)</f>
        <v>POSITION WITH CARE</v>
      </c>
      <c r="D69" s="6">
        <f>VLOOKUP(B69,'Sub Op Table'!A:C,3,0)</f>
        <v>2.52</v>
      </c>
      <c r="E69" s="103">
        <f t="shared" si="9"/>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2"/>
        <v>37</v>
      </c>
      <c r="B70" s="97">
        <v>245</v>
      </c>
      <c r="C70" t="str">
        <f>VLOOKUP(B:B,'Sub Op Table'!A:C,2,0)</f>
        <v>PROCESS TIME</v>
      </c>
      <c r="D70" s="118">
        <v>90</v>
      </c>
      <c r="E70" s="103">
        <f t="shared" si="9"/>
        <v>1.5</v>
      </c>
      <c r="F70" s="103" t="s">
        <v>484</v>
      </c>
      <c r="G70" s="106">
        <f t="shared" si="10"/>
        <v>0.33333333333333331</v>
      </c>
      <c r="H70" s="88">
        <v>1</v>
      </c>
      <c r="I70" s="103">
        <f t="shared" ref="I70:I71" si="14">E70*G70*H70</f>
        <v>0.5</v>
      </c>
      <c r="J70" s="107"/>
      <c r="K70" s="108" t="s">
        <v>505</v>
      </c>
      <c r="R70" s="73"/>
      <c r="S70" s="88"/>
      <c r="T70" s="103"/>
      <c r="X70" s="88"/>
      <c r="Y70" s="103"/>
      <c r="AA70" s="109"/>
    </row>
    <row r="71" spans="1:27" ht="15" x14ac:dyDescent="0.2">
      <c r="A71" s="95">
        <f t="shared" si="12"/>
        <v>38</v>
      </c>
      <c r="B71" s="97">
        <v>23</v>
      </c>
      <c r="C71" t="str">
        <f>VLOOKUP(B:B,'Sub Op Table'!A:C,2,0)</f>
        <v>WALK 3-4 STEPS (6-10 FT, 1.8-3.0 M)</v>
      </c>
      <c r="D71" s="6">
        <f>VLOOKUP(B71,'Sub Op Table'!A:C,3,0)</f>
        <v>2.1599999999999997</v>
      </c>
      <c r="E71" s="103">
        <f t="shared" si="9"/>
        <v>3.5999999999999997E-2</v>
      </c>
      <c r="F71" s="103" t="s">
        <v>484</v>
      </c>
      <c r="G71" s="106">
        <f t="shared" si="10"/>
        <v>0.33333333333333331</v>
      </c>
      <c r="H71" s="88">
        <v>1</v>
      </c>
      <c r="I71" s="103">
        <f t="shared" si="14"/>
        <v>1.1999999999999999E-2</v>
      </c>
      <c r="J71" s="107"/>
      <c r="K71" s="108" t="s">
        <v>500</v>
      </c>
      <c r="R71" s="73"/>
      <c r="S71" s="88"/>
      <c r="T71" s="103"/>
      <c r="X71" s="88"/>
      <c r="Y71" s="103"/>
      <c r="AA71" s="109"/>
    </row>
    <row r="72" spans="1:27" ht="15" x14ac:dyDescent="0.2">
      <c r="A72" s="95">
        <f t="shared" si="12"/>
        <v>39</v>
      </c>
      <c r="B72" s="97">
        <v>1</v>
      </c>
      <c r="C72" t="str">
        <f>VLOOKUP(B:B,'Sub Op Table'!A:C,2,0)</f>
        <v>OBTAIN</v>
      </c>
      <c r="D72" s="6">
        <f>VLOOKUP(B72,'Sub Op Table'!A:C,3,0)</f>
        <v>0.72</v>
      </c>
      <c r="E72" s="103">
        <f t="shared" si="9"/>
        <v>1.2E-2</v>
      </c>
      <c r="F72" s="103" t="s">
        <v>484</v>
      </c>
      <c r="G72" s="106">
        <f t="shared" si="10"/>
        <v>0.33333333333333331</v>
      </c>
      <c r="H72" s="88">
        <v>1</v>
      </c>
      <c r="I72" s="103">
        <f>E72*G72*H72</f>
        <v>4.0000000000000001E-3</v>
      </c>
      <c r="J72" s="107"/>
      <c r="K72" s="108" t="s">
        <v>501</v>
      </c>
      <c r="R72" s="73"/>
      <c r="S72" s="88"/>
      <c r="T72" s="103"/>
      <c r="X72" s="88"/>
      <c r="Y72" s="103"/>
      <c r="AA72" s="109"/>
    </row>
    <row r="73" spans="1:27" ht="15" x14ac:dyDescent="0.2">
      <c r="A73" s="95">
        <f t="shared" si="12"/>
        <v>40</v>
      </c>
      <c r="B73" s="97">
        <v>13</v>
      </c>
      <c r="C73" t="str">
        <f>VLOOKUP(B:B,'Sub Op Table'!A:C,2,0)</f>
        <v>POSITION WITH CARE</v>
      </c>
      <c r="D73" s="6">
        <f>VLOOKUP(B73,'Sub Op Table'!A:C,3,0)</f>
        <v>2.52</v>
      </c>
      <c r="E73" s="103">
        <f t="shared" si="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15">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15"/>
        <v>3.5999999999999997E-2</v>
      </c>
      <c r="F76" s="103" t="s">
        <v>484</v>
      </c>
      <c r="G76" s="106">
        <f t="shared" ref="G76:G78" si="16">VLOOKUP(F76,$C$15:$D$21,2,FALSE)</f>
        <v>0.33333333333333331</v>
      </c>
      <c r="H76" s="88">
        <v>1</v>
      </c>
      <c r="I76" s="103">
        <f t="shared" ref="I76:I77" si="17">E76*G76*H76</f>
        <v>1.1999999999999999E-2</v>
      </c>
      <c r="J76" s="107"/>
      <c r="K76" s="108" t="s">
        <v>498</v>
      </c>
      <c r="R76" s="73"/>
      <c r="S76" s="88"/>
      <c r="T76" s="103"/>
      <c r="X76" s="88"/>
      <c r="Y76" s="103"/>
      <c r="AA76" s="109"/>
    </row>
    <row r="77" spans="1:27" ht="15" x14ac:dyDescent="0.2">
      <c r="A77" s="95">
        <f t="shared" ref="A77:A78" si="18">A76+1</f>
        <v>43</v>
      </c>
      <c r="B77" s="97">
        <v>412</v>
      </c>
      <c r="C77" t="str">
        <f>VLOOKUP(B:B,'Sub Op Table'!A:C,2,0)</f>
        <v>ALIGN TO 2 POINTS</v>
      </c>
      <c r="D77" s="6">
        <f>VLOOKUP(B77,'Sub Op Table'!A:C,3,0)</f>
        <v>2.52</v>
      </c>
      <c r="E77" s="103">
        <f t="shared" si="15"/>
        <v>4.2000000000000003E-2</v>
      </c>
      <c r="F77" s="103" t="s">
        <v>484</v>
      </c>
      <c r="G77" s="106">
        <f t="shared" si="16"/>
        <v>0.33333333333333331</v>
      </c>
      <c r="H77" s="88">
        <v>1</v>
      </c>
      <c r="I77" s="103">
        <f t="shared" si="17"/>
        <v>1.4E-2</v>
      </c>
      <c r="J77" s="107"/>
      <c r="K77" s="108" t="s">
        <v>507</v>
      </c>
      <c r="R77" s="73"/>
      <c r="S77" s="88"/>
      <c r="T77" s="103"/>
      <c r="X77" s="88"/>
      <c r="Y77" s="103"/>
      <c r="AA77" s="109"/>
    </row>
    <row r="78" spans="1:27" ht="15" x14ac:dyDescent="0.2">
      <c r="A78" s="95">
        <f t="shared" si="18"/>
        <v>44</v>
      </c>
      <c r="B78" s="97">
        <v>197</v>
      </c>
      <c r="C78" t="str">
        <f>VLOOKUP(B:B,'Sub Op Table'!A:C,2,0)</f>
        <v>PUSH BUTTON/PUSH PULL SWITCH / LEVER &lt;12"</v>
      </c>
      <c r="D78" s="6">
        <f>VLOOKUP(B78,'Sub Op Table'!A:C,3,0)</f>
        <v>1.0799999999999998</v>
      </c>
      <c r="E78" s="103">
        <f t="shared" si="15"/>
        <v>1.7999999999999999E-2</v>
      </c>
      <c r="F78" s="103" t="s">
        <v>484</v>
      </c>
      <c r="G78" s="106">
        <f t="shared" si="16"/>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4" si="19">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19"/>
        <v>9.6000000000000002E-2</v>
      </c>
      <c r="F81" s="103" t="s">
        <v>333</v>
      </c>
      <c r="G81" s="106">
        <f t="shared" ref="G81:G104" si="20">VLOOKUP(F81,$C$14:$D$20,2,FALSE)</f>
        <v>6.6666666666666666E-2</v>
      </c>
      <c r="H81" s="88">
        <v>1</v>
      </c>
      <c r="I81" s="103">
        <f t="shared" ref="I81:I82" si="21">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19"/>
        <v>0.75</v>
      </c>
      <c r="F82" s="103" t="s">
        <v>484</v>
      </c>
      <c r="G82" s="106">
        <f t="shared" si="20"/>
        <v>0.33333333333333331</v>
      </c>
      <c r="H82" s="88">
        <v>1</v>
      </c>
      <c r="I82" s="103">
        <f t="shared" si="21"/>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19"/>
        <v>0.16666666666666666</v>
      </c>
      <c r="F83" s="103" t="s">
        <v>484</v>
      </c>
      <c r="G83" s="106">
        <f t="shared" si="20"/>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si="19"/>
        <v>9.6000000000000002E-2</v>
      </c>
      <c r="F84" s="103" t="s">
        <v>333</v>
      </c>
      <c r="G84" s="106">
        <f t="shared" si="20"/>
        <v>6.6666666666666666E-2</v>
      </c>
      <c r="H84" s="88">
        <v>1</v>
      </c>
      <c r="I84" s="103">
        <f>E84*G84*H84</f>
        <v>6.4000000000000003E-3</v>
      </c>
      <c r="J84" s="107"/>
      <c r="K84" s="108" t="s">
        <v>524</v>
      </c>
      <c r="R84" s="73"/>
      <c r="S84" s="88"/>
      <c r="T84" s="103"/>
      <c r="X84" s="88"/>
      <c r="Y84" s="103"/>
      <c r="AA84" s="109"/>
    </row>
    <row r="85" spans="1:27" ht="15" x14ac:dyDescent="0.2">
      <c r="C85" s="89" t="s">
        <v>494</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93" si="22">D86/60</f>
        <v>8.3399999999999988E-2</v>
      </c>
      <c r="F86" s="103" t="s">
        <v>333</v>
      </c>
      <c r="G86" s="106">
        <f t="shared" si="20"/>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2"/>
        <v>1.7999999999999999E-2</v>
      </c>
      <c r="F87" s="103" t="s">
        <v>333</v>
      </c>
      <c r="G87" s="106">
        <f t="shared" si="20"/>
        <v>6.6666666666666666E-2</v>
      </c>
      <c r="H87" s="88">
        <v>1</v>
      </c>
      <c r="I87" s="103">
        <f t="shared" ref="I87" si="23">E87*G87*H87</f>
        <v>1.1999999999999999E-3</v>
      </c>
      <c r="J87" s="107"/>
      <c r="K87" s="108" t="s">
        <v>514</v>
      </c>
      <c r="R87" s="73"/>
      <c r="S87" s="88"/>
      <c r="T87" s="103"/>
      <c r="X87" s="88"/>
      <c r="Y87" s="103"/>
      <c r="AA87" s="109"/>
    </row>
    <row r="88" spans="1:27" ht="15" x14ac:dyDescent="0.2">
      <c r="A88" s="95">
        <f t="shared" ref="A88:A93" si="24">A87+1</f>
        <v>52</v>
      </c>
      <c r="B88" s="97">
        <v>245</v>
      </c>
      <c r="C88" t="str">
        <f>VLOOKUP(B:B,'Sub Op Table'!A:C,2,0)</f>
        <v>PROCESS TIME</v>
      </c>
      <c r="D88" s="118">
        <v>15</v>
      </c>
      <c r="E88" s="103">
        <f t="shared" si="22"/>
        <v>0.25</v>
      </c>
      <c r="F88" s="103" t="s">
        <v>333</v>
      </c>
      <c r="G88" s="106">
        <f t="shared" si="20"/>
        <v>6.6666666666666666E-2</v>
      </c>
      <c r="H88" s="88">
        <v>1</v>
      </c>
      <c r="I88" s="103">
        <f>E88*G88*H88</f>
        <v>1.6666666666666666E-2</v>
      </c>
      <c r="J88" s="107"/>
      <c r="K88" s="19" t="s">
        <v>341</v>
      </c>
      <c r="R88" s="73"/>
      <c r="S88" s="88"/>
      <c r="T88" s="103"/>
      <c r="X88" s="88"/>
      <c r="Y88" s="103"/>
      <c r="AA88" s="109"/>
    </row>
    <row r="89" spans="1:27" ht="15" x14ac:dyDescent="0.2">
      <c r="A89" s="95">
        <f t="shared" si="24"/>
        <v>53</v>
      </c>
      <c r="B89" s="97">
        <v>28</v>
      </c>
      <c r="C89" t="str">
        <f>VLOOKUP(B:B,'Sub Op Table'!A:C,2,0)</f>
        <v>WALK 21-26 STEPS (51-65 FT, 15.5-19.8 M)</v>
      </c>
      <c r="D89" s="6">
        <f>VLOOKUP(B89,'Sub Op Table'!A:C,3,0)</f>
        <v>15.12</v>
      </c>
      <c r="E89" s="103">
        <f t="shared" si="22"/>
        <v>0.252</v>
      </c>
      <c r="F89" s="103" t="s">
        <v>333</v>
      </c>
      <c r="G89" s="106">
        <f t="shared" si="20"/>
        <v>6.6666666666666666E-2</v>
      </c>
      <c r="H89" s="88">
        <v>1</v>
      </c>
      <c r="I89" s="103">
        <f>E89*G89*H89</f>
        <v>1.6799999999999999E-2</v>
      </c>
      <c r="J89" s="107"/>
      <c r="K89" s="108" t="s">
        <v>515</v>
      </c>
      <c r="R89" s="73"/>
      <c r="S89" s="88"/>
      <c r="T89" s="103"/>
      <c r="X89" s="88"/>
      <c r="Y89" s="103"/>
      <c r="AA89" s="109"/>
    </row>
    <row r="90" spans="1:27" ht="15" x14ac:dyDescent="0.2">
      <c r="A90" s="95">
        <f t="shared" si="24"/>
        <v>54</v>
      </c>
      <c r="B90" s="97">
        <v>434</v>
      </c>
      <c r="C90" t="str">
        <f>VLOOKUP(B:B,'Sub Op Table'!A:C,2,0)</f>
        <v>OBTAIN RADIO FROM BELT AND RETURN</v>
      </c>
      <c r="D90" s="6">
        <f>VLOOKUP(B90,'Sub Op Table'!A:C,3,0)</f>
        <v>2.88</v>
      </c>
      <c r="E90" s="103">
        <f t="shared" si="22"/>
        <v>4.8000000000000001E-2</v>
      </c>
      <c r="F90" s="103" t="s">
        <v>333</v>
      </c>
      <c r="G90" s="106">
        <f t="shared" si="20"/>
        <v>6.6666666666666666E-2</v>
      </c>
      <c r="H90" s="88">
        <v>1</v>
      </c>
      <c r="I90" s="103">
        <f t="shared" ref="I90:I91" si="25">E90*G90*H90</f>
        <v>3.2000000000000002E-3</v>
      </c>
      <c r="J90" s="107"/>
      <c r="K90" s="108" t="s">
        <v>516</v>
      </c>
      <c r="R90" s="73"/>
      <c r="S90" s="88"/>
      <c r="T90" s="103"/>
      <c r="X90" s="88"/>
      <c r="Y90" s="103"/>
      <c r="AA90" s="109"/>
    </row>
    <row r="91" spans="1:27" ht="15" x14ac:dyDescent="0.2">
      <c r="A91" s="95">
        <f t="shared" si="24"/>
        <v>55</v>
      </c>
      <c r="B91" s="97">
        <v>412</v>
      </c>
      <c r="C91" t="str">
        <f>VLOOKUP(B:B,'Sub Op Table'!A:C,2,0)</f>
        <v>ALIGN TO 2 POINTS</v>
      </c>
      <c r="D91" s="6">
        <f>VLOOKUP(B91,'Sub Op Table'!A:C,3,0)</f>
        <v>2.52</v>
      </c>
      <c r="E91" s="103">
        <f t="shared" si="22"/>
        <v>4.2000000000000003E-2</v>
      </c>
      <c r="F91" s="103" t="s">
        <v>333</v>
      </c>
      <c r="G91" s="106">
        <f t="shared" si="20"/>
        <v>6.6666666666666666E-2</v>
      </c>
      <c r="H91" s="88">
        <v>1</v>
      </c>
      <c r="I91" s="103">
        <f t="shared" si="25"/>
        <v>2.8E-3</v>
      </c>
      <c r="J91" s="107"/>
      <c r="K91" s="108" t="s">
        <v>517</v>
      </c>
      <c r="R91" s="73"/>
      <c r="S91" s="88"/>
      <c r="T91" s="103"/>
      <c r="X91" s="88"/>
      <c r="Y91" s="103"/>
      <c r="AA91" s="109"/>
    </row>
    <row r="92" spans="1:27" ht="15" x14ac:dyDescent="0.2">
      <c r="A92" s="95">
        <f t="shared" si="24"/>
        <v>56</v>
      </c>
      <c r="B92" s="97">
        <v>197</v>
      </c>
      <c r="C92" t="str">
        <f>VLOOKUP(B:B,'Sub Op Table'!A:C,2,0)</f>
        <v>PUSH BUTTON/PUSH PULL SWITCH / LEVER &lt;12"</v>
      </c>
      <c r="D92" s="6">
        <f>VLOOKUP(B92,'Sub Op Table'!A:C,3,0)</f>
        <v>1.0799999999999998</v>
      </c>
      <c r="E92" s="103">
        <f t="shared" si="22"/>
        <v>1.7999999999999999E-2</v>
      </c>
      <c r="F92" s="103" t="s">
        <v>333</v>
      </c>
      <c r="G92" s="106">
        <f t="shared" si="20"/>
        <v>6.6666666666666666E-2</v>
      </c>
      <c r="H92" s="88">
        <v>1</v>
      </c>
      <c r="I92" s="103">
        <f>E92*G92*H92</f>
        <v>1.1999999999999999E-3</v>
      </c>
      <c r="J92" s="107"/>
      <c r="K92" s="108" t="s">
        <v>518</v>
      </c>
      <c r="R92" s="73"/>
      <c r="S92" s="88"/>
      <c r="T92" s="103"/>
      <c r="X92" s="88"/>
      <c r="Y92" s="103"/>
      <c r="AA92" s="109"/>
    </row>
    <row r="93" spans="1:27" ht="15" x14ac:dyDescent="0.2">
      <c r="A93" s="95">
        <f t="shared" si="24"/>
        <v>57</v>
      </c>
      <c r="B93" s="97">
        <v>136</v>
      </c>
      <c r="C93" t="str">
        <f>VLOOKUP(B:B,'Sub Op Table'!A:C,2,0)</f>
        <v>INSPECT 5 POINTS</v>
      </c>
      <c r="D93" s="6">
        <f>VLOOKUP(B93,'Sub Op Table'!A:C,3,0)</f>
        <v>2.1599999999999997</v>
      </c>
      <c r="E93" s="103">
        <f t="shared" si="22"/>
        <v>3.5999999999999997E-2</v>
      </c>
      <c r="F93" s="103" t="s">
        <v>333</v>
      </c>
      <c r="G93" s="106">
        <f t="shared" si="20"/>
        <v>6.6666666666666666E-2</v>
      </c>
      <c r="H93" s="88">
        <v>1</v>
      </c>
      <c r="I93" s="103">
        <f>E93*G93*H93</f>
        <v>2.3999999999999998E-3</v>
      </c>
      <c r="J93" s="107"/>
      <c r="K93" s="108" t="s">
        <v>519</v>
      </c>
      <c r="R93" s="73"/>
      <c r="S93" s="88"/>
      <c r="T93" s="103"/>
      <c r="X93" s="88"/>
      <c r="Y93" s="103"/>
      <c r="AA93" s="109"/>
    </row>
    <row r="94" spans="1:27" ht="15" x14ac:dyDescent="0.2">
      <c r="C94" s="89" t="s">
        <v>495</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0"/>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104" si="26">D96/60</f>
        <v>9.6000000000000002E-2</v>
      </c>
      <c r="F96" s="103" t="s">
        <v>333</v>
      </c>
      <c r="G96" s="106">
        <f t="shared" si="20"/>
        <v>6.6666666666666666E-2</v>
      </c>
      <c r="H96" s="88">
        <v>1</v>
      </c>
      <c r="I96" s="103">
        <f t="shared" ref="I96:I97" si="27">E96*G96*H96</f>
        <v>6.4000000000000003E-3</v>
      </c>
      <c r="J96" s="107"/>
      <c r="K96" s="108" t="s">
        <v>510</v>
      </c>
      <c r="R96" s="73"/>
      <c r="S96" s="88"/>
      <c r="T96" s="103"/>
      <c r="X96" s="88"/>
      <c r="Y96" s="103"/>
      <c r="AA96" s="109"/>
    </row>
    <row r="97" spans="1:27" ht="15" x14ac:dyDescent="0.2">
      <c r="A97" s="95">
        <f t="shared" ref="A97:A104" si="28">A96+1</f>
        <v>60</v>
      </c>
      <c r="B97" s="97">
        <v>245</v>
      </c>
      <c r="C97" t="str">
        <f>VLOOKUP(B:B,'Sub Op Table'!A:C,2,0)</f>
        <v>PROCESS TIME</v>
      </c>
      <c r="D97" s="118">
        <v>45</v>
      </c>
      <c r="E97" s="103">
        <f>D97/60</f>
        <v>0.75</v>
      </c>
      <c r="F97" s="103" t="s">
        <v>484</v>
      </c>
      <c r="G97" s="106">
        <f t="shared" si="20"/>
        <v>0.33333333333333331</v>
      </c>
      <c r="H97" s="88">
        <v>1</v>
      </c>
      <c r="I97" s="103">
        <f t="shared" si="27"/>
        <v>0.25</v>
      </c>
      <c r="J97" s="107"/>
      <c r="K97" s="108" t="s">
        <v>520</v>
      </c>
      <c r="R97" s="73"/>
      <c r="S97" s="88"/>
      <c r="T97" s="103"/>
      <c r="X97" s="88"/>
      <c r="Y97" s="103"/>
      <c r="AA97" s="109"/>
    </row>
    <row r="98" spans="1:27" ht="15" x14ac:dyDescent="0.2">
      <c r="A98" s="95">
        <f t="shared" si="28"/>
        <v>61</v>
      </c>
      <c r="B98" s="97">
        <v>245</v>
      </c>
      <c r="C98" t="str">
        <f>VLOOKUP(B:B,'Sub Op Table'!A:C,2,0)</f>
        <v>PROCESS TIME</v>
      </c>
      <c r="D98" s="118">
        <v>10</v>
      </c>
      <c r="E98" s="103">
        <f t="shared" si="26"/>
        <v>0.16666666666666666</v>
      </c>
      <c r="F98" s="103" t="s">
        <v>484</v>
      </c>
      <c r="G98" s="106">
        <f t="shared" si="20"/>
        <v>0.33333333333333331</v>
      </c>
      <c r="H98" s="88">
        <v>1</v>
      </c>
      <c r="I98" s="103">
        <f>E98*G98*H98</f>
        <v>5.5555555555555552E-2</v>
      </c>
      <c r="J98" s="107"/>
      <c r="K98" s="108" t="s">
        <v>521</v>
      </c>
      <c r="R98" s="73"/>
      <c r="S98" s="88"/>
      <c r="T98" s="103"/>
      <c r="X98" s="88"/>
      <c r="Y98" s="103"/>
      <c r="AA98" s="109"/>
    </row>
    <row r="99" spans="1:27" ht="15" x14ac:dyDescent="0.2">
      <c r="A99" s="95">
        <f t="shared" si="28"/>
        <v>62</v>
      </c>
      <c r="B99" s="97">
        <v>245</v>
      </c>
      <c r="C99" t="str">
        <f>VLOOKUP(B:B,'Sub Op Table'!A:C,2,0)</f>
        <v>PROCESS TIME</v>
      </c>
      <c r="D99" s="118">
        <v>5</v>
      </c>
      <c r="E99" s="103">
        <f t="shared" si="26"/>
        <v>8.3333333333333329E-2</v>
      </c>
      <c r="F99" s="103" t="s">
        <v>484</v>
      </c>
      <c r="G99" s="106">
        <f t="shared" si="20"/>
        <v>0.33333333333333331</v>
      </c>
      <c r="H99" s="88">
        <v>1</v>
      </c>
      <c r="I99" s="103">
        <f>E99*G99*H99</f>
        <v>2.7777777777777776E-2</v>
      </c>
      <c r="J99" s="107"/>
      <c r="K99" s="108" t="s">
        <v>522</v>
      </c>
      <c r="R99" s="73"/>
      <c r="S99" s="88"/>
      <c r="T99" s="103"/>
      <c r="X99" s="88"/>
      <c r="Y99" s="103"/>
      <c r="AA99" s="109"/>
    </row>
    <row r="100" spans="1:27" ht="15" x14ac:dyDescent="0.2">
      <c r="A100" s="95">
        <f t="shared" si="28"/>
        <v>63</v>
      </c>
      <c r="B100" s="97">
        <v>119</v>
      </c>
      <c r="C100" t="str">
        <f>VLOOKUP(B:B,'Sub Op Table'!A:C,2,0)</f>
        <v>CLIMB ON/OFF EQUIPMENT</v>
      </c>
      <c r="D100" s="6">
        <f>VLOOKUP(B100,'Sub Op Table'!A:C,3,0)</f>
        <v>5.76</v>
      </c>
      <c r="E100" s="103">
        <f t="shared" si="26"/>
        <v>9.6000000000000002E-2</v>
      </c>
      <c r="F100" s="103" t="s">
        <v>333</v>
      </c>
      <c r="G100" s="106">
        <f t="shared" si="20"/>
        <v>6.6666666666666666E-2</v>
      </c>
      <c r="H100" s="88">
        <v>1</v>
      </c>
      <c r="I100" s="103">
        <f>E100*G100*H100</f>
        <v>6.4000000000000003E-3</v>
      </c>
      <c r="J100" s="107"/>
      <c r="K100" s="108" t="s">
        <v>524</v>
      </c>
      <c r="R100" s="73"/>
      <c r="S100" s="88"/>
      <c r="T100" s="103"/>
      <c r="X100" s="88"/>
      <c r="Y100" s="103"/>
      <c r="AA100" s="109"/>
    </row>
    <row r="101" spans="1:27" ht="15" x14ac:dyDescent="0.2">
      <c r="A101" s="95">
        <f t="shared" si="28"/>
        <v>64</v>
      </c>
      <c r="B101" s="97">
        <v>24</v>
      </c>
      <c r="C101" t="str">
        <f>VLOOKUP(B:B,'Sub Op Table'!A:C,2,0)</f>
        <v>WALK 5-7 STEPS (11-18 FT, 3.4-5.3 M)</v>
      </c>
      <c r="D101" s="6">
        <f>VLOOKUP(B101,'Sub Op Table'!A:C,3,0)</f>
        <v>3.5999999999999996</v>
      </c>
      <c r="E101" s="103">
        <f t="shared" si="26"/>
        <v>5.9999999999999991E-2</v>
      </c>
      <c r="F101" s="103" t="s">
        <v>333</v>
      </c>
      <c r="G101" s="106">
        <f t="shared" si="20"/>
        <v>6.6666666666666666E-2</v>
      </c>
      <c r="H101" s="88">
        <v>1</v>
      </c>
      <c r="I101" s="103">
        <f t="shared" ref="I101:I102" si="29">E101*G101*H101</f>
        <v>3.9999999999999992E-3</v>
      </c>
      <c r="J101" s="107"/>
      <c r="K101" s="108" t="s">
        <v>525</v>
      </c>
      <c r="R101" s="73"/>
      <c r="S101" s="88"/>
      <c r="T101" s="103"/>
      <c r="X101" s="88"/>
      <c r="Y101" s="103"/>
      <c r="AA101" s="109"/>
    </row>
    <row r="102" spans="1:27" ht="15" x14ac:dyDescent="0.2">
      <c r="A102" s="95">
        <f t="shared" si="28"/>
        <v>65</v>
      </c>
      <c r="B102" s="97">
        <v>434</v>
      </c>
      <c r="C102" t="str">
        <f>VLOOKUP(B:B,'Sub Op Table'!A:C,2,0)</f>
        <v>OBTAIN RADIO FROM BELT AND RETURN</v>
      </c>
      <c r="D102" s="6">
        <f>VLOOKUP(B102,'Sub Op Table'!A:C,3,0)</f>
        <v>2.88</v>
      </c>
      <c r="E102" s="103">
        <f t="shared" si="26"/>
        <v>4.8000000000000001E-2</v>
      </c>
      <c r="F102" s="103" t="s">
        <v>333</v>
      </c>
      <c r="G102" s="106">
        <f t="shared" si="20"/>
        <v>6.6666666666666666E-2</v>
      </c>
      <c r="H102" s="88">
        <v>1</v>
      </c>
      <c r="I102" s="103">
        <f t="shared" si="29"/>
        <v>3.2000000000000002E-3</v>
      </c>
      <c r="J102" s="107"/>
      <c r="K102" s="108" t="s">
        <v>526</v>
      </c>
      <c r="R102" s="73"/>
      <c r="S102" s="88"/>
      <c r="T102" s="103"/>
      <c r="X102" s="88"/>
      <c r="Y102" s="103"/>
      <c r="AA102" s="109"/>
    </row>
    <row r="103" spans="1:27" ht="15" x14ac:dyDescent="0.2">
      <c r="A103" s="95">
        <f t="shared" si="28"/>
        <v>66</v>
      </c>
      <c r="B103" s="97">
        <v>412</v>
      </c>
      <c r="C103" t="str">
        <f>VLOOKUP(B:B,'Sub Op Table'!A:C,2,0)</f>
        <v>ALIGN TO 2 POINTS</v>
      </c>
      <c r="D103" s="6">
        <f>VLOOKUP(B103,'Sub Op Table'!A:C,3,0)</f>
        <v>2.52</v>
      </c>
      <c r="E103" s="103">
        <f t="shared" si="26"/>
        <v>4.2000000000000003E-2</v>
      </c>
      <c r="F103" s="103" t="s">
        <v>484</v>
      </c>
      <c r="G103" s="106">
        <f t="shared" si="20"/>
        <v>0.33333333333333331</v>
      </c>
      <c r="H103" s="88">
        <v>1</v>
      </c>
      <c r="I103" s="103">
        <f>E103*G103*H103</f>
        <v>1.4E-2</v>
      </c>
      <c r="J103" s="107"/>
      <c r="K103" s="108" t="s">
        <v>527</v>
      </c>
      <c r="R103" s="73"/>
      <c r="S103" s="88"/>
      <c r="T103" s="103"/>
      <c r="X103" s="88"/>
      <c r="Y103" s="103"/>
      <c r="AA103" s="109"/>
    </row>
    <row r="104" spans="1:27" ht="15" x14ac:dyDescent="0.2">
      <c r="A104" s="95">
        <f t="shared" si="28"/>
        <v>67</v>
      </c>
      <c r="B104" s="97">
        <v>197</v>
      </c>
      <c r="C104" t="str">
        <f>VLOOKUP(B:B,'Sub Op Table'!A:C,2,0)</f>
        <v>PUSH BUTTON/PUSH PULL SWITCH / LEVER &lt;12"</v>
      </c>
      <c r="D104" s="6">
        <f>VLOOKUP(B104,'Sub Op Table'!A:C,3,0)</f>
        <v>1.0799999999999998</v>
      </c>
      <c r="E104" s="103">
        <f t="shared" si="26"/>
        <v>1.7999999999999999E-2</v>
      </c>
      <c r="F104" s="103" t="s">
        <v>484</v>
      </c>
      <c r="G104" s="106">
        <f t="shared" si="20"/>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F30:F104" xr:uid="{55478270-D8C7-47C3-A1C8-1910547ABD5B}">
      <formula1>$C$14:$C$16</formula1>
    </dataValidation>
    <dataValidation type="list" allowBlank="1" showInputMessage="1" showErrorMessage="1" sqref="F29" xr:uid="{0D5A6FC5-B59A-4B11-AFF2-8DE662BD98F3}">
      <formula1>$C$14:$C$21</formula1>
    </dataValidation>
    <dataValidation type="list" allowBlank="1" showInputMessage="1" showErrorMessage="1" sqref="E24:F25 F14:F16 E18:F21" xr:uid="{EA26D83A-7480-49EB-8A37-907CBE7D5B68}">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42C14-DB1E-478E-9B2D-BD02029AFF7F}">
  <sheetPr codeName="Sheet13"/>
  <dimension ref="A1:AC167"/>
  <sheetViews>
    <sheetView showGridLines="0" topLeftCell="A22" zoomScale="80" zoomScaleNormal="80" workbookViewId="0">
      <selection activeCell="H30" sqref="H30"/>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9.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0" t="s">
        <v>160</v>
      </c>
      <c r="B1" s="240"/>
      <c r="C1" s="240"/>
      <c r="D1" s="240"/>
      <c r="E1" s="240"/>
      <c r="F1" s="240"/>
      <c r="G1" s="240"/>
      <c r="H1" s="240"/>
      <c r="I1" s="240"/>
      <c r="J1" s="240"/>
      <c r="K1" s="240"/>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636</v>
      </c>
      <c r="E6" s="6"/>
      <c r="F6" s="6"/>
      <c r="G6" s="12"/>
      <c r="H6" s="161"/>
      <c r="I6" s="133"/>
      <c r="J6" s="87"/>
      <c r="K6" s="28"/>
    </row>
    <row r="7" spans="1:20" customFormat="1" x14ac:dyDescent="0.15">
      <c r="A7" s="28"/>
      <c r="B7" s="6"/>
      <c r="C7" s="5" t="s">
        <v>161</v>
      </c>
      <c r="D7" s="15" t="s">
        <v>377</v>
      </c>
      <c r="E7" s="6"/>
      <c r="F7" s="6"/>
      <c r="G7" s="12"/>
      <c r="H7" s="168"/>
      <c r="I7" s="133"/>
      <c r="J7" s="87"/>
      <c r="K7" s="28"/>
      <c r="L7" s="176"/>
    </row>
    <row r="8" spans="1:20" customFormat="1" x14ac:dyDescent="0.15">
      <c r="A8" s="28"/>
      <c r="B8" s="6"/>
      <c r="D8" s="6"/>
      <c r="E8" s="6"/>
      <c r="F8" s="6"/>
      <c r="G8" s="12"/>
      <c r="H8" s="168"/>
      <c r="I8" s="133"/>
      <c r="J8" s="87"/>
      <c r="K8" s="28"/>
      <c r="L8" s="34"/>
    </row>
    <row r="9" spans="1:20" customFormat="1" x14ac:dyDescent="0.15">
      <c r="A9" s="28"/>
      <c r="B9" s="6"/>
      <c r="C9" s="5"/>
      <c r="D9" s="6"/>
      <c r="E9" s="6"/>
      <c r="F9" s="6"/>
      <c r="G9" s="12"/>
      <c r="H9" s="168"/>
      <c r="I9" s="133"/>
      <c r="J9" s="87"/>
      <c r="K9" s="28"/>
      <c r="L9" s="177"/>
    </row>
    <row r="10" spans="1:20" customFormat="1" x14ac:dyDescent="0.15">
      <c r="A10" s="28"/>
      <c r="B10" s="6"/>
      <c r="C10" s="32" t="s">
        <v>163</v>
      </c>
      <c r="D10" s="17" t="s">
        <v>329</v>
      </c>
      <c r="E10" s="6"/>
      <c r="F10" s="6"/>
      <c r="G10" s="12"/>
      <c r="H10" s="168"/>
      <c r="I10" s="133"/>
      <c r="J10" s="87"/>
      <c r="K10" s="28"/>
      <c r="L10" s="178"/>
    </row>
    <row r="11" spans="1:20" customFormat="1" x14ac:dyDescent="0.15">
      <c r="A11" s="28"/>
      <c r="B11" s="6"/>
      <c r="C11" t="s">
        <v>164</v>
      </c>
      <c r="D11" s="70">
        <v>0.12667</v>
      </c>
      <c r="E11" s="6"/>
      <c r="F11" s="6"/>
      <c r="G11" s="12"/>
      <c r="H11" s="164"/>
      <c r="I11" s="133"/>
      <c r="J11" s="87"/>
      <c r="K11" s="28"/>
      <c r="L11" s="4"/>
    </row>
    <row r="12" spans="1:20" customFormat="1" x14ac:dyDescent="0.15">
      <c r="A12" s="28"/>
      <c r="B12" s="6"/>
      <c r="D12" s="6"/>
      <c r="E12" s="6"/>
      <c r="F12" s="6"/>
      <c r="G12" s="12"/>
      <c r="H12" s="164"/>
      <c r="I12" s="133"/>
      <c r="J12" s="87"/>
      <c r="L12" s="86"/>
    </row>
    <row r="13" spans="1:20" customFormat="1" x14ac:dyDescent="0.15">
      <c r="B13" s="6"/>
      <c r="C13" s="5" t="s">
        <v>155</v>
      </c>
      <c r="D13" s="33" t="s">
        <v>156</v>
      </c>
      <c r="E13" s="33" t="s">
        <v>154</v>
      </c>
      <c r="F13" s="33"/>
      <c r="G13" s="12"/>
      <c r="H13" s="164"/>
      <c r="I13" s="179"/>
      <c r="J13" s="87"/>
      <c r="K13" s="28"/>
      <c r="L13" s="6"/>
    </row>
    <row r="14" spans="1:20" customFormat="1" x14ac:dyDescent="0.15">
      <c r="B14" s="6"/>
      <c r="C14" s="80" t="s">
        <v>609</v>
      </c>
      <c r="D14" s="20">
        <f>('Main Page'!C11*'Main Page'!C9/'Main Page'!C10)/'Secondary Assumptions'!C11</f>
        <v>2.4</v>
      </c>
      <c r="E14" s="17" t="s">
        <v>330</v>
      </c>
      <c r="F14" s="17"/>
      <c r="G14" s="12"/>
      <c r="H14" s="164"/>
      <c r="I14" s="133"/>
      <c r="J14" s="87"/>
      <c r="L14" s="86"/>
    </row>
    <row r="15" spans="1:20" customFormat="1" x14ac:dyDescent="0.15">
      <c r="B15" s="6"/>
      <c r="C15" s="21"/>
      <c r="D15" s="27"/>
      <c r="E15" s="17"/>
      <c r="F15" s="17"/>
      <c r="G15" s="12"/>
      <c r="H15" s="94"/>
      <c r="I15" s="91"/>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1" t="s">
        <v>599</v>
      </c>
      <c r="B28" s="241"/>
      <c r="C28" s="241"/>
      <c r="D28" s="241"/>
      <c r="E28" s="241"/>
      <c r="F28" s="241"/>
      <c r="G28" s="241"/>
      <c r="H28" s="241"/>
      <c r="I28" s="241"/>
      <c r="J28" s="241"/>
      <c r="K28" s="241"/>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609</v>
      </c>
      <c r="G30" s="106">
        <f>VLOOKUP(F30,$C$14:$D$20,2,FALSE)</f>
        <v>2.4</v>
      </c>
      <c r="H30" s="88">
        <f>'Secondary Assumptions'!C14/'Secondary Assumptions'!C12</f>
        <v>0.25</v>
      </c>
      <c r="I30" s="103">
        <f>E30*G30*H30</f>
        <v>0.1152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ref="E31" si="1">D31/60</f>
        <v>1.2E-2</v>
      </c>
      <c r="F31" s="103" t="s">
        <v>609</v>
      </c>
      <c r="G31" s="106">
        <f>VLOOKUP(F31,$C$14:$D$20,2,FALSE)</f>
        <v>2.4</v>
      </c>
      <c r="H31" s="88">
        <f>'Secondary Assumptions'!C14/'Secondary Assumptions'!C12</f>
        <v>0.25</v>
      </c>
      <c r="I31" s="103">
        <f>E31*G31*H31</f>
        <v>7.1999999999999998E-3</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609</v>
      </c>
      <c r="G32" s="106">
        <f>VLOOKUP(F32,$C$14:$D$20,2,FALSE)</f>
        <v>2.4</v>
      </c>
      <c r="H32" s="88">
        <f>'Secondary Assumptions'!C14/'Secondary Assumptions'!C12</f>
        <v>0.25</v>
      </c>
      <c r="I32" s="103">
        <f t="shared" ref="I32" si="2">E32*G32*H32</f>
        <v>0.15839999999999996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3">D34/60</f>
        <v>4.8000000000000001E-2</v>
      </c>
      <c r="F34" s="103" t="s">
        <v>609</v>
      </c>
      <c r="G34" s="106">
        <f>VLOOKUP(F34,$C$14:$D$20,2,FALSE)</f>
        <v>2.4</v>
      </c>
      <c r="H34" s="88">
        <f>'Secondary Assumptions'!C14/'Secondary Assumptions'!C12</f>
        <v>0.25</v>
      </c>
      <c r="I34" s="103">
        <f>E34*G34*H34</f>
        <v>2.8799999999999999E-2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3"/>
        <v>1.7999999999999999E-2</v>
      </c>
      <c r="F35" s="103" t="s">
        <v>609</v>
      </c>
      <c r="G35" s="106">
        <f>VLOOKUP(F35,$C$14:$D$20,2,FALSE)</f>
        <v>2.4</v>
      </c>
      <c r="H35" s="88">
        <f>'Secondary Assumptions'!C14/'Secondary Assumptions'!C12</f>
        <v>0.25</v>
      </c>
      <c r="I35" s="103">
        <f t="shared" ref="I35" si="4">E35*G35*H35</f>
        <v>1.0799999999999999E-2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3"/>
        <v>0.14399999999999999</v>
      </c>
      <c r="F36" s="103" t="s">
        <v>609</v>
      </c>
      <c r="G36" s="106">
        <f>VLOOKUP(F36,$C$14:$D$20,2,FALSE)</f>
        <v>2.4</v>
      </c>
      <c r="H36" s="88">
        <f>'Secondary Assumptions'!C14/'Secondary Assumptions'!C12</f>
        <v>0.25</v>
      </c>
      <c r="I36" s="103">
        <f>E36*G36*H36</f>
        <v>8.6399999999999991E-2</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3"/>
        <v>5.3999999999999999E-2</v>
      </c>
      <c r="F37" s="103" t="s">
        <v>609</v>
      </c>
      <c r="G37" s="106">
        <f>VLOOKUP(F37,$C$14:$D$20,2,FALSE)</f>
        <v>2.4</v>
      </c>
      <c r="H37" s="88">
        <f>'Secondary Assumptions'!C14/'Secondary Assumptions'!C12</f>
        <v>0.25</v>
      </c>
      <c r="I37" s="103">
        <f>E37*G37*H37</f>
        <v>3.2399999999999998E-2</v>
      </c>
      <c r="J37" s="107"/>
      <c r="K37" s="108" t="s">
        <v>458</v>
      </c>
      <c r="T37" s="73"/>
      <c r="U37" s="88"/>
      <c r="V37" s="103"/>
      <c r="Z37" s="88"/>
      <c r="AA37" s="103"/>
      <c r="AC37" s="109"/>
    </row>
    <row r="38" spans="1:29" ht="15" x14ac:dyDescent="0.2">
      <c r="C38" s="89" t="s">
        <v>487</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5">D39/60</f>
        <v>5.9999999999999991E-2</v>
      </c>
      <c r="F39" s="103" t="s">
        <v>609</v>
      </c>
      <c r="G39" s="106">
        <f>VLOOKUP(F39,$C$14:$D$20,2,FALSE)</f>
        <v>2.4</v>
      </c>
      <c r="H39" s="88">
        <v>1</v>
      </c>
      <c r="I39" s="103">
        <f>E39*G39*H39</f>
        <v>0.14399999999999996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5"/>
        <v>1.7999999999999999E-2</v>
      </c>
      <c r="F40" s="103" t="s">
        <v>609</v>
      </c>
      <c r="G40" s="106">
        <f>VLOOKUP(F40,$C$14:$D$20,2,FALSE)</f>
        <v>2.4</v>
      </c>
      <c r="H40" s="88">
        <v>1</v>
      </c>
      <c r="I40" s="103">
        <f t="shared" ref="I40:I41" si="6">E40*G40*H40</f>
        <v>4.3199999999999995E-2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5"/>
        <v>2.9999999999999995E-2</v>
      </c>
      <c r="F41" s="103" t="s">
        <v>609</v>
      </c>
      <c r="G41" s="106">
        <f>VLOOKUP(F41,$C$14:$D$20,2,FALSE)</f>
        <v>2.4</v>
      </c>
      <c r="H41" s="88">
        <v>1</v>
      </c>
      <c r="I41" s="103">
        <f t="shared" si="6"/>
        <v>7.1999999999999981E-2</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5"/>
        <v>1.2E-2</v>
      </c>
      <c r="F42" s="103" t="s">
        <v>609</v>
      </c>
      <c r="G42" s="106">
        <f>VLOOKUP(F42,$C$14:$D$20,2,FALSE)</f>
        <v>2.4</v>
      </c>
      <c r="H42" s="88">
        <f>'Secondary Assumptions'!C14/'Secondary Assumptions'!C12</f>
        <v>0.25</v>
      </c>
      <c r="I42" s="103">
        <f>E42*G42*H42</f>
        <v>7.1999999999999998E-3</v>
      </c>
      <c r="J42" s="107"/>
      <c r="K42" s="108" t="s">
        <v>369</v>
      </c>
      <c r="T42" s="73"/>
      <c r="U42" s="88"/>
      <c r="V42" s="103"/>
      <c r="Z42" s="88"/>
      <c r="AA42" s="103"/>
      <c r="AC42" s="109"/>
    </row>
    <row r="43" spans="1:29" ht="15" x14ac:dyDescent="0.2">
      <c r="A43" s="95">
        <v>12</v>
      </c>
      <c r="B43" s="97">
        <v>62</v>
      </c>
      <c r="C43" t="str">
        <f>VLOOKUP(B:B,'Sub Op Table'!A:C,2,0)</f>
        <v xml:space="preserve">CART PUSH/PULL 18-22 STEPS </v>
      </c>
      <c r="D43" s="6">
        <f>VLOOKUP(B43,'Sub Op Table'!A:C,3,0)</f>
        <v>15.839999999999998</v>
      </c>
      <c r="E43" s="103">
        <f t="shared" si="5"/>
        <v>0.26399999999999996</v>
      </c>
      <c r="F43" s="103" t="s">
        <v>609</v>
      </c>
      <c r="G43" s="106">
        <f>VLOOKUP(F43,$C$14:$D$20,2,FALSE)</f>
        <v>2.4</v>
      </c>
      <c r="H43" s="88">
        <f>'Secondary Assumptions'!C14/'Secondary Assumptions'!C12</f>
        <v>0.25</v>
      </c>
      <c r="I43" s="103">
        <f>E43*G43*H43</f>
        <v>0.15839999999999996</v>
      </c>
      <c r="J43" s="107"/>
      <c r="K43" s="108" t="s">
        <v>488</v>
      </c>
      <c r="T43" s="73"/>
      <c r="U43" s="88"/>
      <c r="V43" s="103"/>
      <c r="Z43" s="88"/>
      <c r="AA43" s="103"/>
      <c r="AC43" s="109"/>
    </row>
    <row r="44" spans="1:29" ht="15" x14ac:dyDescent="0.2">
      <c r="C44" s="89" t="s">
        <v>489</v>
      </c>
      <c r="E44" s="103"/>
      <c r="F44" s="103"/>
      <c r="G44" s="103"/>
      <c r="I44" s="103"/>
      <c r="J44" s="104"/>
      <c r="K44" s="105"/>
      <c r="T44" s="73"/>
      <c r="U44" s="88"/>
      <c r="V44" s="103"/>
      <c r="Z44" s="88"/>
      <c r="AA44" s="103"/>
      <c r="AC44" s="109"/>
    </row>
    <row r="45" spans="1:29" ht="15" x14ac:dyDescent="0.2">
      <c r="A45" s="95">
        <v>13</v>
      </c>
      <c r="B45" s="97">
        <v>245</v>
      </c>
      <c r="C45" t="str">
        <f>VLOOKUP(B:B,'Sub Op Table'!A:C,2,0)</f>
        <v>PROCESS TIME</v>
      </c>
      <c r="D45" s="118">
        <v>10</v>
      </c>
      <c r="E45" s="103">
        <f t="shared" ref="E45" si="7">D45/60</f>
        <v>0.16666666666666666</v>
      </c>
      <c r="F45" s="103" t="s">
        <v>609</v>
      </c>
      <c r="G45" s="106">
        <f>VLOOKUP(F45,$C$14:$D$20,2,FALSE)</f>
        <v>2.4</v>
      </c>
      <c r="H45" s="88">
        <v>1</v>
      </c>
      <c r="I45" s="103">
        <f>E45*G45*H45</f>
        <v>0.39999999999999997</v>
      </c>
      <c r="J45" s="107"/>
      <c r="K45" s="108" t="s">
        <v>632</v>
      </c>
      <c r="T45" s="73"/>
      <c r="U45" s="88"/>
      <c r="V45" s="103"/>
      <c r="Z45" s="88"/>
      <c r="AA45" s="103"/>
      <c r="AC45" s="109"/>
    </row>
    <row r="46" spans="1:29" ht="15" x14ac:dyDescent="0.2">
      <c r="A46" s="95">
        <v>14</v>
      </c>
      <c r="B46" s="97">
        <v>6</v>
      </c>
      <c r="C46" t="str">
        <f>VLOOKUP(B:B,'Sub Op Table'!A:C,2,0)</f>
        <v>OBTAIN HEAVY OBJECT WITH 100% BEND</v>
      </c>
      <c r="D46" s="6">
        <f>VLOOKUP(B46,'Sub Op Table'!A:C,3,0)</f>
        <v>3.5999999999999996</v>
      </c>
      <c r="E46" s="103">
        <f t="shared" ref="E46:E47" si="8">D46/60</f>
        <v>5.9999999999999991E-2</v>
      </c>
      <c r="F46" s="103" t="s">
        <v>609</v>
      </c>
      <c r="G46" s="106">
        <f>VLOOKUP(F46,$C$14:$D$20,2,FALSE)</f>
        <v>2.4</v>
      </c>
      <c r="H46" s="88">
        <v>1</v>
      </c>
      <c r="I46" s="103">
        <f>E46*G46*H46</f>
        <v>0.14399999999999996</v>
      </c>
      <c r="J46" s="107"/>
      <c r="K46" s="108" t="s">
        <v>483</v>
      </c>
      <c r="T46" s="73"/>
      <c r="U46" s="88"/>
      <c r="V46" s="103"/>
      <c r="Z46" s="88"/>
      <c r="AA46" s="103"/>
      <c r="AC46" s="109"/>
    </row>
    <row r="47" spans="1:29" ht="15" x14ac:dyDescent="0.2">
      <c r="A47" s="95">
        <v>15</v>
      </c>
      <c r="B47" s="97">
        <v>12</v>
      </c>
      <c r="C47" t="str">
        <f>VLOOKUP(B:B,'Sub Op Table'!A:C,2,0)</f>
        <v>PLACE WITH ADJUSTMENTS AND 100% BEND</v>
      </c>
      <c r="D47" s="6">
        <f>VLOOKUP(B47,'Sub Op Table'!A:C,3,0)</f>
        <v>3.5999999999999996</v>
      </c>
      <c r="E47" s="103">
        <f t="shared" si="8"/>
        <v>5.9999999999999991E-2</v>
      </c>
      <c r="F47" s="103" t="s">
        <v>609</v>
      </c>
      <c r="G47" s="106">
        <f>VLOOKUP(F47,$C$14:$D$20,2,FALSE)</f>
        <v>2.4</v>
      </c>
      <c r="H47" s="88">
        <v>1</v>
      </c>
      <c r="I47" s="103">
        <f t="shared" ref="I47" si="9">E47*G47*H47</f>
        <v>0.14399999999999996</v>
      </c>
      <c r="J47" s="107"/>
      <c r="K47" s="108" t="s">
        <v>490</v>
      </c>
      <c r="T47" s="73"/>
      <c r="U47" s="88"/>
      <c r="V47" s="103"/>
      <c r="Z47" s="88"/>
      <c r="AA47" s="103"/>
      <c r="AC47" s="109"/>
    </row>
    <row r="48" spans="1:29" ht="15" x14ac:dyDescent="0.2">
      <c r="C48" s="89" t="s">
        <v>825</v>
      </c>
      <c r="E48" s="103"/>
      <c r="F48" s="103"/>
      <c r="G48" s="103"/>
      <c r="I48" s="103"/>
      <c r="J48" s="104"/>
      <c r="K48" s="105"/>
      <c r="T48" s="73"/>
      <c r="U48" s="88"/>
      <c r="V48" s="103"/>
      <c r="Z48" s="88"/>
      <c r="AA48" s="103"/>
      <c r="AC48" s="109"/>
    </row>
    <row r="49" spans="1:29" ht="15" x14ac:dyDescent="0.2">
      <c r="A49" s="95">
        <v>16</v>
      </c>
      <c r="B49" s="97">
        <v>434</v>
      </c>
      <c r="C49" t="str">
        <f>VLOOKUP(B:B,'Sub Op Table'!A:C,2,0)</f>
        <v>OBTAIN RADIO FROM BELT AND RETURN</v>
      </c>
      <c r="D49" s="87">
        <f>VLOOKUP(B49,'Sub Op Table'!A:C,3,0)</f>
        <v>2.88</v>
      </c>
      <c r="E49" s="103">
        <f t="shared" ref="E49:E51" si="10">D49/60</f>
        <v>4.8000000000000001E-2</v>
      </c>
      <c r="F49" s="103" t="s">
        <v>609</v>
      </c>
      <c r="G49" s="106">
        <f>VLOOKUP(F49,$C$14:$D$20,2,FALSE)</f>
        <v>2.4</v>
      </c>
      <c r="H49" s="88">
        <v>1</v>
      </c>
      <c r="I49" s="103">
        <f>E49*G49*H49</f>
        <v>0.1152</v>
      </c>
      <c r="J49" s="107"/>
      <c r="K49" s="108" t="s">
        <v>455</v>
      </c>
      <c r="T49" s="73"/>
      <c r="U49" s="88"/>
      <c r="V49" s="103"/>
      <c r="Z49" s="88"/>
      <c r="AA49" s="103"/>
      <c r="AC49" s="109"/>
    </row>
    <row r="50" spans="1:29" ht="15" x14ac:dyDescent="0.2">
      <c r="A50" s="95">
        <v>17</v>
      </c>
      <c r="B50" s="97">
        <v>197</v>
      </c>
      <c r="C50" t="str">
        <f>VLOOKUP(B:B,'Sub Op Table'!A:C,2,0)</f>
        <v>PUSH BUTTON/PUSH PULL SWITCH / LEVER &lt;12"</v>
      </c>
      <c r="D50" s="87">
        <f>VLOOKUP(B50,'Sub Op Table'!A:C,3,0)</f>
        <v>1.0799999999999998</v>
      </c>
      <c r="E50" s="103">
        <f t="shared" si="10"/>
        <v>1.7999999999999999E-2</v>
      </c>
      <c r="F50" s="103" t="s">
        <v>609</v>
      </c>
      <c r="G50" s="106">
        <f>VLOOKUP(F50,$C$14:$D$20,2,FALSE)</f>
        <v>2.4</v>
      </c>
      <c r="H50" s="88">
        <v>1</v>
      </c>
      <c r="I50" s="103">
        <f t="shared" ref="I50:I51" si="11">E50*G50*H50</f>
        <v>4.3199999999999995E-2</v>
      </c>
      <c r="J50" s="107"/>
      <c r="K50" s="108" t="s">
        <v>456</v>
      </c>
      <c r="T50" s="73"/>
      <c r="U50" s="88"/>
      <c r="V50" s="103"/>
      <c r="Z50" s="88"/>
      <c r="AA50" s="103"/>
      <c r="AC50" s="109"/>
    </row>
    <row r="51" spans="1:29" ht="15" x14ac:dyDescent="0.2">
      <c r="A51" s="95">
        <v>18</v>
      </c>
      <c r="B51" s="97">
        <v>236</v>
      </c>
      <c r="C51" t="str">
        <f>VLOOKUP(B:B,'Sub Op Table'!A:C,2,0)</f>
        <v>OPEN CARTON WITH KNIFE AND DISCARD TOP</v>
      </c>
      <c r="D51" s="87">
        <f>VLOOKUP(B51,'Sub Op Table'!A:C,3,0)</f>
        <v>9.36</v>
      </c>
      <c r="E51" s="103">
        <f t="shared" si="10"/>
        <v>0.156</v>
      </c>
      <c r="F51" s="103" t="s">
        <v>609</v>
      </c>
      <c r="G51" s="106">
        <f>VLOOKUP(F51,$C$14:$D$20,2,FALSE)</f>
        <v>2.4</v>
      </c>
      <c r="H51" s="88">
        <v>1</v>
      </c>
      <c r="I51" s="103">
        <f t="shared" si="11"/>
        <v>0.37440000000000001</v>
      </c>
      <c r="J51" s="107"/>
      <c r="K51" s="108" t="s">
        <v>826</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SUM(I30:I51)</f>
        <v>2.0847999999999995</v>
      </c>
      <c r="J54" s="111" t="s">
        <v>464</v>
      </c>
      <c r="T54" s="73"/>
      <c r="V54" s="112"/>
      <c r="W54" s="93"/>
      <c r="AA54" s="112"/>
      <c r="AB54" s="93"/>
    </row>
    <row r="55" spans="1:29" ht="15" x14ac:dyDescent="0.2">
      <c r="I55" s="110">
        <f>I56-I54</f>
        <v>0.30238468391100737</v>
      </c>
      <c r="J55" s="111" t="s">
        <v>465</v>
      </c>
      <c r="T55" s="73"/>
      <c r="V55" s="112"/>
      <c r="W55" s="93"/>
      <c r="AA55" s="112"/>
      <c r="AB55" s="93"/>
    </row>
    <row r="56" spans="1:29" ht="15" x14ac:dyDescent="0.2">
      <c r="I56" s="113">
        <f>I54/(1-D11)</f>
        <v>2.3871846839110069</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8:K28"/>
  </mergeCells>
  <dataValidations count="3">
    <dataValidation type="list" showInputMessage="1" showErrorMessage="1" sqref="E14" xr:uid="{82E8651E-640F-4D27-B932-16294A2ACB81}">
      <formula1>"UMT Study, Client Data, Video Data, Assumption, Expert Knowledge"</formula1>
    </dataValidation>
    <dataValidation type="list" allowBlank="1" showInputMessage="1" showErrorMessage="1" sqref="E25:F25 E22:E24 F24 E15:E19 F14:F19 E20:F20" xr:uid="{BE0FE771-9BEE-40C7-914F-5FB24A581EA7}">
      <formula1>"UMT Study, Client Data, Video Data, Assumption, Expert Knowledge"</formula1>
    </dataValidation>
    <dataValidation type="list" allowBlank="1" showInputMessage="1" showErrorMessage="1" sqref="F30:F51" xr:uid="{3E802BDA-3531-4EB8-BB8A-BCBBF574D8DC}">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F51D-98B5-4FC7-B1CA-E9A4D1FCFABA}">
  <sheetPr codeName="Sheet14"/>
  <dimension ref="A1:AC165"/>
  <sheetViews>
    <sheetView showGridLines="0" topLeftCell="A24" zoomScale="80" zoomScaleNormal="80" workbookViewId="0">
      <selection activeCell="B52" sqref="B52"/>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0" t="s">
        <v>160</v>
      </c>
      <c r="B1" s="240"/>
      <c r="C1" s="240"/>
      <c r="D1" s="240"/>
      <c r="E1" s="240"/>
      <c r="F1" s="240"/>
      <c r="G1" s="240"/>
      <c r="H1" s="240"/>
      <c r="I1" s="240"/>
      <c r="J1" s="240"/>
      <c r="K1" s="240"/>
    </row>
    <row r="3" spans="1:20" ht="15" x14ac:dyDescent="0.2">
      <c r="C3" s="89"/>
      <c r="D3" s="49"/>
      <c r="H3" s="89"/>
      <c r="I3" s="86"/>
      <c r="T3" s="73"/>
    </row>
    <row r="4" spans="1:20" ht="15" x14ac:dyDescent="0.2">
      <c r="C4" s="89"/>
      <c r="D4" s="49"/>
      <c r="H4" s="89"/>
      <c r="I4" s="86"/>
      <c r="T4" s="73"/>
    </row>
    <row r="5" spans="1:20" ht="15" x14ac:dyDescent="0.2">
      <c r="C5" s="89" t="s">
        <v>452</v>
      </c>
      <c r="H5" s="89"/>
      <c r="I5" s="89"/>
      <c r="T5" s="73"/>
    </row>
    <row r="6" spans="1:20" customFormat="1" x14ac:dyDescent="0.15">
      <c r="A6" s="28"/>
      <c r="B6" s="6"/>
      <c r="C6" s="5" t="s">
        <v>162</v>
      </c>
      <c r="D6" s="15" t="s">
        <v>636</v>
      </c>
      <c r="E6" s="6"/>
      <c r="F6" s="6"/>
      <c r="G6" s="12"/>
      <c r="H6" s="12"/>
      <c r="I6" s="161"/>
      <c r="J6" s="133"/>
      <c r="K6" s="28"/>
    </row>
    <row r="7" spans="1:20" customFormat="1" x14ac:dyDescent="0.15">
      <c r="A7" s="28"/>
      <c r="B7" s="6"/>
      <c r="C7" s="5" t="s">
        <v>161</v>
      </c>
      <c r="D7" s="4" t="s">
        <v>377</v>
      </c>
      <c r="E7" s="6"/>
      <c r="F7" s="6"/>
      <c r="G7" s="12"/>
      <c r="H7" s="12"/>
      <c r="I7" s="168"/>
      <c r="J7" s="133"/>
      <c r="K7" s="28"/>
      <c r="L7" s="28"/>
    </row>
    <row r="8" spans="1:20" customFormat="1" x14ac:dyDescent="0.15">
      <c r="A8" s="28"/>
      <c r="B8" s="6"/>
      <c r="D8" s="6"/>
      <c r="E8" s="6"/>
      <c r="F8" s="6"/>
      <c r="G8" s="12"/>
      <c r="H8" s="12"/>
      <c r="I8" s="168"/>
      <c r="J8" s="133"/>
      <c r="K8" s="28"/>
    </row>
    <row r="9" spans="1:20" customFormat="1" x14ac:dyDescent="0.15">
      <c r="A9" s="28"/>
      <c r="B9" s="6"/>
      <c r="C9" s="5"/>
      <c r="D9" s="6"/>
      <c r="E9" s="6"/>
      <c r="F9" s="6"/>
      <c r="G9" s="12"/>
      <c r="H9" s="12"/>
      <c r="I9" s="168"/>
      <c r="J9" s="133"/>
      <c r="K9" s="28"/>
      <c r="L9" s="6"/>
    </row>
    <row r="10" spans="1:20" customFormat="1" x14ac:dyDescent="0.15">
      <c r="A10" s="28"/>
      <c r="B10" s="6"/>
      <c r="C10" s="32" t="s">
        <v>163</v>
      </c>
      <c r="D10" s="17" t="s">
        <v>329</v>
      </c>
      <c r="E10" s="6"/>
      <c r="F10" s="6"/>
      <c r="G10" s="12"/>
      <c r="H10" s="12"/>
      <c r="I10" s="168"/>
      <c r="J10" s="133"/>
      <c r="K10" s="28"/>
      <c r="L10" s="6"/>
    </row>
    <row r="11" spans="1:20" customFormat="1" x14ac:dyDescent="0.15">
      <c r="A11" s="28"/>
      <c r="B11" s="6"/>
      <c r="C11" t="s">
        <v>164</v>
      </c>
      <c r="D11" s="70">
        <v>0.12667</v>
      </c>
      <c r="E11" s="6"/>
      <c r="F11" s="6"/>
      <c r="G11" s="12"/>
      <c r="H11" s="12"/>
      <c r="I11" s="164"/>
      <c r="J11" s="133"/>
      <c r="K11" s="28"/>
      <c r="L11" s="4"/>
    </row>
    <row r="12" spans="1:20" customFormat="1" x14ac:dyDescent="0.15">
      <c r="A12" s="28"/>
      <c r="B12" s="6"/>
      <c r="D12" s="6"/>
      <c r="E12" s="6"/>
      <c r="F12" s="6"/>
      <c r="G12" s="12"/>
      <c r="H12" s="12"/>
      <c r="I12" s="164"/>
      <c r="J12" s="133"/>
      <c r="L12" s="86"/>
    </row>
    <row r="13" spans="1:20" customFormat="1" x14ac:dyDescent="0.15">
      <c r="B13" s="6"/>
      <c r="C13" s="5" t="s">
        <v>155</v>
      </c>
      <c r="D13" s="33" t="s">
        <v>156</v>
      </c>
      <c r="E13" s="33" t="s">
        <v>154</v>
      </c>
      <c r="F13" s="33"/>
      <c r="G13" s="12"/>
      <c r="H13" s="12"/>
      <c r="I13" s="164"/>
      <c r="J13" s="133"/>
      <c r="K13" s="28"/>
      <c r="L13" s="6"/>
    </row>
    <row r="14" spans="1:20" customFormat="1" x14ac:dyDescent="0.15">
      <c r="B14" s="6"/>
      <c r="C14" s="80" t="s">
        <v>610</v>
      </c>
      <c r="D14" s="20">
        <f>('Main Page'!C12*'Main Page'!C9/'Main Page'!C10)/'Secondary Assumptions'!C11</f>
        <v>1.6</v>
      </c>
      <c r="E14" s="17" t="s">
        <v>330</v>
      </c>
      <c r="F14" s="17"/>
      <c r="G14" s="12"/>
      <c r="H14" s="12"/>
      <c r="I14" s="164"/>
      <c r="J14" s="133"/>
      <c r="L14" s="86"/>
    </row>
    <row r="15" spans="1:20" customFormat="1" x14ac:dyDescent="0.15">
      <c r="B15" s="6"/>
      <c r="C15" s="21"/>
      <c r="D15" s="27"/>
      <c r="E15" s="17"/>
      <c r="F15" s="17"/>
      <c r="G15" s="12"/>
      <c r="H15" s="12"/>
      <c r="I15" s="88"/>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92"/>
      <c r="E21" s="87"/>
      <c r="F21" s="88"/>
      <c r="G21" s="12"/>
      <c r="H21" s="16"/>
      <c r="I21" s="85"/>
      <c r="J21" s="6"/>
      <c r="L21" s="6"/>
    </row>
    <row r="22" spans="1:29" ht="15" x14ac:dyDescent="0.2">
      <c r="D22" s="86"/>
      <c r="E22" s="86"/>
      <c r="F22" s="86"/>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1" t="s">
        <v>600</v>
      </c>
      <c r="B28" s="241"/>
      <c r="C28" s="241"/>
      <c r="D28" s="241"/>
      <c r="E28" s="241"/>
      <c r="F28" s="241"/>
      <c r="G28" s="241"/>
      <c r="H28" s="241"/>
      <c r="I28" s="241"/>
      <c r="J28" s="241"/>
      <c r="K28" s="241"/>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610</v>
      </c>
      <c r="G30" s="106">
        <f>VLOOKUP(F30,$C$14:$D$20,2,FALSE)</f>
        <v>1.6</v>
      </c>
      <c r="H30" s="88">
        <f>'Secondary Assumptions'!C14/'Secondary Assumptions'!C12</f>
        <v>0.25</v>
      </c>
      <c r="I30" s="103">
        <f>E30*G30*H30</f>
        <v>7.6800000000000007E-2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si="0"/>
        <v>1.2E-2</v>
      </c>
      <c r="F31" s="103" t="s">
        <v>610</v>
      </c>
      <c r="G31" s="106">
        <f>VLOOKUP(F31,$C$14:$D$20,2,FALSE)</f>
        <v>1.6</v>
      </c>
      <c r="H31" s="88">
        <f>'Secondary Assumptions'!C14/'Secondary Assumptions'!C12</f>
        <v>0.25</v>
      </c>
      <c r="I31" s="103">
        <f>E31*G31*H31</f>
        <v>4.8000000000000004E-3</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610</v>
      </c>
      <c r="G32" s="106">
        <f t="shared" ref="G32" si="1">VLOOKUP(F32,$C$14:$D$20,2,FALSE)</f>
        <v>1.6</v>
      </c>
      <c r="H32" s="88">
        <f>'Secondary Assumptions'!C14/'Secondary Assumptions'!C12</f>
        <v>0.25</v>
      </c>
      <c r="I32" s="103">
        <f t="shared" ref="I32" si="2">E32*G32*H32</f>
        <v>0.10559999999999999</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3">D34/60</f>
        <v>4.8000000000000001E-2</v>
      </c>
      <c r="F34" s="103" t="s">
        <v>610</v>
      </c>
      <c r="G34" s="106">
        <f>VLOOKUP(F34,$C$14:$D$20,2,FALSE)</f>
        <v>1.6</v>
      </c>
      <c r="H34" s="88">
        <f>'Secondary Assumptions'!C14/'Secondary Assumptions'!C12</f>
        <v>0.25</v>
      </c>
      <c r="I34" s="103">
        <f>E34*G34*H34</f>
        <v>1.9200000000000002E-2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3"/>
        <v>1.7999999999999999E-2</v>
      </c>
      <c r="F35" s="103" t="s">
        <v>610</v>
      </c>
      <c r="G35" s="106">
        <f>VLOOKUP(F35,$C$14:$D$20,2,FALSE)</f>
        <v>1.6</v>
      </c>
      <c r="H35" s="88">
        <f>'Secondary Assumptions'!C14/'Secondary Assumptions'!C12</f>
        <v>0.25</v>
      </c>
      <c r="I35" s="103">
        <f t="shared" ref="I35" si="4">E35*G35*H35</f>
        <v>7.1999999999999998E-3</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3"/>
        <v>0.14399999999999999</v>
      </c>
      <c r="F36" s="103" t="s">
        <v>610</v>
      </c>
      <c r="G36" s="106">
        <f>VLOOKUP(F36,$C$14:$D$20,2,FALSE)</f>
        <v>1.6</v>
      </c>
      <c r="H36" s="88">
        <f>'Secondary Assumptions'!C14/'Secondary Assumptions'!C12</f>
        <v>0.25</v>
      </c>
      <c r="I36" s="103">
        <f>E36*G36*H36</f>
        <v>5.7599999999999998E-2</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3"/>
        <v>5.3999999999999999E-2</v>
      </c>
      <c r="F37" s="103" t="s">
        <v>610</v>
      </c>
      <c r="G37" s="106">
        <f>VLOOKUP(F37,$C$14:$D$20,2,FALSE)</f>
        <v>1.6</v>
      </c>
      <c r="H37" s="88">
        <f>'Secondary Assumptions'!C14/'Secondary Assumptions'!C12</f>
        <v>0.25</v>
      </c>
      <c r="I37" s="103">
        <f>E37*G37*H37</f>
        <v>2.1600000000000001E-2</v>
      </c>
      <c r="J37" s="107"/>
      <c r="K37" s="108" t="s">
        <v>458</v>
      </c>
      <c r="T37" s="73"/>
      <c r="U37" s="88"/>
      <c r="V37" s="103"/>
      <c r="Z37" s="88"/>
      <c r="AA37" s="103"/>
      <c r="AC37" s="109"/>
    </row>
    <row r="38" spans="1:29" ht="15" x14ac:dyDescent="0.2">
      <c r="C38" s="89" t="s">
        <v>459</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5">D39/60</f>
        <v>5.9999999999999991E-2</v>
      </c>
      <c r="F39" s="103" t="s">
        <v>610</v>
      </c>
      <c r="G39" s="106">
        <f>VLOOKUP(F39,$C$14:$D$20,2,FALSE)</f>
        <v>1.6</v>
      </c>
      <c r="H39" s="88">
        <v>1</v>
      </c>
      <c r="I39" s="103">
        <f>E39*G39*H39</f>
        <v>9.5999999999999988E-2</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5"/>
        <v>1.7999999999999999E-2</v>
      </c>
      <c r="F40" s="103" t="s">
        <v>610</v>
      </c>
      <c r="G40" s="106">
        <f>VLOOKUP(F40,$C$14:$D$20,2,FALSE)</f>
        <v>1.6</v>
      </c>
      <c r="H40" s="88">
        <v>1</v>
      </c>
      <c r="I40" s="103">
        <f t="shared" ref="I40:I41" si="6">E40*G40*H40</f>
        <v>2.8799999999999999E-2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5"/>
        <v>2.9999999999999995E-2</v>
      </c>
      <c r="F41" s="103" t="s">
        <v>610</v>
      </c>
      <c r="G41" s="106">
        <f>VLOOKUP(F41,$C$14:$D$20,2,FALSE)</f>
        <v>1.6</v>
      </c>
      <c r="H41" s="88">
        <v>1</v>
      </c>
      <c r="I41" s="103">
        <f t="shared" si="6"/>
        <v>4.7999999999999994E-2</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5"/>
        <v>1.2E-2</v>
      </c>
      <c r="F42" s="103" t="s">
        <v>610</v>
      </c>
      <c r="G42" s="106">
        <f>VLOOKUP(F42,$C$14:$D$20,2,FALSE)</f>
        <v>1.6</v>
      </c>
      <c r="H42" s="88">
        <f>'Secondary Assumptions'!C14/'Secondary Assumptions'!C12</f>
        <v>0.25</v>
      </c>
      <c r="I42" s="103">
        <f>E42*G42*H42</f>
        <v>4.8000000000000004E-3</v>
      </c>
      <c r="J42" s="107"/>
      <c r="K42" s="108" t="s">
        <v>369</v>
      </c>
      <c r="T42" s="73"/>
      <c r="U42" s="88"/>
      <c r="V42" s="103"/>
      <c r="Z42" s="88"/>
      <c r="AA42" s="103"/>
      <c r="AC42" s="109"/>
    </row>
    <row r="43" spans="1:29" ht="15" x14ac:dyDescent="0.2">
      <c r="A43" s="95">
        <v>12</v>
      </c>
      <c r="B43" s="97">
        <v>75</v>
      </c>
      <c r="C43" t="str">
        <f>VLOOKUP(B:B,'Sub Op Table'!A:C,2,0)</f>
        <v>CART PUSH/PULL 123-135 STEPS</v>
      </c>
      <c r="D43" s="6">
        <f>VLOOKUP(B43,'Sub Op Table'!A:C,3,0)</f>
        <v>98.639999999999986</v>
      </c>
      <c r="E43" s="103">
        <f t="shared" si="5"/>
        <v>1.6439999999999997</v>
      </c>
      <c r="F43" s="103" t="s">
        <v>610</v>
      </c>
      <c r="G43" s="106">
        <f>VLOOKUP(F43,$C$14:$D$20,2,FALSE)</f>
        <v>1.6</v>
      </c>
      <c r="H43" s="88">
        <f>'Secondary Assumptions'!C14/'Secondary Assumptions'!C12</f>
        <v>0.25</v>
      </c>
      <c r="I43" s="103">
        <f>E43*G43*H43</f>
        <v>0.65759999999999996</v>
      </c>
      <c r="J43" s="107"/>
      <c r="K43" s="108" t="s">
        <v>463</v>
      </c>
      <c r="T43" s="73"/>
      <c r="U43" s="88"/>
      <c r="V43" s="103"/>
      <c r="Z43" s="88"/>
      <c r="AA43" s="103"/>
      <c r="AC43" s="109"/>
    </row>
    <row r="44" spans="1:29" ht="15" x14ac:dyDescent="0.2">
      <c r="C44" s="89" t="s">
        <v>825</v>
      </c>
      <c r="E44" s="103"/>
      <c r="F44" s="103"/>
      <c r="G44" s="103"/>
      <c r="I44" s="103"/>
      <c r="J44" s="104"/>
      <c r="K44" s="105"/>
      <c r="T44" s="73"/>
      <c r="U44" s="88"/>
      <c r="V44" s="103"/>
      <c r="Z44" s="88"/>
      <c r="AA44" s="103"/>
      <c r="AC44" s="109"/>
    </row>
    <row r="45" spans="1:29" ht="15" x14ac:dyDescent="0.2">
      <c r="A45" s="95">
        <v>13</v>
      </c>
      <c r="B45" s="97">
        <v>434</v>
      </c>
      <c r="C45" t="str">
        <f>VLOOKUP(B:B,'Sub Op Table'!A:C,2,0)</f>
        <v>OBTAIN RADIO FROM BELT AND RETURN</v>
      </c>
      <c r="D45" s="87">
        <f>VLOOKUP(B45,'Sub Op Table'!A:C,3,0)</f>
        <v>2.88</v>
      </c>
      <c r="E45" s="103">
        <f t="shared" ref="E45:E49" si="7">D45/60</f>
        <v>4.8000000000000001E-2</v>
      </c>
      <c r="F45" s="103" t="s">
        <v>610</v>
      </c>
      <c r="G45" s="106">
        <f>VLOOKUP(F45,$C$14:$D$20,2,FALSE)</f>
        <v>1.6</v>
      </c>
      <c r="H45" s="88">
        <v>1</v>
      </c>
      <c r="I45" s="103">
        <f>E45*G45*H45</f>
        <v>7.6800000000000007E-2</v>
      </c>
      <c r="J45" s="107"/>
      <c r="K45" s="108" t="s">
        <v>455</v>
      </c>
      <c r="T45" s="73"/>
      <c r="U45" s="88"/>
      <c r="V45" s="103"/>
      <c r="Z45" s="88"/>
      <c r="AA45" s="103"/>
      <c r="AC45" s="109"/>
    </row>
    <row r="46" spans="1:29" ht="15" x14ac:dyDescent="0.2">
      <c r="A46" s="95">
        <v>14</v>
      </c>
      <c r="B46" s="97">
        <v>197</v>
      </c>
      <c r="C46" t="str">
        <f>VLOOKUP(B:B,'Sub Op Table'!A:C,2,0)</f>
        <v>PUSH BUTTON/PUSH PULL SWITCH / LEVER &lt;12"</v>
      </c>
      <c r="D46" s="87">
        <f>VLOOKUP(B46,'Sub Op Table'!A:C,3,0)</f>
        <v>1.0799999999999998</v>
      </c>
      <c r="E46" s="103">
        <f t="shared" si="7"/>
        <v>1.7999999999999999E-2</v>
      </c>
      <c r="F46" s="103" t="s">
        <v>610</v>
      </c>
      <c r="G46" s="106">
        <f>VLOOKUP(F46,$C$14:$D$20,2,FALSE)</f>
        <v>1.6</v>
      </c>
      <c r="H46" s="88">
        <v>1</v>
      </c>
      <c r="I46" s="103">
        <f t="shared" ref="I46:I48" si="8">E46*G46*H46</f>
        <v>2.8799999999999999E-2</v>
      </c>
      <c r="J46" s="107"/>
      <c r="K46" s="108" t="s">
        <v>456</v>
      </c>
      <c r="T46" s="73"/>
      <c r="U46" s="88"/>
      <c r="V46" s="103"/>
      <c r="Z46" s="88"/>
      <c r="AA46" s="103"/>
      <c r="AC46" s="109"/>
    </row>
    <row r="47" spans="1:29" ht="15" x14ac:dyDescent="0.2">
      <c r="A47" s="95">
        <v>15</v>
      </c>
      <c r="B47" s="97">
        <v>236</v>
      </c>
      <c r="C47" t="str">
        <f>VLOOKUP(B:B,'Sub Op Table'!A:C,2,0)</f>
        <v>OPEN CARTON WITH KNIFE AND DISCARD TOP</v>
      </c>
      <c r="D47" s="87">
        <f>VLOOKUP(B47,'Sub Op Table'!A:C,3,0)</f>
        <v>9.36</v>
      </c>
      <c r="E47" s="103">
        <f t="shared" si="7"/>
        <v>0.156</v>
      </c>
      <c r="F47" s="103" t="s">
        <v>610</v>
      </c>
      <c r="G47" s="106">
        <f>VLOOKUP(F47,$C$14:$D$20,2,FALSE)</f>
        <v>1.6</v>
      </c>
      <c r="H47" s="88">
        <v>1</v>
      </c>
      <c r="I47" s="103">
        <f t="shared" si="8"/>
        <v>0.24960000000000002</v>
      </c>
      <c r="J47" s="107"/>
      <c r="K47" s="108" t="s">
        <v>826</v>
      </c>
      <c r="T47" s="73"/>
      <c r="U47" s="88"/>
      <c r="V47" s="103"/>
      <c r="Z47" s="88"/>
      <c r="AA47" s="103"/>
      <c r="AC47" s="109"/>
    </row>
    <row r="48" spans="1:29" ht="15" x14ac:dyDescent="0.2">
      <c r="A48" s="95">
        <v>16</v>
      </c>
      <c r="B48" s="97">
        <v>522</v>
      </c>
      <c r="C48" t="str">
        <f>VLOOKUP(B:B,'Sub Op Table'!A:C,2,0)</f>
        <v>ASSEMBLE BOX (FOLD)</v>
      </c>
      <c r="D48" s="87">
        <f>VLOOKUP(B48,'Sub Op Table'!A:C,3,0)</f>
        <v>3.5999999999999996</v>
      </c>
      <c r="E48" s="103">
        <f t="shared" si="7"/>
        <v>5.9999999999999991E-2</v>
      </c>
      <c r="F48" s="103" t="s">
        <v>610</v>
      </c>
      <c r="G48" s="106">
        <f>VLOOKUP(F48,$C$14:$D$20,2,FALSE)</f>
        <v>1.6</v>
      </c>
      <c r="H48" s="88">
        <v>1</v>
      </c>
      <c r="I48" s="103">
        <f t="shared" si="8"/>
        <v>9.5999999999999988E-2</v>
      </c>
      <c r="J48" s="107"/>
      <c r="K48" s="108" t="s">
        <v>827</v>
      </c>
      <c r="T48" s="73"/>
      <c r="U48" s="88"/>
      <c r="V48" s="103"/>
      <c r="Z48" s="88"/>
      <c r="AA48" s="103"/>
      <c r="AC48" s="109"/>
    </row>
    <row r="49" spans="1:29" ht="15" x14ac:dyDescent="0.2">
      <c r="A49" s="95">
        <v>17</v>
      </c>
      <c r="B49" s="97">
        <v>7</v>
      </c>
      <c r="C49" t="str">
        <f>VLOOKUP(B:B,'Sub Op Table'!A:C,2,0)</f>
        <v>PLACE</v>
      </c>
      <c r="D49" s="87">
        <f>VLOOKUP(B49,'Sub Op Table'!A:C,3,0)</f>
        <v>0.72</v>
      </c>
      <c r="E49" s="103">
        <f t="shared" si="7"/>
        <v>1.2E-2</v>
      </c>
      <c r="F49" s="103" t="s">
        <v>610</v>
      </c>
      <c r="G49" s="106">
        <f>VLOOKUP(F49,$C$14:$D$20,2,FALSE)</f>
        <v>1.6</v>
      </c>
      <c r="H49" s="88">
        <v>1</v>
      </c>
      <c r="I49" s="103">
        <f>E49*G49*H49</f>
        <v>1.9200000000000002E-2</v>
      </c>
      <c r="J49" s="107"/>
      <c r="K49" s="108" t="s">
        <v>828</v>
      </c>
      <c r="T49" s="73"/>
      <c r="U49" s="88"/>
      <c r="V49" s="103"/>
      <c r="Z49" s="88"/>
      <c r="AA49" s="103"/>
      <c r="AC49" s="109"/>
    </row>
    <row r="50" spans="1:29" ht="15" x14ac:dyDescent="0.2">
      <c r="T50" s="73"/>
      <c r="V50" s="103"/>
      <c r="AA50" s="103"/>
      <c r="AC50" s="109"/>
    </row>
    <row r="51" spans="1:29" ht="15" x14ac:dyDescent="0.2">
      <c r="T51" s="73"/>
      <c r="V51" s="103"/>
      <c r="AA51" s="103"/>
    </row>
    <row r="52" spans="1:29" ht="15" x14ac:dyDescent="0.2">
      <c r="I52" s="110">
        <f>SUM(I30:I49)</f>
        <v>1.5984</v>
      </c>
      <c r="J52" s="111" t="s">
        <v>464</v>
      </c>
      <c r="T52" s="73"/>
      <c r="V52" s="112"/>
      <c r="W52" s="93"/>
      <c r="AA52" s="112"/>
      <c r="AB52" s="93"/>
    </row>
    <row r="53" spans="1:29" ht="15" x14ac:dyDescent="0.2">
      <c r="I53" s="110">
        <f>I54-I52</f>
        <v>0.2318359932671501</v>
      </c>
      <c r="J53" s="111" t="s">
        <v>465</v>
      </c>
      <c r="T53" s="73"/>
      <c r="V53" s="112"/>
      <c r="W53" s="93"/>
      <c r="AA53" s="112"/>
      <c r="AB53" s="93"/>
    </row>
    <row r="54" spans="1:29" ht="15" x14ac:dyDescent="0.2">
      <c r="I54" s="113">
        <f>I52/(1-D11)</f>
        <v>1.8302359932671501</v>
      </c>
      <c r="J54" s="113" t="s">
        <v>466</v>
      </c>
      <c r="T54" s="73"/>
      <c r="V54" s="112"/>
      <c r="W54" s="114"/>
      <c r="AA54" s="112"/>
      <c r="AB54" s="114"/>
    </row>
    <row r="55" spans="1:29" ht="15" x14ac:dyDescent="0.2">
      <c r="T55" s="73"/>
      <c r="V55" s="88"/>
      <c r="W55" s="87"/>
      <c r="AA55" s="88"/>
      <c r="AB55" s="87"/>
    </row>
    <row r="56" spans="1:29" ht="15" x14ac:dyDescent="0.2">
      <c r="I56" s="112"/>
      <c r="J56" s="93"/>
      <c r="T56" s="73"/>
      <c r="V56" s="112"/>
      <c r="W56" s="93"/>
      <c r="AA56" s="112"/>
      <c r="AB56" s="93"/>
    </row>
    <row r="57" spans="1:29" ht="15" x14ac:dyDescent="0.2">
      <c r="T57" s="73"/>
      <c r="V57" s="103"/>
      <c r="AA57" s="103"/>
    </row>
    <row r="58" spans="1:29" ht="15" x14ac:dyDescent="0.2">
      <c r="B58" s="97"/>
      <c r="C58" s="86" t="s">
        <v>467</v>
      </c>
      <c r="T58" s="73"/>
      <c r="V58" s="103"/>
      <c r="AA58" s="103"/>
    </row>
    <row r="59" spans="1:29" ht="15" x14ac:dyDescent="0.2">
      <c r="B59" s="115"/>
      <c r="C59" s="86" t="s">
        <v>468</v>
      </c>
      <c r="T59" s="73"/>
      <c r="V59" s="103"/>
      <c r="AA59" s="103"/>
    </row>
    <row r="60" spans="1:29" ht="15" x14ac:dyDescent="0.2">
      <c r="B60" s="116"/>
      <c r="C60" s="86" t="s">
        <v>469</v>
      </c>
      <c r="T60" s="73"/>
      <c r="V60" s="103"/>
      <c r="AA60" s="103"/>
    </row>
    <row r="61" spans="1:29" ht="15" x14ac:dyDescent="0.2">
      <c r="T61" s="73"/>
      <c r="V61" s="103"/>
      <c r="AA61" s="103"/>
    </row>
    <row r="62" spans="1:29" ht="15" x14ac:dyDescent="0.2">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row>
    <row r="139" spans="20:27" ht="15" x14ac:dyDescent="0.2">
      <c r="T139" s="7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sheetData>
  <mergeCells count="2">
    <mergeCell ref="A1:K1"/>
    <mergeCell ref="A28:K28"/>
  </mergeCells>
  <dataValidations count="3">
    <dataValidation type="list" allowBlank="1" showInputMessage="1" showErrorMessage="1" sqref="E25:F25 F24 E15:E19 F14:F19 E20:F20 E21 E23:E24" xr:uid="{2DDF0166-1962-423D-929B-C1E0FBB17695}">
      <formula1>"UMT Study, Client Data, Video Data, Assumption, Expert Knowledge"</formula1>
    </dataValidation>
    <dataValidation type="list" showInputMessage="1" showErrorMessage="1" sqref="E14" xr:uid="{E139CE22-93C1-4705-A118-8C026BE05EB5}">
      <formula1>"UMT Study, Client Data, Video Data, Assumption, Expert Knowledge"</formula1>
    </dataValidation>
    <dataValidation type="list" allowBlank="1" showInputMessage="1" showErrorMessage="1" sqref="F30:F49" xr:uid="{53E26CBB-01AD-41E4-B5D2-96CFB95D7634}">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27516-6D22-4D84-A0EF-9DC71084525E}">
  <sheetPr codeName="Sheet15"/>
  <dimension ref="A1:AC167"/>
  <sheetViews>
    <sheetView showGridLines="0" topLeftCell="A43" zoomScale="80" zoomScaleNormal="80" workbookViewId="0">
      <selection activeCell="I55" sqref="I55"/>
    </sheetView>
  </sheetViews>
  <sheetFormatPr baseColWidth="10" defaultColWidth="9.1640625" defaultRowHeight="13" x14ac:dyDescent="0.15"/>
  <cols>
    <col min="1" max="1" width="4" style="86" bestFit="1" customWidth="1"/>
    <col min="2" max="2" width="9.1640625" style="87" bestFit="1" customWidth="1"/>
    <col min="3" max="3" width="30.1640625" style="86" customWidth="1"/>
    <col min="4" max="5" width="12.83203125" style="87" customWidth="1"/>
    <col min="6" max="6" width="19.5" style="87" bestFit="1" customWidth="1"/>
    <col min="7" max="7" width="12.83203125" style="88" customWidth="1"/>
    <col min="8" max="8" width="15.5" style="88" bestFit="1" customWidth="1"/>
    <col min="9" max="9" width="28.5" style="88" bestFit="1" customWidth="1"/>
    <col min="10" max="10" width="23.332031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0" t="s">
        <v>160</v>
      </c>
      <c r="B1" s="240"/>
      <c r="C1" s="240"/>
      <c r="D1" s="240"/>
      <c r="E1" s="240"/>
      <c r="F1" s="240"/>
      <c r="G1" s="240"/>
      <c r="H1" s="240"/>
      <c r="I1" s="240"/>
      <c r="J1" s="240"/>
      <c r="K1" s="240"/>
    </row>
    <row r="3" spans="1:20" ht="15" x14ac:dyDescent="0.2">
      <c r="C3" s="89"/>
      <c r="D3" s="49"/>
      <c r="H3" s="89"/>
      <c r="I3" s="86"/>
      <c r="T3" s="73"/>
    </row>
    <row r="4" spans="1:20" ht="15" x14ac:dyDescent="0.2">
      <c r="C4" s="89"/>
      <c r="H4" s="89"/>
      <c r="I4" s="89"/>
      <c r="T4" s="73"/>
    </row>
    <row r="5" spans="1:20" ht="15" x14ac:dyDescent="0.2">
      <c r="C5" s="89"/>
      <c r="H5" s="89"/>
      <c r="I5" s="89"/>
      <c r="T5" s="73"/>
    </row>
    <row r="6" spans="1:20" customFormat="1" x14ac:dyDescent="0.15">
      <c r="A6" s="28"/>
      <c r="B6" s="6"/>
      <c r="C6" s="5" t="s">
        <v>162</v>
      </c>
      <c r="D6" s="15" t="s">
        <v>636</v>
      </c>
      <c r="E6" s="6"/>
      <c r="F6" s="6"/>
      <c r="G6" s="12"/>
      <c r="H6" s="12"/>
      <c r="I6" s="161"/>
      <c r="J6" s="133"/>
      <c r="K6" s="5"/>
    </row>
    <row r="7" spans="1:20" customFormat="1" x14ac:dyDescent="0.15">
      <c r="A7" s="28"/>
      <c r="B7" s="6"/>
      <c r="C7" s="5" t="s">
        <v>161</v>
      </c>
      <c r="D7" s="15" t="s">
        <v>377</v>
      </c>
      <c r="E7" s="6"/>
      <c r="F7" s="6"/>
      <c r="G7" s="12"/>
      <c r="H7" s="12"/>
      <c r="I7" s="168"/>
      <c r="J7" s="133"/>
      <c r="K7" s="78"/>
      <c r="L7" s="6"/>
    </row>
    <row r="8" spans="1:20" customFormat="1" x14ac:dyDescent="0.15">
      <c r="A8" s="28"/>
      <c r="B8" s="6"/>
      <c r="D8" s="6"/>
      <c r="E8" s="6"/>
      <c r="F8" s="6"/>
      <c r="G8" s="12"/>
      <c r="H8" s="12"/>
      <c r="I8" s="168"/>
      <c r="J8" s="133"/>
      <c r="K8" s="78"/>
      <c r="L8" s="6"/>
    </row>
    <row r="9" spans="1:20" customFormat="1" x14ac:dyDescent="0.15">
      <c r="A9" s="28"/>
      <c r="B9" s="6"/>
      <c r="C9" s="5"/>
      <c r="D9" s="6"/>
      <c r="E9" s="6"/>
      <c r="F9" s="6"/>
      <c r="G9" s="12"/>
      <c r="H9" s="12"/>
      <c r="I9" s="164"/>
      <c r="J9" s="133"/>
      <c r="K9" s="78"/>
      <c r="L9" s="6"/>
    </row>
    <row r="10" spans="1:20" customFormat="1" x14ac:dyDescent="0.15">
      <c r="A10" s="28"/>
      <c r="B10" s="6"/>
      <c r="C10" s="32" t="s">
        <v>163</v>
      </c>
      <c r="D10" s="17" t="s">
        <v>329</v>
      </c>
      <c r="E10" s="6"/>
      <c r="F10" s="6"/>
      <c r="G10" s="12"/>
      <c r="H10" s="12"/>
      <c r="I10" s="168"/>
      <c r="J10" s="133"/>
      <c r="K10" s="78"/>
      <c r="L10" s="6"/>
    </row>
    <row r="11" spans="1:20" customFormat="1" x14ac:dyDescent="0.15">
      <c r="A11" s="28"/>
      <c r="B11" s="6"/>
      <c r="C11" t="s">
        <v>164</v>
      </c>
      <c r="D11" s="70">
        <v>0.12667</v>
      </c>
      <c r="E11" s="6"/>
      <c r="F11" s="6"/>
      <c r="G11" s="12"/>
      <c r="H11" s="12"/>
      <c r="I11" s="164"/>
      <c r="J11" s="133"/>
      <c r="K11" s="143"/>
      <c r="L11" s="6"/>
    </row>
    <row r="12" spans="1:20" customFormat="1" x14ac:dyDescent="0.15">
      <c r="A12" s="28"/>
      <c r="B12" s="6"/>
      <c r="D12" s="6"/>
      <c r="E12" s="6"/>
      <c r="F12" s="6"/>
      <c r="G12" s="12"/>
      <c r="H12" s="12"/>
      <c r="I12" s="168"/>
      <c r="J12" s="133"/>
      <c r="K12" s="85"/>
      <c r="L12" s="6"/>
    </row>
    <row r="13" spans="1:20" customFormat="1" x14ac:dyDescent="0.15">
      <c r="B13" s="6"/>
      <c r="C13" s="5" t="s">
        <v>155</v>
      </c>
      <c r="D13" s="33" t="s">
        <v>156</v>
      </c>
      <c r="E13" s="33" t="s">
        <v>154</v>
      </c>
      <c r="F13" s="33"/>
      <c r="G13" s="12"/>
      <c r="H13" s="12"/>
      <c r="I13" s="168"/>
      <c r="J13" s="133"/>
      <c r="K13" s="89"/>
      <c r="L13" s="85"/>
    </row>
    <row r="14" spans="1:20" customFormat="1" x14ac:dyDescent="0.15">
      <c r="B14" s="6"/>
      <c r="C14" s="80" t="s">
        <v>610</v>
      </c>
      <c r="D14" s="20">
        <f>('Main Page'!C12*'Main Page'!C9/'Main Page'!C10)/'Secondary Assumptions'!C11</f>
        <v>1.6</v>
      </c>
      <c r="E14" s="17" t="s">
        <v>330</v>
      </c>
      <c r="F14" s="17"/>
      <c r="G14" s="12"/>
      <c r="H14" s="12"/>
      <c r="I14" s="164"/>
      <c r="J14" s="133"/>
      <c r="K14" s="78"/>
      <c r="L14" s="6"/>
    </row>
    <row r="15" spans="1:20" customFormat="1" x14ac:dyDescent="0.15">
      <c r="B15" s="6"/>
      <c r="C15" s="21" t="s">
        <v>693</v>
      </c>
      <c r="D15" s="27">
        <f>'Main Page'!C12*'Main Page'!C9/'Main Page'!C10</f>
        <v>8</v>
      </c>
      <c r="E15" s="17"/>
      <c r="F15" s="17"/>
      <c r="G15" s="12"/>
      <c r="H15" s="12"/>
      <c r="I15" s="164"/>
      <c r="J15" s="133"/>
      <c r="K15" s="78"/>
      <c r="L15" s="6"/>
    </row>
    <row r="16" spans="1:20" customFormat="1" x14ac:dyDescent="0.15">
      <c r="B16" s="6"/>
      <c r="C16" s="21" t="s">
        <v>694</v>
      </c>
      <c r="D16" s="27">
        <f>'Main Page'!C12</f>
        <v>6</v>
      </c>
      <c r="E16" s="17"/>
      <c r="F16" s="17"/>
      <c r="G16" s="12"/>
      <c r="H16" s="12"/>
      <c r="I16" s="164"/>
      <c r="J16" s="133"/>
      <c r="K16" s="85"/>
      <c r="L16" s="6"/>
    </row>
    <row r="17" spans="1:29" customFormat="1" x14ac:dyDescent="0.15">
      <c r="B17" s="6"/>
      <c r="C17" s="21"/>
      <c r="D17" s="27"/>
      <c r="E17" s="17"/>
      <c r="F17" s="17"/>
      <c r="G17" s="12"/>
      <c r="H17" s="12"/>
      <c r="I17" s="164"/>
      <c r="J17" s="133"/>
      <c r="K17" s="85"/>
      <c r="L17" s="6"/>
    </row>
    <row r="18" spans="1:29" customFormat="1" x14ac:dyDescent="0.15">
      <c r="B18" s="6"/>
      <c r="C18" s="21"/>
      <c r="D18" s="20"/>
      <c r="E18" s="17"/>
      <c r="F18" s="17"/>
      <c r="G18" s="12"/>
      <c r="H18" s="12"/>
      <c r="I18" s="88"/>
      <c r="J18" s="87"/>
      <c r="K18" s="85"/>
      <c r="L18" s="6"/>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8"/>
      <c r="J21" s="87"/>
      <c r="L21" s="6"/>
    </row>
    <row r="22" spans="1:29" ht="15" x14ac:dyDescent="0.2">
      <c r="D22" s="92"/>
      <c r="F22" s="94"/>
      <c r="G22" s="94"/>
      <c r="H22" s="90"/>
      <c r="I22" s="87"/>
      <c r="J22" s="86"/>
      <c r="K22" s="86"/>
      <c r="S22" s="73"/>
    </row>
    <row r="23" spans="1:29" ht="15" x14ac:dyDescent="0.2">
      <c r="D23" s="92"/>
      <c r="G23" s="94"/>
      <c r="H23" s="94"/>
      <c r="I23" s="90"/>
      <c r="K23" s="86"/>
      <c r="T23" s="73"/>
    </row>
    <row r="24" spans="1:29" ht="15" x14ac:dyDescent="0.2">
      <c r="D24" s="92"/>
      <c r="G24" s="94"/>
      <c r="H24" s="94"/>
      <c r="I24" s="90"/>
      <c r="K24" s="86"/>
      <c r="T24" s="73"/>
    </row>
    <row r="25" spans="1:29" ht="15" x14ac:dyDescent="0.2">
      <c r="K25" s="49"/>
      <c r="T25" s="73"/>
    </row>
    <row r="26" spans="1:29" s="101" customFormat="1" ht="28" x14ac:dyDescent="0.15">
      <c r="A26" s="98" t="s">
        <v>157</v>
      </c>
      <c r="B26" s="98" t="s">
        <v>159</v>
      </c>
      <c r="C26" s="98" t="s">
        <v>158</v>
      </c>
      <c r="D26" s="99" t="s">
        <v>0</v>
      </c>
      <c r="E26" s="99" t="s">
        <v>1</v>
      </c>
      <c r="F26" s="100" t="s">
        <v>166</v>
      </c>
      <c r="G26" s="100" t="s">
        <v>165</v>
      </c>
      <c r="H26" s="100" t="s">
        <v>2</v>
      </c>
      <c r="I26" s="100" t="s">
        <v>3</v>
      </c>
      <c r="J26" s="98" t="s">
        <v>4</v>
      </c>
      <c r="K26" s="99" t="s">
        <v>5</v>
      </c>
      <c r="T26" s="102"/>
    </row>
    <row r="27" spans="1:29" ht="15" x14ac:dyDescent="0.2">
      <c r="A27" s="241" t="s">
        <v>601</v>
      </c>
      <c r="B27" s="241"/>
      <c r="C27" s="241"/>
      <c r="D27" s="241"/>
      <c r="E27" s="241"/>
      <c r="F27" s="241"/>
      <c r="G27" s="241"/>
      <c r="H27" s="241"/>
      <c r="I27" s="241"/>
      <c r="J27" s="241"/>
      <c r="K27" s="241"/>
      <c r="T27" s="73"/>
    </row>
    <row r="28" spans="1:29" ht="15" x14ac:dyDescent="0.2">
      <c r="C28" s="89" t="s">
        <v>470</v>
      </c>
      <c r="E28" s="103"/>
      <c r="F28" s="103"/>
      <c r="G28" s="103"/>
      <c r="I28" s="103"/>
      <c r="J28" s="104"/>
      <c r="K28" s="105"/>
      <c r="T28" s="73"/>
      <c r="U28" s="88"/>
      <c r="V28" s="103"/>
      <c r="Z28" s="88"/>
      <c r="AA28" s="103"/>
      <c r="AC28" s="109"/>
    </row>
    <row r="29" spans="1:29" ht="15" x14ac:dyDescent="0.2">
      <c r="A29" s="95">
        <v>1</v>
      </c>
      <c r="B29" s="97">
        <v>5</v>
      </c>
      <c r="C29" t="str">
        <f>VLOOKUP(B:B,'Sub Op Table'!A:C,2,0)</f>
        <v>OBTAIN HEAVY OBJECT WITH 50% BEND</v>
      </c>
      <c r="D29" s="87">
        <f>VLOOKUP(B29,'Sub Op Table'!A:C,3,0)</f>
        <v>2.52</v>
      </c>
      <c r="E29" s="103">
        <f t="shared" ref="E29:E32" si="0">D29/60</f>
        <v>4.2000000000000003E-2</v>
      </c>
      <c r="F29" s="103" t="s">
        <v>693</v>
      </c>
      <c r="G29" s="106">
        <f>VLOOKUP(F29,$C$14:$D$20,2,FALSE)</f>
        <v>8</v>
      </c>
      <c r="H29" s="88">
        <v>1</v>
      </c>
      <c r="I29" s="103">
        <f>E29*G29*H29</f>
        <v>0.33600000000000002</v>
      </c>
      <c r="J29" s="107"/>
      <c r="K29" s="108" t="s">
        <v>471</v>
      </c>
      <c r="T29" s="73"/>
      <c r="U29" s="88"/>
      <c r="V29" s="103"/>
      <c r="Z29" s="88"/>
      <c r="AA29" s="103"/>
      <c r="AC29" s="109"/>
    </row>
    <row r="30" spans="1:29" ht="15" x14ac:dyDescent="0.2">
      <c r="A30" s="95">
        <v>2</v>
      </c>
      <c r="B30" s="97">
        <v>12</v>
      </c>
      <c r="C30" t="str">
        <f>VLOOKUP(B:B,'Sub Op Table'!A:C,2,0)</f>
        <v>PLACE WITH ADJUSTMENTS AND 100% BEND</v>
      </c>
      <c r="D30" s="87">
        <f>VLOOKUP(B30,'Sub Op Table'!A:C,3,0)</f>
        <v>3.5999999999999996</v>
      </c>
      <c r="E30" s="103">
        <f t="shared" si="0"/>
        <v>5.9999999999999991E-2</v>
      </c>
      <c r="F30" s="103" t="s">
        <v>693</v>
      </c>
      <c r="G30" s="106">
        <f>VLOOKUP(F30,$C$14:$D$20,2,FALSE)</f>
        <v>8</v>
      </c>
      <c r="H30" s="88">
        <v>1</v>
      </c>
      <c r="I30" s="103">
        <f>E30*G30*H30</f>
        <v>0.47999999999999993</v>
      </c>
      <c r="J30" s="107"/>
      <c r="K30" s="108" t="s">
        <v>472</v>
      </c>
      <c r="T30" s="73"/>
      <c r="U30" s="88"/>
      <c r="V30" s="103"/>
      <c r="Z30" s="88"/>
      <c r="AA30" s="103"/>
      <c r="AC30" s="109"/>
    </row>
    <row r="31" spans="1:29" ht="15" x14ac:dyDescent="0.2">
      <c r="A31" s="95">
        <v>3</v>
      </c>
      <c r="B31" s="97">
        <v>336</v>
      </c>
      <c r="C31" t="str">
        <f>VLOOKUP(B:B,'Sub Op Table'!A:C,2,0)</f>
        <v>OBTAIN AND SLIDE</v>
      </c>
      <c r="D31" s="87">
        <f>VLOOKUP(B31,'Sub Op Table'!A:C,3,0)</f>
        <v>1.7999999999999998</v>
      </c>
      <c r="E31" s="103">
        <f t="shared" si="0"/>
        <v>2.9999999999999995E-2</v>
      </c>
      <c r="F31" s="103" t="s">
        <v>693</v>
      </c>
      <c r="G31" s="106">
        <f>VLOOKUP(F31,$C$14:$D$20,2,FALSE)</f>
        <v>8</v>
      </c>
      <c r="H31" s="88">
        <v>1</v>
      </c>
      <c r="I31" s="103">
        <f t="shared" ref="I31:I32" si="1">E31*G31*H31</f>
        <v>0.23999999999999996</v>
      </c>
      <c r="J31" s="107"/>
      <c r="K31" s="108" t="s">
        <v>473</v>
      </c>
      <c r="T31" s="73"/>
      <c r="U31" s="88"/>
      <c r="V31" s="103"/>
      <c r="Z31" s="88"/>
      <c r="AA31" s="103"/>
      <c r="AC31" s="109"/>
    </row>
    <row r="32" spans="1:29" ht="15" x14ac:dyDescent="0.2">
      <c r="A32" s="95">
        <v>4</v>
      </c>
      <c r="B32" s="97">
        <v>412</v>
      </c>
      <c r="C32" t="str">
        <f>VLOOKUP(B:B,'Sub Op Table'!A:C,2,0)</f>
        <v>ALIGN TO 2 POINTS</v>
      </c>
      <c r="D32" s="87">
        <f>VLOOKUP(B32,'Sub Op Table'!A:C,3,0)</f>
        <v>2.52</v>
      </c>
      <c r="E32" s="103">
        <f t="shared" si="0"/>
        <v>4.2000000000000003E-2</v>
      </c>
      <c r="F32" s="103" t="s">
        <v>693</v>
      </c>
      <c r="G32" s="106">
        <f>VLOOKUP(F32,$C$14:$D$20,2,FALSE)</f>
        <v>8</v>
      </c>
      <c r="H32" s="88">
        <v>1</v>
      </c>
      <c r="I32" s="103">
        <f t="shared" si="1"/>
        <v>0.33600000000000002</v>
      </c>
      <c r="J32" s="107"/>
      <c r="K32" s="108" t="s">
        <v>474</v>
      </c>
      <c r="T32" s="73"/>
      <c r="U32" s="88"/>
      <c r="V32" s="103"/>
      <c r="Z32" s="88"/>
      <c r="AA32" s="103"/>
      <c r="AC32" s="109"/>
    </row>
    <row r="33" spans="1:29" ht="15" x14ac:dyDescent="0.2">
      <c r="C33" s="89" t="s">
        <v>475</v>
      </c>
      <c r="E33" s="103"/>
      <c r="F33" s="103"/>
      <c r="G33" s="103"/>
      <c r="I33" s="103"/>
      <c r="J33" s="104"/>
      <c r="K33" s="105"/>
      <c r="T33" s="73"/>
      <c r="U33" s="88"/>
      <c r="V33" s="103"/>
      <c r="Z33" s="88"/>
      <c r="AA33" s="103"/>
      <c r="AC33" s="109"/>
    </row>
    <row r="34" spans="1:29" ht="15" x14ac:dyDescent="0.2">
      <c r="A34" s="95">
        <v>5</v>
      </c>
      <c r="B34" s="97">
        <v>5</v>
      </c>
      <c r="C34" t="str">
        <f>VLOOKUP(B:B,'Sub Op Table'!A:C,2,0)</f>
        <v>OBTAIN HEAVY OBJECT WITH 50% BEND</v>
      </c>
      <c r="D34" s="87">
        <f>VLOOKUP(B34,'Sub Op Table'!A:C,3,0)</f>
        <v>2.52</v>
      </c>
      <c r="E34" s="103">
        <f t="shared" ref="E34:E37" si="2">D34/60</f>
        <v>4.2000000000000003E-2</v>
      </c>
      <c r="F34" s="103" t="s">
        <v>693</v>
      </c>
      <c r="G34" s="106">
        <f>VLOOKUP(F34,$C$14:$D$20,2,FALSE)</f>
        <v>8</v>
      </c>
      <c r="H34" s="88">
        <v>1</v>
      </c>
      <c r="I34" s="103">
        <f>E34*G34*H34</f>
        <v>0.33600000000000002</v>
      </c>
      <c r="J34" s="107"/>
      <c r="K34" s="108" t="s">
        <v>471</v>
      </c>
      <c r="T34" s="73"/>
      <c r="U34" s="88"/>
      <c r="V34" s="103"/>
      <c r="Z34" s="88"/>
      <c r="AA34" s="103"/>
      <c r="AC34" s="109"/>
    </row>
    <row r="35" spans="1:29" ht="15" x14ac:dyDescent="0.2">
      <c r="A35" s="95">
        <v>6</v>
      </c>
      <c r="B35" s="97">
        <v>10</v>
      </c>
      <c r="C35" t="str">
        <f>VLOOKUP(B:B,'Sub Op Table'!A:C,2,0)</f>
        <v>PLACE WITH ADJUSTMENTS</v>
      </c>
      <c r="D35" s="87">
        <f>VLOOKUP(B35,'Sub Op Table'!A:C,3,0)</f>
        <v>1.44</v>
      </c>
      <c r="E35" s="103">
        <f t="shared" si="2"/>
        <v>2.4E-2</v>
      </c>
      <c r="F35" s="103" t="s">
        <v>693</v>
      </c>
      <c r="G35" s="106">
        <f>VLOOKUP(F35,$C$14:$D$20,2,FALSE)</f>
        <v>8</v>
      </c>
      <c r="H35" s="88">
        <v>1</v>
      </c>
      <c r="I35" s="103">
        <f>E35*G35*H35</f>
        <v>0.192</v>
      </c>
      <c r="J35" s="107"/>
      <c r="K35" s="108" t="s">
        <v>472</v>
      </c>
      <c r="T35" s="73"/>
      <c r="U35" s="88"/>
      <c r="V35" s="103"/>
      <c r="Z35" s="88"/>
      <c r="AA35" s="103"/>
      <c r="AC35" s="109"/>
    </row>
    <row r="36" spans="1:29" ht="15" x14ac:dyDescent="0.2">
      <c r="A36" s="95">
        <v>7</v>
      </c>
      <c r="B36" s="97">
        <v>336</v>
      </c>
      <c r="C36" t="str">
        <f>VLOOKUP(B:B,'Sub Op Table'!A:C,2,0)</f>
        <v>OBTAIN AND SLIDE</v>
      </c>
      <c r="D36" s="87">
        <f>VLOOKUP(B36,'Sub Op Table'!A:C,3,0)</f>
        <v>1.7999999999999998</v>
      </c>
      <c r="E36" s="103">
        <f t="shared" si="2"/>
        <v>2.9999999999999995E-2</v>
      </c>
      <c r="F36" s="103" t="s">
        <v>693</v>
      </c>
      <c r="G36" s="106">
        <f>VLOOKUP(F36,$C$14:$D$20,2,FALSE)</f>
        <v>8</v>
      </c>
      <c r="H36" s="88">
        <v>1</v>
      </c>
      <c r="I36" s="103">
        <f t="shared" ref="I36:I37" si="3">E36*G36*H36</f>
        <v>0.23999999999999996</v>
      </c>
      <c r="J36" s="107"/>
      <c r="K36" s="108" t="s">
        <v>473</v>
      </c>
      <c r="T36" s="73"/>
      <c r="U36" s="88"/>
      <c r="V36" s="103"/>
      <c r="Z36" s="88"/>
      <c r="AA36" s="103"/>
      <c r="AC36" s="109"/>
    </row>
    <row r="37" spans="1:29" ht="15" x14ac:dyDescent="0.2">
      <c r="A37" s="95">
        <v>8</v>
      </c>
      <c r="B37" s="97">
        <v>412</v>
      </c>
      <c r="C37" t="str">
        <f>VLOOKUP(B:B,'Sub Op Table'!A:C,2,0)</f>
        <v>ALIGN TO 2 POINTS</v>
      </c>
      <c r="D37" s="87">
        <f>VLOOKUP(B37,'Sub Op Table'!A:C,3,0)</f>
        <v>2.52</v>
      </c>
      <c r="E37" s="103">
        <f t="shared" si="2"/>
        <v>4.2000000000000003E-2</v>
      </c>
      <c r="F37" s="103" t="s">
        <v>693</v>
      </c>
      <c r="G37" s="106">
        <f>VLOOKUP(F37,$C$14:$D$20,2,FALSE)</f>
        <v>8</v>
      </c>
      <c r="H37" s="88">
        <v>1</v>
      </c>
      <c r="I37" s="103">
        <f t="shared" si="3"/>
        <v>0.33600000000000002</v>
      </c>
      <c r="J37" s="107"/>
      <c r="K37" s="108" t="s">
        <v>474</v>
      </c>
      <c r="T37" s="73"/>
      <c r="U37" s="88"/>
      <c r="V37" s="103"/>
      <c r="Z37" s="88"/>
      <c r="AA37" s="103"/>
      <c r="AC37" s="109"/>
    </row>
    <row r="38" spans="1:29" ht="15" x14ac:dyDescent="0.2">
      <c r="C38" s="89" t="s">
        <v>476</v>
      </c>
      <c r="E38" s="103"/>
      <c r="F38" s="103"/>
      <c r="G38" s="103"/>
      <c r="I38" s="103"/>
      <c r="J38" s="104"/>
      <c r="K38" s="105"/>
      <c r="T38" s="73"/>
      <c r="U38" s="88"/>
      <c r="V38" s="103"/>
      <c r="Z38" s="88"/>
      <c r="AA38" s="103"/>
      <c r="AC38" s="109"/>
    </row>
    <row r="39" spans="1:29" ht="15" x14ac:dyDescent="0.2">
      <c r="A39" s="95">
        <v>9</v>
      </c>
      <c r="B39" s="97">
        <v>419</v>
      </c>
      <c r="C39" t="str">
        <f>VLOOKUP(B:B,'Sub Op Table'!A:C,2,0)</f>
        <v>Push/Pull large and heavy object a great distance</v>
      </c>
      <c r="D39" s="87">
        <f>VLOOKUP(B39,'Sub Op Table'!A:C,3,0)</f>
        <v>2.88</v>
      </c>
      <c r="E39" s="103">
        <f t="shared" ref="E39:E47" si="4">D39/60</f>
        <v>4.8000000000000001E-2</v>
      </c>
      <c r="F39" s="103" t="s">
        <v>610</v>
      </c>
      <c r="G39" s="106">
        <f t="shared" ref="G39:G47" si="5">VLOOKUP(F39,$C$14:$D$20,2,FALSE)</f>
        <v>1.6</v>
      </c>
      <c r="H39" s="88">
        <f>1/'Secondary Assumptions'!C15</f>
        <v>0.2</v>
      </c>
      <c r="I39" s="103">
        <f t="shared" ref="I39:I46" si="6">E39*G39*H39</f>
        <v>1.5360000000000002E-2</v>
      </c>
      <c r="J39" s="107"/>
      <c r="K39" s="108" t="s">
        <v>477</v>
      </c>
      <c r="T39" s="73"/>
      <c r="U39" s="88"/>
      <c r="V39" s="103"/>
      <c r="Z39" s="88"/>
      <c r="AA39" s="103"/>
      <c r="AC39" s="109"/>
    </row>
    <row r="40" spans="1:29" ht="15" x14ac:dyDescent="0.2">
      <c r="A40" s="95">
        <v>10</v>
      </c>
      <c r="B40" s="97">
        <v>417</v>
      </c>
      <c r="C40" t="str">
        <f>VLOOKUP(B:B,'Sub Op Table'!A:C,2,0)</f>
        <v>Push/Pull with resistance</v>
      </c>
      <c r="D40" s="87">
        <f>VLOOKUP(B40,'Sub Op Table'!A:C,3,0)</f>
        <v>1.7999999999999998</v>
      </c>
      <c r="E40" s="103">
        <f t="shared" si="4"/>
        <v>2.9999999999999995E-2</v>
      </c>
      <c r="F40" s="103" t="s">
        <v>610</v>
      </c>
      <c r="G40" s="106">
        <f t="shared" si="5"/>
        <v>1.6</v>
      </c>
      <c r="H40" s="88">
        <f>1/'Secondary Assumptions'!C15</f>
        <v>0.2</v>
      </c>
      <c r="I40" s="103">
        <f t="shared" si="6"/>
        <v>9.5999999999999992E-3</v>
      </c>
      <c r="J40" s="107"/>
      <c r="K40" s="108" t="s">
        <v>478</v>
      </c>
      <c r="T40" s="73"/>
      <c r="U40" s="88"/>
      <c r="V40" s="103"/>
      <c r="Z40" s="88"/>
      <c r="AA40" s="103"/>
      <c r="AC40" s="109"/>
    </row>
    <row r="41" spans="1:29" ht="15" x14ac:dyDescent="0.2">
      <c r="A41" s="95">
        <v>11</v>
      </c>
      <c r="B41" s="97">
        <v>5</v>
      </c>
      <c r="C41" t="str">
        <f>VLOOKUP(B:B,'Sub Op Table'!A:C,2,0)</f>
        <v>OBTAIN HEAVY OBJECT WITH 50% BEND</v>
      </c>
      <c r="D41" s="87">
        <f>VLOOKUP(B41,'Sub Op Table'!A:C,3,0)</f>
        <v>2.52</v>
      </c>
      <c r="E41" s="103">
        <f t="shared" si="4"/>
        <v>4.2000000000000003E-2</v>
      </c>
      <c r="F41" s="103" t="s">
        <v>610</v>
      </c>
      <c r="G41" s="106">
        <f t="shared" si="5"/>
        <v>1.6</v>
      </c>
      <c r="H41" s="88">
        <v>1</v>
      </c>
      <c r="I41" s="103">
        <f t="shared" si="6"/>
        <v>6.720000000000001E-2</v>
      </c>
      <c r="J41" s="107"/>
      <c r="K41" s="108" t="s">
        <v>479</v>
      </c>
      <c r="T41" s="73"/>
      <c r="U41" s="88"/>
      <c r="V41" s="103"/>
      <c r="Z41" s="88"/>
      <c r="AA41" s="103"/>
      <c r="AC41" s="109"/>
    </row>
    <row r="42" spans="1:29" ht="15" x14ac:dyDescent="0.2">
      <c r="A42" s="95">
        <v>12</v>
      </c>
      <c r="B42" s="97">
        <v>24</v>
      </c>
      <c r="C42" t="str">
        <f>VLOOKUP(B:B,'Sub Op Table'!A:C,2,0)</f>
        <v>WALK 5-7 STEPS (11-18 FT, 3.4-5.3 M)</v>
      </c>
      <c r="D42" s="87">
        <f>VLOOKUP(B42,'Sub Op Table'!A:C,3,0)</f>
        <v>3.5999999999999996</v>
      </c>
      <c r="E42" s="103">
        <f t="shared" si="4"/>
        <v>5.9999999999999991E-2</v>
      </c>
      <c r="F42" s="103" t="s">
        <v>610</v>
      </c>
      <c r="G42" s="106">
        <f t="shared" si="5"/>
        <v>1.6</v>
      </c>
      <c r="H42" s="88">
        <v>1</v>
      </c>
      <c r="I42" s="103">
        <f t="shared" si="6"/>
        <v>9.5999999999999988E-2</v>
      </c>
      <c r="J42" s="107"/>
      <c r="K42" s="108" t="s">
        <v>480</v>
      </c>
      <c r="T42" s="73"/>
      <c r="U42" s="88"/>
      <c r="V42" s="103"/>
      <c r="Z42" s="88"/>
      <c r="AA42" s="103"/>
      <c r="AC42" s="109"/>
    </row>
    <row r="43" spans="1:29" ht="15" x14ac:dyDescent="0.2">
      <c r="A43" s="95">
        <v>13</v>
      </c>
      <c r="B43" s="97">
        <v>4</v>
      </c>
      <c r="C43" t="str">
        <f>VLOOKUP(B:B,'Sub Op Table'!A:C,2,0)</f>
        <v>OBTAIN HEAVY OBJECT</v>
      </c>
      <c r="D43" s="87">
        <f>VLOOKUP(B43,'Sub Op Table'!A:C,3,0)</f>
        <v>1.44</v>
      </c>
      <c r="E43" s="103">
        <f t="shared" si="4"/>
        <v>2.4E-2</v>
      </c>
      <c r="F43" s="103" t="s">
        <v>693</v>
      </c>
      <c r="G43" s="106">
        <f t="shared" si="5"/>
        <v>8</v>
      </c>
      <c r="H43" s="88">
        <v>1</v>
      </c>
      <c r="I43" s="103">
        <f t="shared" si="6"/>
        <v>0.192</v>
      </c>
      <c r="J43" s="107"/>
      <c r="K43" s="108" t="s">
        <v>471</v>
      </c>
      <c r="T43" s="73"/>
      <c r="U43" s="88"/>
      <c r="V43" s="103"/>
      <c r="Z43" s="88"/>
      <c r="AA43" s="103"/>
      <c r="AC43" s="109"/>
    </row>
    <row r="44" spans="1:29" ht="15" x14ac:dyDescent="0.2">
      <c r="A44" s="95">
        <v>14</v>
      </c>
      <c r="B44" s="97">
        <v>10</v>
      </c>
      <c r="C44" t="str">
        <f>VLOOKUP(B:B,'Sub Op Table'!A:C,2,0)</f>
        <v>PLACE WITH ADJUSTMENTS</v>
      </c>
      <c r="D44" s="87">
        <f>VLOOKUP(B44,'Sub Op Table'!A:C,3,0)</f>
        <v>1.44</v>
      </c>
      <c r="E44" s="103">
        <f t="shared" si="4"/>
        <v>2.4E-2</v>
      </c>
      <c r="F44" s="103" t="s">
        <v>693</v>
      </c>
      <c r="G44" s="106">
        <f t="shared" si="5"/>
        <v>8</v>
      </c>
      <c r="H44" s="88">
        <v>1</v>
      </c>
      <c r="I44" s="103">
        <f t="shared" si="6"/>
        <v>0.192</v>
      </c>
      <c r="J44" s="107"/>
      <c r="K44" s="108" t="s">
        <v>472</v>
      </c>
      <c r="T44" s="73"/>
      <c r="U44" s="88"/>
      <c r="V44" s="103"/>
      <c r="Z44" s="88"/>
      <c r="AA44" s="103"/>
      <c r="AC44" s="109"/>
    </row>
    <row r="45" spans="1:29" ht="15" x14ac:dyDescent="0.2">
      <c r="A45" s="95">
        <v>15</v>
      </c>
      <c r="B45" s="97">
        <v>336</v>
      </c>
      <c r="C45" t="str">
        <f>VLOOKUP(B:B,'Sub Op Table'!A:C,2,0)</f>
        <v>OBTAIN AND SLIDE</v>
      </c>
      <c r="D45" s="87">
        <f>VLOOKUP(B45,'Sub Op Table'!A:C,3,0)</f>
        <v>1.7999999999999998</v>
      </c>
      <c r="E45" s="103">
        <f t="shared" si="4"/>
        <v>2.9999999999999995E-2</v>
      </c>
      <c r="F45" s="103" t="s">
        <v>693</v>
      </c>
      <c r="G45" s="106">
        <f t="shared" si="5"/>
        <v>8</v>
      </c>
      <c r="H45" s="88">
        <v>1</v>
      </c>
      <c r="I45" s="103">
        <f t="shared" si="6"/>
        <v>0.23999999999999996</v>
      </c>
      <c r="J45" s="107"/>
      <c r="K45" s="108" t="s">
        <v>473</v>
      </c>
      <c r="T45" s="73"/>
      <c r="U45" s="88"/>
      <c r="V45" s="103"/>
      <c r="Z45" s="88"/>
      <c r="AA45" s="103"/>
      <c r="AC45" s="109"/>
    </row>
    <row r="46" spans="1:29" ht="15" x14ac:dyDescent="0.2">
      <c r="A46" s="95">
        <v>16</v>
      </c>
      <c r="B46" s="97">
        <v>412</v>
      </c>
      <c r="C46" t="str">
        <f>VLOOKUP(B:B,'Sub Op Table'!A:C,2,0)</f>
        <v>ALIGN TO 2 POINTS</v>
      </c>
      <c r="D46" s="87">
        <f>VLOOKUP(B46,'Sub Op Table'!A:C,3,0)</f>
        <v>2.52</v>
      </c>
      <c r="E46" s="103">
        <f t="shared" si="4"/>
        <v>4.2000000000000003E-2</v>
      </c>
      <c r="F46" s="103" t="s">
        <v>693</v>
      </c>
      <c r="G46" s="106">
        <f t="shared" si="5"/>
        <v>8</v>
      </c>
      <c r="H46" s="88">
        <v>1</v>
      </c>
      <c r="I46" s="103">
        <f t="shared" si="6"/>
        <v>0.33600000000000002</v>
      </c>
      <c r="J46" s="107"/>
      <c r="K46" s="108" t="s">
        <v>474</v>
      </c>
      <c r="T46" s="73"/>
      <c r="U46" s="88"/>
      <c r="V46" s="103"/>
      <c r="Z46" s="88"/>
      <c r="AA46" s="103"/>
      <c r="AC46" s="109"/>
    </row>
    <row r="47" spans="1:29" ht="15" x14ac:dyDescent="0.2">
      <c r="A47" s="95">
        <v>17</v>
      </c>
      <c r="B47" s="97">
        <v>24</v>
      </c>
      <c r="C47" t="str">
        <f>VLOOKUP(B:B,'Sub Op Table'!A:C,2,0)</f>
        <v>WALK 5-7 STEPS (11-18 FT, 3.4-5.3 M)</v>
      </c>
      <c r="D47" s="87">
        <f>VLOOKUP(B47,'Sub Op Table'!A:C,3,0)</f>
        <v>3.5999999999999996</v>
      </c>
      <c r="E47" s="103">
        <f t="shared" si="4"/>
        <v>5.9999999999999991E-2</v>
      </c>
      <c r="F47" s="103" t="s">
        <v>610</v>
      </c>
      <c r="G47" s="106">
        <f t="shared" si="5"/>
        <v>1.6</v>
      </c>
      <c r="H47" s="88">
        <v>1</v>
      </c>
      <c r="I47" s="103">
        <f>E47*G47*H47</f>
        <v>9.5999999999999988E-2</v>
      </c>
      <c r="J47" s="107"/>
      <c r="K47" s="108" t="s">
        <v>481</v>
      </c>
      <c r="T47" s="73"/>
      <c r="U47" s="88"/>
      <c r="V47" s="103"/>
      <c r="Z47" s="88"/>
      <c r="AA47" s="103"/>
      <c r="AC47" s="109"/>
    </row>
    <row r="48" spans="1:29" ht="15" x14ac:dyDescent="0.2">
      <c r="C48" s="89" t="s">
        <v>683</v>
      </c>
      <c r="E48" s="103"/>
      <c r="F48" s="103"/>
      <c r="G48" s="103"/>
      <c r="I48" s="103"/>
      <c r="J48" s="104"/>
      <c r="K48" s="105"/>
      <c r="T48" s="73"/>
      <c r="U48" s="88"/>
      <c r="V48" s="103"/>
      <c r="Z48" s="88"/>
      <c r="AA48" s="103"/>
      <c r="AC48" s="109"/>
    </row>
    <row r="49" spans="1:29" ht="15" x14ac:dyDescent="0.2">
      <c r="A49" s="95">
        <v>18</v>
      </c>
      <c r="B49" s="97">
        <v>22</v>
      </c>
      <c r="C49" t="str">
        <f>VLOOKUP(B:B,'Sub Op Table'!A:C,2,0)</f>
        <v>WALK 1-2 STEPS (0-5 FT, 0.0-1.5 M)</v>
      </c>
      <c r="D49" s="87">
        <f>VLOOKUP(B49,'Sub Op Table'!A:C,3,0)</f>
        <v>1.0799999999999998</v>
      </c>
      <c r="E49" s="103">
        <f t="shared" ref="E49:E51" si="7">D49/60</f>
        <v>1.7999999999999999E-2</v>
      </c>
      <c r="F49" s="103" t="s">
        <v>694</v>
      </c>
      <c r="G49" s="106">
        <f t="shared" ref="G49:G51" si="8">VLOOKUP(F49,$C$14:$D$20,2,FALSE)</f>
        <v>6</v>
      </c>
      <c r="H49" s="88">
        <v>1</v>
      </c>
      <c r="I49" s="103">
        <f t="shared" ref="I49:I51" si="9">E49*G49*H49</f>
        <v>0.10799999999999998</v>
      </c>
      <c r="J49" s="107"/>
      <c r="K49" s="108" t="s">
        <v>363</v>
      </c>
      <c r="T49" s="73"/>
      <c r="U49" s="88"/>
      <c r="V49" s="103"/>
      <c r="Z49" s="88"/>
      <c r="AA49" s="103"/>
      <c r="AC49" s="109"/>
    </row>
    <row r="50" spans="1:29" ht="15" x14ac:dyDescent="0.2">
      <c r="A50" s="95">
        <v>19</v>
      </c>
      <c r="B50" s="97">
        <v>1</v>
      </c>
      <c r="C50" t="str">
        <f>VLOOKUP(B:B,'Sub Op Table'!A:C,2,0)</f>
        <v>OBTAIN</v>
      </c>
      <c r="D50" s="87">
        <f>VLOOKUP(B50,'Sub Op Table'!A:C,3,0)</f>
        <v>0.72</v>
      </c>
      <c r="E50" s="103">
        <f t="shared" si="7"/>
        <v>1.2E-2</v>
      </c>
      <c r="F50" s="103" t="s">
        <v>694</v>
      </c>
      <c r="G50" s="106">
        <f t="shared" si="8"/>
        <v>6</v>
      </c>
      <c r="H50" s="88">
        <v>1</v>
      </c>
      <c r="I50" s="103">
        <f t="shared" si="9"/>
        <v>7.2000000000000008E-2</v>
      </c>
      <c r="J50" s="107"/>
      <c r="K50" s="108" t="s">
        <v>684</v>
      </c>
      <c r="T50" s="73"/>
      <c r="U50" s="88"/>
      <c r="V50" s="103"/>
      <c r="Z50" s="88"/>
      <c r="AA50" s="103"/>
      <c r="AC50" s="109"/>
    </row>
    <row r="51" spans="1:29" ht="15" x14ac:dyDescent="0.2">
      <c r="A51" s="95">
        <v>20</v>
      </c>
      <c r="B51" s="97">
        <v>62</v>
      </c>
      <c r="C51" t="str">
        <f>VLOOKUP(B:B,'Sub Op Table'!A:C,2,0)</f>
        <v xml:space="preserve">CART PUSH/PULL 18-22 STEPS </v>
      </c>
      <c r="D51" s="87">
        <f>VLOOKUP(B51,'Sub Op Table'!A:C,3,0)</f>
        <v>15.839999999999998</v>
      </c>
      <c r="E51" s="103">
        <f t="shared" si="7"/>
        <v>0.26399999999999996</v>
      </c>
      <c r="F51" s="103" t="s">
        <v>694</v>
      </c>
      <c r="G51" s="106">
        <f t="shared" si="8"/>
        <v>6</v>
      </c>
      <c r="H51" s="88">
        <v>1</v>
      </c>
      <c r="I51" s="103">
        <f t="shared" si="9"/>
        <v>1.5839999999999996</v>
      </c>
      <c r="J51" s="107"/>
      <c r="K51" s="108" t="s">
        <v>685</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((SUM(I28:I32)+SUM(I34:I37)+SUM(I39:I47))/3)+SUM(I49:I51)</f>
        <v>3.0107199999999996</v>
      </c>
      <c r="J54" s="111" t="s">
        <v>482</v>
      </c>
      <c r="T54" s="73"/>
      <c r="V54" s="112"/>
      <c r="W54" s="93"/>
      <c r="AA54" s="112"/>
      <c r="AB54" s="93"/>
    </row>
    <row r="55" spans="1:29" ht="15" x14ac:dyDescent="0.2">
      <c r="I55" s="110">
        <f>I56-I54</f>
        <v>0.4366824710017978</v>
      </c>
      <c r="J55" s="111" t="s">
        <v>465</v>
      </c>
      <c r="T55" s="73"/>
      <c r="V55" s="112"/>
      <c r="W55" s="93"/>
      <c r="AA55" s="112"/>
      <c r="AB55" s="93"/>
    </row>
    <row r="56" spans="1:29" ht="15" x14ac:dyDescent="0.2">
      <c r="I56" s="113">
        <f>I54/(1-D11)</f>
        <v>3.4474024710017974</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6:27" ht="15" x14ac:dyDescent="0.2">
      <c r="T65" s="73"/>
      <c r="V65" s="103"/>
      <c r="AA65" s="103"/>
    </row>
    <row r="66" spans="6:27" ht="15" x14ac:dyDescent="0.2">
      <c r="T66" s="73"/>
      <c r="V66" s="103"/>
      <c r="AA66" s="103"/>
    </row>
    <row r="67" spans="6:27" ht="15" x14ac:dyDescent="0.2">
      <c r="T67" s="73"/>
      <c r="V67" s="103"/>
      <c r="AA67" s="103"/>
    </row>
    <row r="68" spans="6:27" ht="15" x14ac:dyDescent="0.2">
      <c r="T68" s="73"/>
      <c r="V68" s="103"/>
      <c r="AA68" s="103"/>
    </row>
    <row r="69" spans="6:27" ht="15" x14ac:dyDescent="0.2">
      <c r="F69" s="88"/>
      <c r="T69" s="73"/>
      <c r="V69" s="103"/>
      <c r="AA69" s="103"/>
    </row>
    <row r="70" spans="6:27" ht="15" x14ac:dyDescent="0.2">
      <c r="T70" s="73"/>
      <c r="V70" s="103"/>
      <c r="AA70" s="103"/>
    </row>
    <row r="71" spans="6:27" ht="15" x14ac:dyDescent="0.2">
      <c r="T71" s="73"/>
      <c r="V71" s="103"/>
      <c r="AA71" s="103"/>
    </row>
    <row r="72" spans="6:27" ht="15" x14ac:dyDescent="0.2">
      <c r="T72" s="73"/>
      <c r="V72" s="103"/>
      <c r="AA72" s="103"/>
    </row>
    <row r="73" spans="6:27" ht="15" x14ac:dyDescent="0.2">
      <c r="T73" s="73"/>
      <c r="V73" s="103"/>
      <c r="AA73" s="103"/>
    </row>
    <row r="74" spans="6:27" ht="15" x14ac:dyDescent="0.2">
      <c r="T74" s="73"/>
      <c r="V74" s="103"/>
      <c r="AA74" s="103"/>
    </row>
    <row r="75" spans="6:27" ht="15" x14ac:dyDescent="0.2">
      <c r="T75" s="73"/>
      <c r="V75" s="103"/>
      <c r="AA75" s="103"/>
    </row>
    <row r="76" spans="6:27" ht="15" x14ac:dyDescent="0.2">
      <c r="T76" s="73"/>
      <c r="V76" s="103"/>
      <c r="AA76" s="103"/>
    </row>
    <row r="77" spans="6:27" ht="15" x14ac:dyDescent="0.2">
      <c r="T77" s="73"/>
      <c r="V77" s="103"/>
      <c r="AA77" s="103"/>
    </row>
    <row r="78" spans="6:27" ht="15" x14ac:dyDescent="0.2">
      <c r="T78" s="73"/>
      <c r="V78" s="103"/>
      <c r="AA78" s="103"/>
    </row>
    <row r="79" spans="6:27" ht="15" x14ac:dyDescent="0.2">
      <c r="T79" s="73"/>
      <c r="V79" s="103"/>
      <c r="AA79" s="103"/>
    </row>
    <row r="80" spans="6: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7:K27"/>
  </mergeCells>
  <dataValidations count="3">
    <dataValidation type="list" allowBlank="1" showInputMessage="1" showErrorMessage="1" sqref="E24:F24 F23 E22:E23 E15:E19 F14:F19 E20:F20" xr:uid="{2D4FF095-D50D-4AB3-BAA1-3653B577F557}">
      <formula1>"UMT Study, Client Data, Video Data, Assumption, Expert Knowledge"</formula1>
    </dataValidation>
    <dataValidation type="list" showInputMessage="1" showErrorMessage="1" sqref="E14" xr:uid="{723FD93C-D6EE-4581-AE1B-84CA2209DA18}">
      <formula1>"UMT Study, Client Data, Video Data, Assumption, Expert Knowledge"</formula1>
    </dataValidation>
    <dataValidation type="list" allowBlank="1" showInputMessage="1" showErrorMessage="1" sqref="F29:F51" xr:uid="{F3649403-198D-4807-AA59-DF26F03F20ED}">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B56AC-C4B5-4DF9-8D14-BAD122EF7BD8}">
  <sheetPr codeName="Sheet5"/>
  <dimension ref="A1:AD332"/>
  <sheetViews>
    <sheetView showGridLines="0" topLeftCell="A102" zoomScale="70" zoomScaleNormal="70" workbookViewId="0">
      <selection activeCell="H129" sqref="H129"/>
    </sheetView>
  </sheetViews>
  <sheetFormatPr baseColWidth="10" defaultColWidth="9.1640625" defaultRowHeight="13" x14ac:dyDescent="0.15"/>
  <cols>
    <col min="1" max="1" width="6.5" style="6"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3" t="s">
        <v>160</v>
      </c>
      <c r="B1" s="243"/>
      <c r="C1" s="243"/>
      <c r="D1" s="243"/>
      <c r="E1" s="243"/>
      <c r="F1" s="243"/>
      <c r="G1" s="243"/>
      <c r="H1" s="243"/>
      <c r="I1" s="243"/>
      <c r="J1" s="243"/>
      <c r="K1" s="243"/>
      <c r="L1" s="243"/>
    </row>
    <row r="2" spans="1:12" x14ac:dyDescent="0.15">
      <c r="A2" s="4"/>
    </row>
    <row r="3" spans="1:12" x14ac:dyDescent="0.15">
      <c r="A3" s="4"/>
    </row>
    <row r="4" spans="1:12" x14ac:dyDescent="0.15">
      <c r="A4" s="4"/>
    </row>
    <row r="5" spans="1:12" x14ac:dyDescent="0.15">
      <c r="A5" s="4"/>
      <c r="C5" s="5" t="s">
        <v>162</v>
      </c>
      <c r="D5" s="28" t="s">
        <v>636</v>
      </c>
      <c r="I5" s="161"/>
      <c r="J5" s="133"/>
    </row>
    <row r="6" spans="1:12" x14ac:dyDescent="0.15">
      <c r="A6" s="4"/>
      <c r="C6" s="5" t="s">
        <v>161</v>
      </c>
      <c r="D6" s="28" t="s">
        <v>377</v>
      </c>
      <c r="I6" s="168"/>
      <c r="J6" s="133"/>
      <c r="L6" s="5"/>
    </row>
    <row r="7" spans="1:12" x14ac:dyDescent="0.15">
      <c r="A7" s="4"/>
      <c r="I7" s="168"/>
      <c r="J7" s="133"/>
      <c r="K7"/>
    </row>
    <row r="8" spans="1:12" x14ac:dyDescent="0.15">
      <c r="A8" s="4"/>
      <c r="C8" s="5"/>
      <c r="G8" s="6"/>
      <c r="I8" s="168"/>
      <c r="J8" s="133"/>
      <c r="K8"/>
      <c r="L8" s="6"/>
    </row>
    <row r="9" spans="1:12" x14ac:dyDescent="0.15">
      <c r="A9" s="4"/>
      <c r="C9" s="32" t="s">
        <v>163</v>
      </c>
      <c r="D9" s="17" t="s">
        <v>329</v>
      </c>
      <c r="G9" s="6"/>
      <c r="I9" s="168"/>
      <c r="J9" s="133"/>
      <c r="K9" s="28"/>
      <c r="L9" s="6"/>
    </row>
    <row r="10" spans="1:12" x14ac:dyDescent="0.15">
      <c r="A10" s="4"/>
      <c r="C10" t="s">
        <v>164</v>
      </c>
      <c r="D10" s="70">
        <v>0.12667</v>
      </c>
      <c r="G10" s="6"/>
      <c r="I10" s="168"/>
      <c r="J10" s="133"/>
      <c r="K10" s="28"/>
      <c r="L10" s="6"/>
    </row>
    <row r="11" spans="1:12" x14ac:dyDescent="0.15">
      <c r="A11" s="4"/>
      <c r="G11" s="7"/>
      <c r="I11" s="168"/>
      <c r="J11" s="133"/>
      <c r="K11"/>
      <c r="L11" s="6"/>
    </row>
    <row r="12" spans="1:12" x14ac:dyDescent="0.15">
      <c r="G12" s="7"/>
      <c r="I12" s="168"/>
      <c r="J12" s="133"/>
      <c r="K12"/>
      <c r="L12" s="6"/>
    </row>
    <row r="13" spans="1:12" x14ac:dyDescent="0.15">
      <c r="C13" s="5" t="s">
        <v>155</v>
      </c>
      <c r="D13" s="33" t="s">
        <v>156</v>
      </c>
      <c r="E13" s="33" t="s">
        <v>154</v>
      </c>
      <c r="F13" s="33"/>
      <c r="G13" s="7"/>
      <c r="I13" s="168"/>
      <c r="J13" s="133"/>
      <c r="K13"/>
      <c r="L13" s="6"/>
    </row>
    <row r="14" spans="1:12" x14ac:dyDescent="0.15">
      <c r="C14" s="21" t="s">
        <v>335</v>
      </c>
      <c r="D14" s="27">
        <v>1</v>
      </c>
      <c r="E14" s="17" t="s">
        <v>330</v>
      </c>
      <c r="F14" s="17"/>
      <c r="G14" s="7"/>
      <c r="I14" s="164"/>
      <c r="J14" s="133"/>
      <c r="K14"/>
      <c r="L14" s="6"/>
    </row>
    <row r="15" spans="1:12" x14ac:dyDescent="0.15">
      <c r="C15" s="21" t="s">
        <v>334</v>
      </c>
      <c r="D15" s="27">
        <f>1/'Secondary Assumptions'!C17</f>
        <v>0.16666666666666666</v>
      </c>
      <c r="E15" s="17" t="s">
        <v>330</v>
      </c>
      <c r="F15" s="17"/>
      <c r="G15" s="7"/>
      <c r="I15" s="164"/>
      <c r="J15" s="133"/>
      <c r="K15"/>
      <c r="L15" s="6"/>
    </row>
    <row r="16" spans="1:12" x14ac:dyDescent="0.15">
      <c r="C16" s="21" t="s">
        <v>333</v>
      </c>
      <c r="D16" s="20">
        <f>1/'Secondary Assumptions'!C18</f>
        <v>3.3333333333333335E-3</v>
      </c>
      <c r="E16" s="17" t="s">
        <v>330</v>
      </c>
      <c r="F16" s="17"/>
      <c r="G16" s="7"/>
      <c r="I16" s="164"/>
      <c r="J16" s="133"/>
      <c r="K16"/>
      <c r="L16" s="6"/>
    </row>
    <row r="17" spans="1:28" x14ac:dyDescent="0.15">
      <c r="C17" s="21" t="s">
        <v>370</v>
      </c>
      <c r="D17" s="27">
        <f>1/'Secondary Assumptions'!C17*'Secondary Assumptions'!I9</f>
        <v>1</v>
      </c>
      <c r="E17" s="17" t="s">
        <v>330</v>
      </c>
      <c r="F17" s="17"/>
      <c r="G17" s="6"/>
      <c r="I17" s="164"/>
      <c r="J17" s="133"/>
      <c r="K17"/>
      <c r="L17" s="6"/>
    </row>
    <row r="18" spans="1:28" x14ac:dyDescent="0.15">
      <c r="C18" s="80" t="s">
        <v>647</v>
      </c>
      <c r="D18" s="27">
        <f>'Secondary Assumptions'!C19</f>
        <v>1.1000000000000001</v>
      </c>
      <c r="E18" s="17" t="s">
        <v>330</v>
      </c>
      <c r="F18" s="17"/>
      <c r="G18" s="6"/>
      <c r="I18" s="164"/>
      <c r="J18" s="133"/>
      <c r="K18"/>
      <c r="L18" s="6"/>
    </row>
    <row r="19" spans="1:28" x14ac:dyDescent="0.15">
      <c r="C19" s="80" t="s">
        <v>702</v>
      </c>
      <c r="D19" s="27">
        <f>'Main Page'!C11</f>
        <v>9</v>
      </c>
      <c r="E19" s="17"/>
      <c r="F19" s="17"/>
      <c r="I19" s="164"/>
      <c r="J19" s="133"/>
      <c r="K19" s="28"/>
      <c r="L19" s="6"/>
    </row>
    <row r="20" spans="1:28" x14ac:dyDescent="0.15">
      <c r="C20" s="80" t="s">
        <v>703</v>
      </c>
      <c r="D20" s="27">
        <f>'Main Page'!C12</f>
        <v>6</v>
      </c>
      <c r="E20" s="17"/>
      <c r="F20" s="17"/>
      <c r="H20" s="16"/>
      <c r="I20" s="168"/>
      <c r="J20" s="133"/>
      <c r="K20"/>
      <c r="L20" s="6"/>
    </row>
    <row r="21" spans="1:28" x14ac:dyDescent="0.15">
      <c r="C21" s="80" t="s">
        <v>712</v>
      </c>
      <c r="D21" s="27">
        <f>(('Main Page'!C11-'Main Page'!C20)*'Main Page'!C9/'Main Page'!C10)+('Main Page'!C20*'Main Page'!C9/'Main Page'!C10*'Secondary Assumptions'!C16)</f>
        <v>11.933333333333334</v>
      </c>
      <c r="E21" s="17"/>
      <c r="F21" s="17"/>
      <c r="G21" s="16"/>
      <c r="H21" s="16"/>
      <c r="I21" s="164"/>
      <c r="J21" s="133"/>
      <c r="K21"/>
      <c r="L21" s="6"/>
    </row>
    <row r="22" spans="1:28" x14ac:dyDescent="0.15">
      <c r="C22" s="80" t="s">
        <v>713</v>
      </c>
      <c r="D22" s="27">
        <f>(('Main Page'!C12-'Main Page'!C21)*'Main Page'!C9/'Main Page'!C10)+('Main Page'!C21*'Main Page'!C9/'Main Page'!C10*'Secondary Assumptions'!C16)</f>
        <v>7.9333333333333336</v>
      </c>
      <c r="E22" s="17"/>
      <c r="F22" s="17"/>
      <c r="G22" s="16"/>
      <c r="H22" s="16"/>
      <c r="I22" s="164"/>
      <c r="J22" s="133"/>
      <c r="K22"/>
    </row>
    <row r="23" spans="1:28" x14ac:dyDescent="0.15">
      <c r="C23" s="80" t="s">
        <v>705</v>
      </c>
      <c r="D23" s="27">
        <f>'Main Page'!C20</f>
        <v>1</v>
      </c>
      <c r="E23" s="17"/>
      <c r="F23" s="17"/>
      <c r="G23" s="16"/>
      <c r="H23" s="16"/>
      <c r="K23"/>
    </row>
    <row r="24" spans="1:28" x14ac:dyDescent="0.15">
      <c r="C24" s="80" t="s">
        <v>706</v>
      </c>
      <c r="D24" s="27">
        <f>'Main Page'!C21</f>
        <v>1</v>
      </c>
      <c r="E24" s="17"/>
      <c r="F24" s="17"/>
      <c r="G24" s="16"/>
      <c r="H24" s="16"/>
      <c r="K24"/>
    </row>
    <row r="25" spans="1:28" x14ac:dyDescent="0.15">
      <c r="G25" s="16"/>
      <c r="H25" s="16"/>
      <c r="K25"/>
    </row>
    <row r="26" spans="1:28" x14ac:dyDescent="0.15">
      <c r="G26" s="16"/>
      <c r="H26" s="16"/>
      <c r="K26"/>
    </row>
    <row r="27" spans="1:28" x14ac:dyDescent="0.15">
      <c r="G27" s="16"/>
      <c r="H27" s="16"/>
      <c r="K27"/>
    </row>
    <row r="28" spans="1:28" x14ac:dyDescent="0.15">
      <c r="K28" s="15"/>
    </row>
    <row r="29" spans="1:28" ht="14" x14ac:dyDescent="0.15">
      <c r="A29" s="3" t="s">
        <v>157</v>
      </c>
      <c r="B29" s="3" t="s">
        <v>159</v>
      </c>
      <c r="C29" s="3" t="s">
        <v>158</v>
      </c>
      <c r="D29" s="1" t="s">
        <v>0</v>
      </c>
      <c r="E29" s="1" t="s">
        <v>1</v>
      </c>
      <c r="F29" s="2" t="s">
        <v>166</v>
      </c>
      <c r="G29" s="2" t="s">
        <v>165</v>
      </c>
      <c r="H29" s="2" t="s">
        <v>2</v>
      </c>
      <c r="I29" s="2" t="s">
        <v>3</v>
      </c>
      <c r="J29" s="3" t="s">
        <v>4</v>
      </c>
      <c r="K29" s="1" t="s">
        <v>5</v>
      </c>
      <c r="L29" s="1" t="s">
        <v>154</v>
      </c>
    </row>
    <row r="30" spans="1:28" x14ac:dyDescent="0.15">
      <c r="A30" s="244" t="s">
        <v>638</v>
      </c>
      <c r="B30" s="244"/>
      <c r="C30" s="244"/>
      <c r="D30" s="244"/>
      <c r="E30" s="244"/>
      <c r="F30" s="244"/>
      <c r="G30" s="244"/>
      <c r="H30" s="244"/>
      <c r="I30" s="244"/>
      <c r="J30" s="244"/>
      <c r="K30" s="244"/>
      <c r="L30" s="244"/>
    </row>
    <row r="31" spans="1:28" x14ac:dyDescent="0.15">
      <c r="B31" s="4" t="s">
        <v>6</v>
      </c>
      <c r="C31" t="str">
        <f>VLOOKUP(B:B,'Sub Op Table'!A:C,2,0)</f>
        <v>&gt;&gt;&gt;</v>
      </c>
      <c r="E31" s="7"/>
      <c r="F31" s="7"/>
      <c r="G31" s="7"/>
      <c r="I31" s="7"/>
      <c r="J31" s="8"/>
      <c r="K31" s="9"/>
      <c r="T31" s="12"/>
      <c r="U31" s="7"/>
      <c r="Y31" s="12"/>
      <c r="Z31" s="7"/>
      <c r="AB31" s="69"/>
    </row>
    <row r="32" spans="1:28" ht="14" x14ac:dyDescent="0.15">
      <c r="A32" s="23">
        <v>1</v>
      </c>
      <c r="B32" s="17">
        <v>245</v>
      </c>
      <c r="C32" t="str">
        <f>VLOOKUP(B:B,'Sub Op Table'!A:C,2,0)</f>
        <v>PROCESS TIME</v>
      </c>
      <c r="D32" s="14">
        <v>60</v>
      </c>
      <c r="E32" s="7">
        <f t="shared" ref="E32:E33" si="0">D32/60</f>
        <v>1</v>
      </c>
      <c r="F32" s="7" t="s">
        <v>333</v>
      </c>
      <c r="G32" s="20">
        <f>VLOOKUP(F32,$C$14:$D$27,2,FALSE)</f>
        <v>3.3333333333333335E-3</v>
      </c>
      <c r="H32" s="12">
        <v>1</v>
      </c>
      <c r="I32" s="7">
        <f>E32*G32*H32</f>
        <v>3.3333333333333335E-3</v>
      </c>
      <c r="J32" s="18"/>
      <c r="K32" s="19" t="s">
        <v>379</v>
      </c>
      <c r="L32" s="80"/>
      <c r="T32" s="12"/>
      <c r="U32" s="7"/>
      <c r="Y32" s="12"/>
      <c r="Z32" s="7"/>
      <c r="AB32" s="69"/>
    </row>
    <row r="33" spans="1:28" ht="14" x14ac:dyDescent="0.15">
      <c r="A33" s="23">
        <v>2</v>
      </c>
      <c r="B33" s="17">
        <v>246</v>
      </c>
      <c r="C33" t="str">
        <f>VLOOKUP(B:B,'Sub Op Table'!A:C,2,0)</f>
        <v>PUSH BUTTON/ PUSH PULL SWITCH/ LEVER &lt;12"</v>
      </c>
      <c r="D33" s="6">
        <f>VLOOKUP(B33,'Sub Op Table'!A:C,3,0)</f>
        <v>1.0799999999999998</v>
      </c>
      <c r="E33" s="7">
        <f t="shared" si="0"/>
        <v>1.7999999999999999E-2</v>
      </c>
      <c r="F33" s="7" t="s">
        <v>335</v>
      </c>
      <c r="G33" s="20">
        <f>VLOOKUP(F33,$C$14:$D$27,2,FALSE)</f>
        <v>1</v>
      </c>
      <c r="H33" s="12">
        <v>1</v>
      </c>
      <c r="I33" s="7">
        <f>E33*G33*H33</f>
        <v>1.7999999999999999E-2</v>
      </c>
      <c r="J33" s="18"/>
      <c r="K33" s="19" t="s">
        <v>340</v>
      </c>
      <c r="L33" s="21"/>
      <c r="T33" s="12"/>
      <c r="U33" s="7"/>
      <c r="Y33" s="12"/>
      <c r="Z33" s="7"/>
      <c r="AB33" s="69"/>
    </row>
    <row r="34" spans="1:28" ht="14" x14ac:dyDescent="0.15">
      <c r="A34" s="23">
        <v>3</v>
      </c>
      <c r="B34" s="17">
        <v>245</v>
      </c>
      <c r="C34" t="str">
        <f>VLOOKUP(B:B,'Sub Op Table'!A:C,2,0)</f>
        <v>PROCESS TIME</v>
      </c>
      <c r="D34" s="14">
        <v>15</v>
      </c>
      <c r="E34" s="7">
        <f>D34/60</f>
        <v>0.25</v>
      </c>
      <c r="F34" s="7" t="s">
        <v>333</v>
      </c>
      <c r="G34" s="20">
        <f>VLOOKUP(F34,$C$14:$D$27,2,FALSE)</f>
        <v>3.3333333333333335E-3</v>
      </c>
      <c r="H34" s="12">
        <v>1</v>
      </c>
      <c r="I34" s="7">
        <f>E34*G34*H34</f>
        <v>8.3333333333333339E-4</v>
      </c>
      <c r="J34" s="18"/>
      <c r="K34" s="19" t="s">
        <v>341</v>
      </c>
      <c r="L34" s="21"/>
      <c r="T34" s="12"/>
      <c r="U34" s="7"/>
      <c r="Y34" s="12"/>
      <c r="Z34" s="7"/>
      <c r="AB34" s="69"/>
    </row>
    <row r="35" spans="1:28" x14ac:dyDescent="0.15">
      <c r="B35" s="4" t="s">
        <v>6</v>
      </c>
      <c r="C35" s="5" t="s">
        <v>396</v>
      </c>
      <c r="E35" s="7"/>
      <c r="F35" s="7"/>
      <c r="G35" s="7"/>
      <c r="I35" s="7"/>
      <c r="J35" s="8"/>
      <c r="K35" s="9"/>
      <c r="T35" s="12"/>
      <c r="U35" s="7"/>
      <c r="Y35" s="12"/>
      <c r="Z35" s="7"/>
    </row>
    <row r="36" spans="1:28" ht="14" x14ac:dyDescent="0.15">
      <c r="A36" s="23">
        <v>4</v>
      </c>
      <c r="B36" s="17">
        <v>24</v>
      </c>
      <c r="C36" t="str">
        <f>VLOOKUP(B:B,'Sub Op Table'!A:C,2,0)</f>
        <v>WALK 5-7 STEPS (11-18 FT, 3.4-5.3 M)</v>
      </c>
      <c r="D36" s="6">
        <f>VLOOKUP(B36,'Sub Op Table'!A:C,3,0)</f>
        <v>3.5999999999999996</v>
      </c>
      <c r="E36" s="7">
        <f t="shared" ref="E36:E37" si="1">D36/60</f>
        <v>5.9999999999999991E-2</v>
      </c>
      <c r="F36" s="7" t="s">
        <v>334</v>
      </c>
      <c r="G36" s="20">
        <f>VLOOKUP(F36,$C$14:$D$27,2,FALSE)</f>
        <v>0.16666666666666666</v>
      </c>
      <c r="H36" s="12">
        <v>1</v>
      </c>
      <c r="I36" s="7">
        <f>E36*G36*H36</f>
        <v>9.9999999999999985E-3</v>
      </c>
      <c r="J36" s="18"/>
      <c r="K36" s="19" t="s">
        <v>363</v>
      </c>
      <c r="L36" s="21"/>
      <c r="T36" s="12"/>
      <c r="U36" s="7"/>
      <c r="Y36" s="12"/>
      <c r="Z36" s="7"/>
      <c r="AB36" s="69"/>
    </row>
    <row r="37" spans="1:28" ht="14" x14ac:dyDescent="0.15">
      <c r="A37" s="23">
        <v>5</v>
      </c>
      <c r="B37" s="17">
        <v>1</v>
      </c>
      <c r="C37" t="str">
        <f>VLOOKUP(B:B,'Sub Op Table'!A:C,2,0)</f>
        <v>OBTAIN</v>
      </c>
      <c r="D37" s="6">
        <f>VLOOKUP(B37,'Sub Op Table'!A:C,3,0)</f>
        <v>0.72</v>
      </c>
      <c r="E37" s="7">
        <f t="shared" si="1"/>
        <v>1.2E-2</v>
      </c>
      <c r="F37" s="7" t="s">
        <v>334</v>
      </c>
      <c r="G37" s="20">
        <f>VLOOKUP(F37,$C$14:$D$27,2,FALSE)</f>
        <v>0.16666666666666666</v>
      </c>
      <c r="H37" s="12">
        <v>1</v>
      </c>
      <c r="I37" s="7">
        <f>E37*G37*H37</f>
        <v>2E-3</v>
      </c>
      <c r="J37" s="18"/>
      <c r="K37" s="19" t="s">
        <v>369</v>
      </c>
      <c r="L37" s="21"/>
      <c r="T37" s="12"/>
      <c r="U37" s="7"/>
      <c r="Y37" s="12"/>
      <c r="Z37" s="7"/>
      <c r="AB37" s="69"/>
    </row>
    <row r="38" spans="1:28" ht="14" x14ac:dyDescent="0.15">
      <c r="A38" s="23">
        <v>6</v>
      </c>
      <c r="B38" s="17">
        <v>245</v>
      </c>
      <c r="C38" t="str">
        <f>VLOOKUP(B:B,'Sub Op Table'!A:C,2,0)</f>
        <v>PROCESS TIME</v>
      </c>
      <c r="D38" s="14">
        <v>600</v>
      </c>
      <c r="E38" s="7">
        <f t="shared" ref="E38" si="2">D38/60</f>
        <v>10</v>
      </c>
      <c r="F38" s="7" t="s">
        <v>334</v>
      </c>
      <c r="G38" s="20">
        <f>VLOOKUP(F38,$C$14:$D$27,2,FALSE)</f>
        <v>0.16666666666666666</v>
      </c>
      <c r="H38" s="12">
        <v>1</v>
      </c>
      <c r="I38" s="7">
        <f>E38*G38*H38</f>
        <v>1.6666666666666665</v>
      </c>
      <c r="J38" s="18"/>
      <c r="K38" s="19" t="s">
        <v>397</v>
      </c>
      <c r="L38" s="21"/>
      <c r="T38" s="12"/>
      <c r="U38" s="7"/>
      <c r="Y38" s="12"/>
      <c r="Z38" s="7"/>
      <c r="AB38" s="69"/>
    </row>
    <row r="39" spans="1:28" x14ac:dyDescent="0.15">
      <c r="B39" s="4" t="s">
        <v>6</v>
      </c>
      <c r="C39" s="5" t="s">
        <v>446</v>
      </c>
      <c r="E39" s="7"/>
      <c r="F39" s="7"/>
      <c r="G39" s="7"/>
      <c r="I39" s="7"/>
      <c r="J39" s="8"/>
      <c r="K39" s="9"/>
      <c r="T39" s="12"/>
      <c r="U39" s="7"/>
      <c r="Y39" s="12"/>
      <c r="Z39" s="7"/>
      <c r="AB39" s="69"/>
    </row>
    <row r="40" spans="1:28" ht="14" x14ac:dyDescent="0.15">
      <c r="A40" s="23">
        <v>7</v>
      </c>
      <c r="B40" s="17">
        <v>23</v>
      </c>
      <c r="C40" t="str">
        <f>VLOOKUP(B:B,'Sub Op Table'!A:C,2,0)</f>
        <v>WALK 3-4 STEPS (6-10 FT, 1.8-3.0 M)</v>
      </c>
      <c r="D40" s="6">
        <f>VLOOKUP(B40,'Sub Op Table'!A:C,3,0)</f>
        <v>2.1599999999999997</v>
      </c>
      <c r="E40" s="7">
        <f t="shared" ref="E40:E47" si="3">D40/60</f>
        <v>3.5999999999999997E-2</v>
      </c>
      <c r="F40" s="7" t="s">
        <v>333</v>
      </c>
      <c r="G40" s="20">
        <f t="shared" ref="G40:G49" si="4">VLOOKUP(F40,$C$14:$D$27,2,FALSE)</f>
        <v>3.3333333333333335E-3</v>
      </c>
      <c r="H40" s="12">
        <v>1</v>
      </c>
      <c r="I40" s="7">
        <f t="shared" ref="I40:I49" si="5">E40*G40*H40</f>
        <v>1.2E-4</v>
      </c>
      <c r="J40" s="18"/>
      <c r="K40" s="19" t="s">
        <v>343</v>
      </c>
      <c r="L40" s="21"/>
      <c r="O40" s="68"/>
      <c r="T40" s="12"/>
      <c r="U40" s="7"/>
      <c r="Y40" s="12"/>
      <c r="Z40" s="7"/>
      <c r="AB40" s="69"/>
    </row>
    <row r="41" spans="1:28" ht="14" x14ac:dyDescent="0.15">
      <c r="A41" s="23">
        <v>8</v>
      </c>
      <c r="B41" s="17">
        <v>3</v>
      </c>
      <c r="C41" t="str">
        <f>VLOOKUP(B:B,'Sub Op Table'!A:C,2,0)</f>
        <v>OBTAIN WITH 100% BEND</v>
      </c>
      <c r="D41" s="6">
        <f>VLOOKUP(B41,'Sub Op Table'!A:C,3,0)</f>
        <v>2.88</v>
      </c>
      <c r="E41" s="7">
        <f t="shared" si="3"/>
        <v>4.8000000000000001E-2</v>
      </c>
      <c r="F41" s="7" t="s">
        <v>333</v>
      </c>
      <c r="G41" s="20">
        <f t="shared" si="4"/>
        <v>3.3333333333333335E-3</v>
      </c>
      <c r="H41" s="12">
        <v>1</v>
      </c>
      <c r="I41" s="7">
        <f t="shared" si="5"/>
        <v>1.6000000000000001E-4</v>
      </c>
      <c r="J41" s="18"/>
      <c r="K41" s="19" t="s">
        <v>344</v>
      </c>
      <c r="L41" s="21"/>
      <c r="O41" s="68"/>
      <c r="T41" s="12"/>
      <c r="U41" s="7"/>
      <c r="Y41" s="12"/>
      <c r="Z41" s="7"/>
      <c r="AB41" s="69"/>
    </row>
    <row r="42" spans="1:28" ht="14" x14ac:dyDescent="0.15">
      <c r="A42" s="23">
        <v>9</v>
      </c>
      <c r="B42" s="17">
        <v>22</v>
      </c>
      <c r="C42" t="str">
        <f>VLOOKUP(B:B,'Sub Op Table'!A:C,2,0)</f>
        <v>WALK 1-2 STEPS (0-5 FT, 0.0-1.5 M)</v>
      </c>
      <c r="D42" s="6">
        <f>VLOOKUP(B42,'Sub Op Table'!A:C,3,0)</f>
        <v>1.0799999999999998</v>
      </c>
      <c r="E42" s="7">
        <f t="shared" si="3"/>
        <v>1.7999999999999999E-2</v>
      </c>
      <c r="F42" s="7" t="s">
        <v>333</v>
      </c>
      <c r="G42" s="20">
        <f t="shared" si="4"/>
        <v>3.3333333333333335E-3</v>
      </c>
      <c r="H42" s="12">
        <v>1</v>
      </c>
      <c r="I42" s="7">
        <f t="shared" si="5"/>
        <v>6.0000000000000002E-5</v>
      </c>
      <c r="J42" s="18"/>
      <c r="K42" s="19" t="s">
        <v>345</v>
      </c>
      <c r="L42" s="21"/>
      <c r="O42" s="68"/>
      <c r="T42" s="12"/>
      <c r="U42" s="7"/>
      <c r="Y42" s="12"/>
      <c r="Z42" s="7"/>
      <c r="AB42" s="69"/>
    </row>
    <row r="43" spans="1:28" ht="14" x14ac:dyDescent="0.15">
      <c r="A43" s="23">
        <v>10</v>
      </c>
      <c r="B43" s="17">
        <v>7</v>
      </c>
      <c r="C43" t="str">
        <f>VLOOKUP(B:B,'Sub Op Table'!A:C,2,0)</f>
        <v>PLACE</v>
      </c>
      <c r="D43" s="6">
        <f>VLOOKUP(B43,'Sub Op Table'!A:C,3,0)</f>
        <v>0.72</v>
      </c>
      <c r="E43" s="7">
        <f t="shared" si="3"/>
        <v>1.2E-2</v>
      </c>
      <c r="F43" s="7" t="s">
        <v>335</v>
      </c>
      <c r="G43" s="20">
        <f t="shared" si="4"/>
        <v>1</v>
      </c>
      <c r="H43" s="12">
        <v>1</v>
      </c>
      <c r="I43" s="7">
        <f t="shared" si="5"/>
        <v>1.2E-2</v>
      </c>
      <c r="J43" s="18"/>
      <c r="K43" s="19" t="s">
        <v>346</v>
      </c>
      <c r="L43" s="21"/>
      <c r="T43" s="12"/>
      <c r="U43" s="7"/>
      <c r="Y43" s="12"/>
      <c r="Z43" s="7"/>
      <c r="AB43" s="69"/>
    </row>
    <row r="44" spans="1:28" ht="14" x14ac:dyDescent="0.15">
      <c r="A44" s="23">
        <v>11</v>
      </c>
      <c r="B44" s="17">
        <v>17</v>
      </c>
      <c r="C44" t="str">
        <f>VLOOKUP(B:B,'Sub Op Table'!A:C,2,0)</f>
        <v>READ 2-3 DIGITS/4-8 WORDS</v>
      </c>
      <c r="D44" s="6">
        <f>VLOOKUP(B44,'Sub Op Table'!A:C,3,0)</f>
        <v>1.0799999999999998</v>
      </c>
      <c r="E44" s="7">
        <f t="shared" si="3"/>
        <v>1.7999999999999999E-2</v>
      </c>
      <c r="F44" s="7" t="s">
        <v>335</v>
      </c>
      <c r="G44" s="20">
        <f t="shared" si="4"/>
        <v>1</v>
      </c>
      <c r="H44" s="12">
        <v>1</v>
      </c>
      <c r="I44" s="7">
        <f t="shared" si="5"/>
        <v>1.7999999999999999E-2</v>
      </c>
      <c r="J44" s="18"/>
      <c r="K44" s="19" t="s">
        <v>347</v>
      </c>
      <c r="L44" s="21"/>
      <c r="T44" s="12"/>
      <c r="U44" s="7"/>
      <c r="Y44" s="12"/>
      <c r="Z44" s="7"/>
      <c r="AB44" s="69"/>
    </row>
    <row r="45" spans="1:28" ht="14" x14ac:dyDescent="0.15">
      <c r="A45" s="23">
        <v>12</v>
      </c>
      <c r="B45" s="17">
        <v>1</v>
      </c>
      <c r="C45" t="str">
        <f>VLOOKUP(B:B,'Sub Op Table'!A:C,2,0)</f>
        <v>OBTAIN</v>
      </c>
      <c r="D45" s="6">
        <f>VLOOKUP(B45,'Sub Op Table'!A:C,3,0)</f>
        <v>0.72</v>
      </c>
      <c r="E45" s="7">
        <f t="shared" si="3"/>
        <v>1.2E-2</v>
      </c>
      <c r="F45" s="7" t="s">
        <v>335</v>
      </c>
      <c r="G45" s="20">
        <f t="shared" si="4"/>
        <v>1</v>
      </c>
      <c r="H45" s="12">
        <v>0.5</v>
      </c>
      <c r="I45" s="7">
        <f t="shared" si="5"/>
        <v>6.0000000000000001E-3</v>
      </c>
      <c r="J45" s="18"/>
      <c r="K45" s="19" t="s">
        <v>348</v>
      </c>
      <c r="L45" s="21"/>
      <c r="T45" s="12"/>
      <c r="U45" s="7"/>
      <c r="Y45" s="12"/>
      <c r="Z45" s="7"/>
      <c r="AB45" s="69"/>
    </row>
    <row r="46" spans="1:28" ht="14" x14ac:dyDescent="0.15">
      <c r="A46" s="23">
        <v>12</v>
      </c>
      <c r="B46" s="17">
        <v>22</v>
      </c>
      <c r="C46" t="str">
        <f>VLOOKUP(B:B,'Sub Op Table'!A:C,2,0)</f>
        <v>WALK 1-2 STEPS (0-5 FT, 0.0-1.5 M)</v>
      </c>
      <c r="D46" s="6">
        <f>VLOOKUP(B46,'Sub Op Table'!A:C,3,0)</f>
        <v>1.0799999999999998</v>
      </c>
      <c r="E46" s="7">
        <f t="shared" si="3"/>
        <v>1.7999999999999999E-2</v>
      </c>
      <c r="F46" s="7" t="s">
        <v>335</v>
      </c>
      <c r="G46" s="20">
        <f t="shared" si="4"/>
        <v>1</v>
      </c>
      <c r="H46" s="12">
        <v>1</v>
      </c>
      <c r="I46" s="7">
        <f t="shared" si="5"/>
        <v>1.7999999999999999E-2</v>
      </c>
      <c r="J46" s="18"/>
      <c r="K46" s="19" t="s">
        <v>349</v>
      </c>
      <c r="L46" s="21"/>
      <c r="T46" s="12"/>
      <c r="U46" s="7"/>
      <c r="Y46" s="12"/>
      <c r="Z46" s="7"/>
      <c r="AB46" s="69"/>
    </row>
    <row r="47" spans="1:28" ht="14" x14ac:dyDescent="0.15">
      <c r="A47" s="23">
        <v>13</v>
      </c>
      <c r="B47" s="17">
        <v>245</v>
      </c>
      <c r="C47" t="str">
        <f>VLOOKUP(B:B,'Sub Op Table'!A:C,2,0)</f>
        <v>PROCESS TIME</v>
      </c>
      <c r="D47" s="14">
        <v>30</v>
      </c>
      <c r="E47" s="7">
        <f t="shared" si="3"/>
        <v>0.5</v>
      </c>
      <c r="F47" s="7" t="s">
        <v>334</v>
      </c>
      <c r="G47" s="20">
        <f t="shared" si="4"/>
        <v>0.16666666666666666</v>
      </c>
      <c r="H47" s="12">
        <v>1</v>
      </c>
      <c r="I47" s="7">
        <f t="shared" si="5"/>
        <v>8.3333333333333329E-2</v>
      </c>
      <c r="J47" s="18"/>
      <c r="K47" s="19" t="s">
        <v>350</v>
      </c>
      <c r="L47" s="21"/>
      <c r="T47" s="12"/>
      <c r="U47" s="7"/>
      <c r="Y47" s="12"/>
      <c r="Z47" s="7"/>
      <c r="AB47" s="69"/>
    </row>
    <row r="48" spans="1:28" ht="14" x14ac:dyDescent="0.15">
      <c r="A48" s="23">
        <v>14</v>
      </c>
      <c r="B48" s="17">
        <v>434</v>
      </c>
      <c r="C48" t="str">
        <f>VLOOKUP(B:B,'Sub Op Table'!A:C,2,0)</f>
        <v>OBTAIN RADIO FROM BELT AND RETURN</v>
      </c>
      <c r="D48" s="6">
        <f>VLOOKUP(B48,'Sub Op Table'!A:C,3,0)</f>
        <v>2.88</v>
      </c>
      <c r="E48" s="7">
        <f>D48/60</f>
        <v>4.8000000000000001E-2</v>
      </c>
      <c r="F48" s="7" t="s">
        <v>334</v>
      </c>
      <c r="G48" s="20">
        <f t="shared" si="4"/>
        <v>0.16666666666666666</v>
      </c>
      <c r="H48" s="12">
        <v>1</v>
      </c>
      <c r="I48" s="7">
        <f t="shared" si="5"/>
        <v>8.0000000000000002E-3</v>
      </c>
      <c r="J48" s="18"/>
      <c r="K48" s="19" t="s">
        <v>382</v>
      </c>
      <c r="L48" s="21"/>
      <c r="T48" s="12"/>
      <c r="U48" s="7"/>
      <c r="Y48" s="12"/>
      <c r="Z48" s="7"/>
      <c r="AB48" s="69"/>
    </row>
    <row r="49" spans="1:28" ht="14" x14ac:dyDescent="0.15">
      <c r="A49" s="23">
        <v>15</v>
      </c>
      <c r="B49" s="17">
        <v>1</v>
      </c>
      <c r="C49" t="str">
        <f>VLOOKUP(B:B,'Sub Op Table'!A:C,2,0)</f>
        <v>OBTAIN</v>
      </c>
      <c r="D49" s="6">
        <f>VLOOKUP(B49,'Sub Op Table'!A:C,3,0)</f>
        <v>0.72</v>
      </c>
      <c r="E49" s="7">
        <f>D49/60</f>
        <v>1.2E-2</v>
      </c>
      <c r="F49" s="7" t="s">
        <v>334</v>
      </c>
      <c r="G49" s="20">
        <f t="shared" si="4"/>
        <v>0.16666666666666666</v>
      </c>
      <c r="H49" s="12">
        <v>1</v>
      </c>
      <c r="I49" s="7">
        <f t="shared" si="5"/>
        <v>2E-3</v>
      </c>
      <c r="J49" s="18"/>
      <c r="K49" s="19" t="s">
        <v>353</v>
      </c>
      <c r="L49" s="21"/>
      <c r="T49" s="12"/>
      <c r="U49" s="7"/>
      <c r="Y49" s="12"/>
      <c r="Z49" s="7"/>
      <c r="AB49" s="69"/>
    </row>
    <row r="50" spans="1:28" x14ac:dyDescent="0.15">
      <c r="B50" s="4" t="s">
        <v>6</v>
      </c>
      <c r="C50" s="5" t="s">
        <v>444</v>
      </c>
      <c r="E50" s="7"/>
      <c r="F50" s="7"/>
      <c r="G50" s="7"/>
      <c r="I50" s="7"/>
      <c r="J50" s="8"/>
      <c r="K50" s="9"/>
      <c r="T50" s="12"/>
      <c r="U50" s="7"/>
      <c r="Y50" s="12"/>
      <c r="Z50" s="7"/>
      <c r="AB50" s="69"/>
    </row>
    <row r="51" spans="1:28" ht="28" x14ac:dyDescent="0.15">
      <c r="A51" s="23">
        <f>A49+1</f>
        <v>16</v>
      </c>
      <c r="B51" s="17">
        <v>245</v>
      </c>
      <c r="C51" t="str">
        <f>VLOOKUP(B:B,'Sub Op Table'!A:C,2,0)</f>
        <v>PROCESS TIME</v>
      </c>
      <c r="D51" s="14">
        <v>15</v>
      </c>
      <c r="E51" s="7">
        <f t="shared" ref="E51:E70" si="6">D51/60</f>
        <v>0.25</v>
      </c>
      <c r="F51" s="7" t="s">
        <v>334</v>
      </c>
      <c r="G51" s="20">
        <f>VLOOKUP(F51,$C$14:$D$18,2,FALSE)</f>
        <v>0.16666666666666666</v>
      </c>
      <c r="H51" s="12">
        <v>1</v>
      </c>
      <c r="I51" s="7">
        <f t="shared" ref="I51:I70" si="7">E51*G51*H51</f>
        <v>4.1666666666666664E-2</v>
      </c>
      <c r="J51" s="18"/>
      <c r="K51" s="19" t="s">
        <v>439</v>
      </c>
      <c r="L51" s="21"/>
      <c r="T51" s="12"/>
      <c r="U51" s="7"/>
      <c r="Y51" s="12"/>
      <c r="Z51" s="7"/>
      <c r="AB51" s="69"/>
    </row>
    <row r="52" spans="1:28" ht="14" x14ac:dyDescent="0.15">
      <c r="A52" s="23">
        <f t="shared" ref="A52:A70" si="8">A51+1</f>
        <v>17</v>
      </c>
      <c r="B52" s="17">
        <v>24</v>
      </c>
      <c r="C52" t="str">
        <f>VLOOKUP(B:B,'Sub Op Table'!A:C,2,0)</f>
        <v>WALK 5-7 STEPS (11-18 FT, 3.4-5.3 M)</v>
      </c>
      <c r="D52" s="6">
        <f>VLOOKUP(B52,'Sub Op Table'!A:C,3,0)</f>
        <v>3.5999999999999996</v>
      </c>
      <c r="E52" s="7">
        <f t="shared" si="6"/>
        <v>5.9999999999999991E-2</v>
      </c>
      <c r="F52" s="7" t="s">
        <v>334</v>
      </c>
      <c r="G52" s="20">
        <f t="shared" ref="G52:G70" si="9">VLOOKUP(F52,$C$14:$D$27,2,FALSE)</f>
        <v>0.16666666666666666</v>
      </c>
      <c r="H52" s="12">
        <v>1</v>
      </c>
      <c r="I52" s="7">
        <f t="shared" si="7"/>
        <v>9.9999999999999985E-3</v>
      </c>
      <c r="J52" s="18"/>
      <c r="K52" s="19" t="s">
        <v>354</v>
      </c>
      <c r="L52" s="21"/>
      <c r="T52" s="12"/>
      <c r="U52" s="7"/>
      <c r="Y52" s="12"/>
      <c r="Z52" s="7"/>
      <c r="AB52" s="69"/>
    </row>
    <row r="53" spans="1:28" ht="14" x14ac:dyDescent="0.15">
      <c r="A53" s="23">
        <f t="shared" si="8"/>
        <v>18</v>
      </c>
      <c r="B53" s="17">
        <v>7</v>
      </c>
      <c r="C53" t="str">
        <f>VLOOKUP(B:B,'Sub Op Table'!A:C,2,0)</f>
        <v>PLACE</v>
      </c>
      <c r="D53" s="6">
        <f>VLOOKUP(B53,'Sub Op Table'!A:C,3,0)</f>
        <v>0.72</v>
      </c>
      <c r="E53" s="7">
        <f t="shared" si="6"/>
        <v>1.2E-2</v>
      </c>
      <c r="F53" s="7" t="s">
        <v>334</v>
      </c>
      <c r="G53" s="20">
        <f t="shared" si="9"/>
        <v>0.16666666666666666</v>
      </c>
      <c r="H53" s="12">
        <v>1</v>
      </c>
      <c r="I53" s="7">
        <f t="shared" si="7"/>
        <v>2E-3</v>
      </c>
      <c r="J53" s="18"/>
      <c r="K53" s="19" t="s">
        <v>440</v>
      </c>
      <c r="L53" s="21"/>
      <c r="T53" s="12"/>
      <c r="U53" s="7"/>
      <c r="Y53" s="12"/>
      <c r="Z53" s="7"/>
      <c r="AB53" s="69"/>
    </row>
    <row r="54" spans="1:28" ht="14" x14ac:dyDescent="0.15">
      <c r="A54" s="23">
        <f t="shared" si="8"/>
        <v>19</v>
      </c>
      <c r="B54" s="17">
        <v>17</v>
      </c>
      <c r="C54" t="str">
        <f>VLOOKUP(B:B,'Sub Op Table'!A:C,2,0)</f>
        <v>READ 2-3 DIGITS/4-8 WORDS</v>
      </c>
      <c r="D54" s="6">
        <f>VLOOKUP(B54,'Sub Op Table'!A:C,3,0)</f>
        <v>1.0799999999999998</v>
      </c>
      <c r="E54" s="7">
        <f t="shared" si="6"/>
        <v>1.7999999999999999E-2</v>
      </c>
      <c r="F54" s="7" t="s">
        <v>334</v>
      </c>
      <c r="G54" s="20">
        <f t="shared" si="9"/>
        <v>0.16666666666666666</v>
      </c>
      <c r="H54" s="12">
        <v>1</v>
      </c>
      <c r="I54" s="7">
        <f t="shared" si="7"/>
        <v>2.9999999999999996E-3</v>
      </c>
      <c r="J54" s="18"/>
      <c r="K54" s="19" t="s">
        <v>356</v>
      </c>
      <c r="L54" s="21"/>
      <c r="T54" s="12"/>
      <c r="U54" s="7"/>
      <c r="Y54" s="12"/>
      <c r="Z54" s="7"/>
      <c r="AB54" s="69"/>
    </row>
    <row r="55" spans="1:28" ht="14" x14ac:dyDescent="0.15">
      <c r="A55" s="23">
        <f t="shared" si="8"/>
        <v>20</v>
      </c>
      <c r="B55" s="17">
        <v>7</v>
      </c>
      <c r="C55" t="str">
        <f>VLOOKUP(B:B,'Sub Op Table'!A:C,2,0)</f>
        <v>PLACE</v>
      </c>
      <c r="D55" s="6">
        <f>VLOOKUP(B55,'Sub Op Table'!A:C,3,0)</f>
        <v>0.72</v>
      </c>
      <c r="E55" s="7">
        <f t="shared" si="6"/>
        <v>1.2E-2</v>
      </c>
      <c r="F55" s="7" t="s">
        <v>334</v>
      </c>
      <c r="G55" s="20">
        <f t="shared" si="9"/>
        <v>0.16666666666666666</v>
      </c>
      <c r="H55" s="12">
        <v>1</v>
      </c>
      <c r="I55" s="7">
        <f t="shared" si="7"/>
        <v>2E-3</v>
      </c>
      <c r="J55" s="18"/>
      <c r="K55" s="19" t="s">
        <v>357</v>
      </c>
      <c r="L55" s="21"/>
      <c r="T55" s="12"/>
      <c r="U55" s="7"/>
      <c r="Y55" s="12"/>
      <c r="Z55" s="7"/>
      <c r="AB55" s="69"/>
    </row>
    <row r="56" spans="1:28" ht="14" x14ac:dyDescent="0.15">
      <c r="A56" s="23">
        <f t="shared" si="8"/>
        <v>21</v>
      </c>
      <c r="B56" s="17">
        <v>1</v>
      </c>
      <c r="C56" t="str">
        <f>VLOOKUP(B:B,'Sub Op Table'!A:C,2,0)</f>
        <v>OBTAIN</v>
      </c>
      <c r="D56" s="6">
        <f>VLOOKUP(B56,'Sub Op Table'!A:C,3,0)</f>
        <v>0.72</v>
      </c>
      <c r="E56" s="7">
        <f t="shared" si="6"/>
        <v>1.2E-2</v>
      </c>
      <c r="F56" s="7" t="s">
        <v>334</v>
      </c>
      <c r="G56" s="20">
        <f t="shared" si="9"/>
        <v>0.16666666666666666</v>
      </c>
      <c r="H56" s="12">
        <v>1</v>
      </c>
      <c r="I56" s="7">
        <f t="shared" si="7"/>
        <v>2E-3</v>
      </c>
      <c r="J56" s="18"/>
      <c r="K56" s="19" t="s">
        <v>369</v>
      </c>
      <c r="L56" s="21"/>
      <c r="T56" s="12"/>
      <c r="U56" s="7"/>
      <c r="Y56" s="12"/>
      <c r="Z56" s="7"/>
      <c r="AB56" s="69"/>
    </row>
    <row r="57" spans="1:28" ht="14" x14ac:dyDescent="0.15">
      <c r="A57" s="23">
        <f t="shared" si="8"/>
        <v>22</v>
      </c>
      <c r="B57" s="17">
        <v>59</v>
      </c>
      <c r="C57" t="str">
        <f>VLOOKUP(B:B,'Sub Op Table'!A:C,2,0)</f>
        <v xml:space="preserve">CART PUSH/PULL 6-9 STEPS </v>
      </c>
      <c r="D57" s="6">
        <f>VLOOKUP(B57,'Sub Op Table'!A:C,3,0)</f>
        <v>6.4799999999999995</v>
      </c>
      <c r="E57" s="7">
        <f t="shared" si="6"/>
        <v>0.108</v>
      </c>
      <c r="F57" s="7" t="s">
        <v>334</v>
      </c>
      <c r="G57" s="20">
        <f t="shared" si="9"/>
        <v>0.16666666666666666</v>
      </c>
      <c r="H57" s="12">
        <v>1</v>
      </c>
      <c r="I57" s="7">
        <f t="shared" si="7"/>
        <v>1.7999999999999999E-2</v>
      </c>
      <c r="J57" s="18"/>
      <c r="K57" s="19" t="s">
        <v>447</v>
      </c>
      <c r="L57" s="21"/>
      <c r="T57" s="12"/>
      <c r="U57" s="7"/>
      <c r="Y57" s="12"/>
      <c r="Z57" s="7"/>
      <c r="AB57" s="69"/>
    </row>
    <row r="58" spans="1:28" ht="14" x14ac:dyDescent="0.15">
      <c r="A58" s="23">
        <f t="shared" si="8"/>
        <v>23</v>
      </c>
      <c r="B58" s="17">
        <v>1</v>
      </c>
      <c r="C58" t="str">
        <f>VLOOKUP(B:B,'Sub Op Table'!A:C,2,0)</f>
        <v>OBTAIN</v>
      </c>
      <c r="D58" s="6">
        <f>VLOOKUP(B58,'Sub Op Table'!A:C,3,0)</f>
        <v>0.72</v>
      </c>
      <c r="E58" s="7">
        <f t="shared" si="6"/>
        <v>1.2E-2</v>
      </c>
      <c r="F58" s="7" t="s">
        <v>702</v>
      </c>
      <c r="G58" s="20">
        <f t="shared" si="9"/>
        <v>9</v>
      </c>
      <c r="H58" s="12">
        <v>1</v>
      </c>
      <c r="I58" s="7">
        <f t="shared" si="7"/>
        <v>0.108</v>
      </c>
      <c r="J58" s="18"/>
      <c r="K58" s="19" t="s">
        <v>352</v>
      </c>
      <c r="L58" s="21"/>
      <c r="T58" s="12"/>
      <c r="U58" s="7"/>
      <c r="Y58" s="12"/>
      <c r="Z58" s="7"/>
      <c r="AB58" s="69"/>
    </row>
    <row r="59" spans="1:28" ht="14" x14ac:dyDescent="0.15">
      <c r="A59" s="23">
        <f t="shared" si="8"/>
        <v>24</v>
      </c>
      <c r="B59" s="17">
        <v>1</v>
      </c>
      <c r="C59" t="str">
        <f>VLOOKUP(B:B,'Sub Op Table'!A:C,2,0)</f>
        <v>OBTAIN</v>
      </c>
      <c r="D59" s="6">
        <f>VLOOKUP(B59,'Sub Op Table'!A:C,3,0)</f>
        <v>0.72</v>
      </c>
      <c r="E59" s="7">
        <f t="shared" si="6"/>
        <v>1.2E-2</v>
      </c>
      <c r="F59" s="7" t="s">
        <v>702</v>
      </c>
      <c r="G59" s="20">
        <f t="shared" si="9"/>
        <v>9</v>
      </c>
      <c r="H59" s="12">
        <v>1</v>
      </c>
      <c r="I59" s="7">
        <f t="shared" si="7"/>
        <v>0.108</v>
      </c>
      <c r="J59" s="18"/>
      <c r="K59" s="19" t="s">
        <v>359</v>
      </c>
      <c r="L59" s="21"/>
      <c r="T59" s="12"/>
      <c r="U59" s="7"/>
      <c r="Y59" s="12"/>
      <c r="Z59" s="7"/>
      <c r="AB59" s="69"/>
    </row>
    <row r="60" spans="1:28" ht="14" x14ac:dyDescent="0.15">
      <c r="A60" s="23">
        <f t="shared" si="8"/>
        <v>25</v>
      </c>
      <c r="B60" s="17">
        <v>22</v>
      </c>
      <c r="C60" t="str">
        <f>VLOOKUP(B:B,'Sub Op Table'!A:C,2,0)</f>
        <v>WALK 1-2 STEPS (0-5 FT, 0.0-1.5 M)</v>
      </c>
      <c r="D60" s="6">
        <f>VLOOKUP(B60,'Sub Op Table'!A:C,3,0)</f>
        <v>1.0799999999999998</v>
      </c>
      <c r="E60" s="7">
        <f t="shared" si="6"/>
        <v>1.7999999999999999E-2</v>
      </c>
      <c r="F60" s="7" t="s">
        <v>702</v>
      </c>
      <c r="G60" s="20">
        <f t="shared" si="9"/>
        <v>9</v>
      </c>
      <c r="H60" s="12">
        <v>1</v>
      </c>
      <c r="I60" s="7">
        <f t="shared" si="7"/>
        <v>0.16199999999999998</v>
      </c>
      <c r="J60" s="18"/>
      <c r="K60" s="19" t="s">
        <v>358</v>
      </c>
      <c r="L60" s="21"/>
      <c r="T60" s="12"/>
      <c r="U60" s="7"/>
      <c r="Y60" s="12"/>
      <c r="Z60" s="7"/>
      <c r="AB60" s="69"/>
    </row>
    <row r="61" spans="1:28" ht="14" x14ac:dyDescent="0.15">
      <c r="A61" s="23">
        <f t="shared" si="8"/>
        <v>26</v>
      </c>
      <c r="B61" s="17">
        <v>136</v>
      </c>
      <c r="C61" t="str">
        <f>VLOOKUP(B:B,'Sub Op Table'!A:C,2,0)</f>
        <v>INSPECT 5 POINTS</v>
      </c>
      <c r="D61" s="6">
        <f>VLOOKUP(B61,'Sub Op Table'!A:C,3,0)</f>
        <v>2.1599999999999997</v>
      </c>
      <c r="E61" s="7">
        <f t="shared" si="6"/>
        <v>3.5999999999999997E-2</v>
      </c>
      <c r="F61" s="7" t="s">
        <v>702</v>
      </c>
      <c r="G61" s="20">
        <f t="shared" si="9"/>
        <v>9</v>
      </c>
      <c r="H61" s="12">
        <v>1</v>
      </c>
      <c r="I61" s="7">
        <f t="shared" si="7"/>
        <v>0.32399999999999995</v>
      </c>
      <c r="J61" s="18"/>
      <c r="K61" s="19" t="s">
        <v>448</v>
      </c>
      <c r="L61" s="21"/>
      <c r="T61" s="12"/>
      <c r="U61" s="7"/>
      <c r="Y61" s="12"/>
      <c r="Z61" s="7"/>
      <c r="AB61" s="69"/>
    </row>
    <row r="62" spans="1:28" ht="14" x14ac:dyDescent="0.15">
      <c r="A62" s="23">
        <f t="shared" si="8"/>
        <v>27</v>
      </c>
      <c r="B62" s="17">
        <v>1</v>
      </c>
      <c r="C62" t="str">
        <f>VLOOKUP(B:B,'Sub Op Table'!A:C,2,0)</f>
        <v>OBTAIN</v>
      </c>
      <c r="D62" s="6">
        <f>VLOOKUP(B62,'Sub Op Table'!A:C,3,0)</f>
        <v>0.72</v>
      </c>
      <c r="E62" s="7">
        <f t="shared" si="6"/>
        <v>1.2E-2</v>
      </c>
      <c r="F62" s="182" t="s">
        <v>712</v>
      </c>
      <c r="G62" s="20">
        <f t="shared" si="9"/>
        <v>11.933333333333334</v>
      </c>
      <c r="H62" s="12">
        <v>1</v>
      </c>
      <c r="I62" s="7">
        <f t="shared" si="7"/>
        <v>0.14319999999999999</v>
      </c>
      <c r="J62" s="18"/>
      <c r="K62" s="19" t="s">
        <v>360</v>
      </c>
      <c r="L62" s="21"/>
      <c r="T62" s="12"/>
      <c r="U62" s="7"/>
      <c r="Y62" s="12"/>
      <c r="Z62" s="7"/>
      <c r="AB62" s="69"/>
    </row>
    <row r="63" spans="1:28" ht="14" x14ac:dyDescent="0.15">
      <c r="A63" s="23">
        <f t="shared" si="8"/>
        <v>28</v>
      </c>
      <c r="B63" s="17">
        <v>120</v>
      </c>
      <c r="C63" t="str">
        <f>VLOOKUP(B:B,'Sub Op Table'!A:C,2,0)</f>
        <v xml:space="preserve">SCAN BARCODE </v>
      </c>
      <c r="D63" s="6">
        <f>VLOOKUP(B63,'Sub Op Table'!A:C,3,0)</f>
        <v>1.7999999999999998</v>
      </c>
      <c r="E63" s="7">
        <f t="shared" si="6"/>
        <v>2.9999999999999995E-2</v>
      </c>
      <c r="F63" s="182" t="s">
        <v>712</v>
      </c>
      <c r="G63" s="20">
        <f t="shared" si="9"/>
        <v>11.933333333333334</v>
      </c>
      <c r="H63" s="12">
        <v>1</v>
      </c>
      <c r="I63" s="7">
        <f t="shared" si="7"/>
        <v>0.35799999999999993</v>
      </c>
      <c r="J63" s="18"/>
      <c r="K63" s="19" t="s">
        <v>361</v>
      </c>
      <c r="L63" s="21"/>
      <c r="T63" s="12"/>
      <c r="U63" s="7"/>
      <c r="Y63" s="12"/>
      <c r="Z63" s="7"/>
      <c r="AB63" s="69"/>
    </row>
    <row r="64" spans="1:28" ht="14" x14ac:dyDescent="0.15">
      <c r="A64" s="23">
        <f t="shared" si="8"/>
        <v>29</v>
      </c>
      <c r="B64" s="17">
        <v>22</v>
      </c>
      <c r="C64" t="str">
        <f>VLOOKUP(B:B,'Sub Op Table'!A:C,2,0)</f>
        <v>WALK 1-2 STEPS (0-5 FT, 0.0-1.5 M)</v>
      </c>
      <c r="D64" s="6">
        <f>VLOOKUP(B64,'Sub Op Table'!A:C,3,0)</f>
        <v>1.0799999999999998</v>
      </c>
      <c r="E64" s="7">
        <f t="shared" si="6"/>
        <v>1.7999999999999999E-2</v>
      </c>
      <c r="F64" s="182" t="s">
        <v>370</v>
      </c>
      <c r="G64" s="20">
        <f t="shared" si="9"/>
        <v>1</v>
      </c>
      <c r="H64" s="12">
        <v>1</v>
      </c>
      <c r="I64" s="7">
        <f t="shared" si="7"/>
        <v>1.7999999999999999E-2</v>
      </c>
      <c r="J64" s="18"/>
      <c r="K64" s="19" t="s">
        <v>363</v>
      </c>
      <c r="L64" s="21"/>
      <c r="T64" s="12"/>
      <c r="U64" s="7"/>
      <c r="Y64" s="12"/>
      <c r="Z64" s="7"/>
      <c r="AB64" s="69"/>
    </row>
    <row r="65" spans="1:29" ht="14" x14ac:dyDescent="0.15">
      <c r="A65" s="23">
        <f t="shared" si="8"/>
        <v>30</v>
      </c>
      <c r="B65" s="17">
        <v>14</v>
      </c>
      <c r="C65" t="str">
        <f>VLOOKUP(B:B,'Sub Op Table'!A:C,2,0)</f>
        <v>POSITION WITH CARE AND 50% BEND</v>
      </c>
      <c r="D65" s="6">
        <f>VLOOKUP(B65,'Sub Op Table'!A:C,3,0)</f>
        <v>3.5999999999999996</v>
      </c>
      <c r="E65" s="7">
        <f t="shared" si="6"/>
        <v>5.9999999999999991E-2</v>
      </c>
      <c r="F65" s="182" t="s">
        <v>370</v>
      </c>
      <c r="G65" s="20">
        <f t="shared" si="9"/>
        <v>1</v>
      </c>
      <c r="H65" s="12">
        <v>1</v>
      </c>
      <c r="I65" s="7">
        <f t="shared" si="7"/>
        <v>5.9999999999999991E-2</v>
      </c>
      <c r="J65" s="18"/>
      <c r="K65" s="19" t="s">
        <v>394</v>
      </c>
      <c r="L65" s="21"/>
      <c r="T65" s="12"/>
      <c r="U65" s="7"/>
      <c r="Y65" s="12"/>
      <c r="Z65" s="7"/>
      <c r="AB65" s="69"/>
    </row>
    <row r="66" spans="1:29" ht="14" x14ac:dyDescent="0.15">
      <c r="A66" s="23">
        <f t="shared" si="8"/>
        <v>31</v>
      </c>
      <c r="B66" s="17">
        <v>7</v>
      </c>
      <c r="C66" t="str">
        <f>VLOOKUP(B:B,'Sub Op Table'!A:C,2,0)</f>
        <v>PLACE</v>
      </c>
      <c r="D66" s="6">
        <f>VLOOKUP(B66,'Sub Op Table'!A:C,3,0)</f>
        <v>0.72</v>
      </c>
      <c r="E66" s="7">
        <f t="shared" si="6"/>
        <v>1.2E-2</v>
      </c>
      <c r="F66" s="182" t="s">
        <v>702</v>
      </c>
      <c r="G66" s="20">
        <f t="shared" si="9"/>
        <v>9</v>
      </c>
      <c r="H66" s="12">
        <v>1</v>
      </c>
      <c r="I66" s="7">
        <f t="shared" si="7"/>
        <v>0.108</v>
      </c>
      <c r="J66" s="18"/>
      <c r="K66" s="19" t="s">
        <v>364</v>
      </c>
      <c r="L66" s="21"/>
      <c r="T66" s="12"/>
      <c r="U66" s="7"/>
      <c r="Y66" s="12"/>
      <c r="Z66" s="7"/>
      <c r="AB66" s="69"/>
    </row>
    <row r="67" spans="1:29" ht="14" x14ac:dyDescent="0.15">
      <c r="A67" s="23">
        <f t="shared" si="8"/>
        <v>32</v>
      </c>
      <c r="B67" s="17">
        <v>120</v>
      </c>
      <c r="C67" t="str">
        <f>VLOOKUP(B:B,'Sub Op Table'!A:C,2,0)</f>
        <v xml:space="preserve">SCAN BARCODE </v>
      </c>
      <c r="D67" s="6">
        <f>VLOOKUP(B67,'Sub Op Table'!A:C,3,0)</f>
        <v>1.7999999999999998</v>
      </c>
      <c r="E67" s="7">
        <f t="shared" si="6"/>
        <v>2.9999999999999995E-2</v>
      </c>
      <c r="F67" s="182" t="s">
        <v>702</v>
      </c>
      <c r="G67" s="20">
        <f t="shared" si="9"/>
        <v>9</v>
      </c>
      <c r="H67" s="12">
        <v>1</v>
      </c>
      <c r="I67" s="7">
        <f t="shared" si="7"/>
        <v>0.26999999999999996</v>
      </c>
      <c r="J67" s="18"/>
      <c r="K67" s="19" t="s">
        <v>365</v>
      </c>
      <c r="L67" s="21"/>
      <c r="T67" s="12"/>
      <c r="U67" s="7"/>
      <c r="Y67" s="12"/>
      <c r="Z67" s="7"/>
      <c r="AB67" s="69"/>
    </row>
    <row r="68" spans="1:29" ht="14" x14ac:dyDescent="0.15">
      <c r="A68" s="23">
        <f t="shared" si="8"/>
        <v>33</v>
      </c>
      <c r="B68" s="17">
        <v>22</v>
      </c>
      <c r="C68" t="str">
        <f>VLOOKUP(B:B,'Sub Op Table'!A:C,2,0)</f>
        <v>WALK 1-2 STEPS (0-5 FT, 0.0-1.5 M)</v>
      </c>
      <c r="D68" s="6">
        <f>VLOOKUP(B68,'Sub Op Table'!A:C,3,0)</f>
        <v>1.0799999999999998</v>
      </c>
      <c r="E68" s="7">
        <f t="shared" si="6"/>
        <v>1.7999999999999999E-2</v>
      </c>
      <c r="F68" s="182" t="s">
        <v>370</v>
      </c>
      <c r="G68" s="20">
        <f t="shared" si="9"/>
        <v>1</v>
      </c>
      <c r="H68" s="12">
        <v>1</v>
      </c>
      <c r="I68" s="7">
        <f t="shared" si="7"/>
        <v>1.7999999999999999E-2</v>
      </c>
      <c r="J68" s="18"/>
      <c r="K68" s="19" t="s">
        <v>363</v>
      </c>
      <c r="L68" s="21"/>
      <c r="T68" s="12"/>
      <c r="U68" s="7"/>
      <c r="Y68" s="12"/>
      <c r="Z68" s="7"/>
      <c r="AB68" s="69"/>
    </row>
    <row r="69" spans="1:29" ht="14" x14ac:dyDescent="0.15">
      <c r="A69" s="23">
        <f t="shared" si="8"/>
        <v>34</v>
      </c>
      <c r="B69" s="17">
        <v>1</v>
      </c>
      <c r="C69" t="str">
        <f>VLOOKUP(B:B,'Sub Op Table'!A:C,2,0)</f>
        <v>OBTAIN</v>
      </c>
      <c r="D69" s="6">
        <f>VLOOKUP(B69,'Sub Op Table'!A:C,3,0)</f>
        <v>0.72</v>
      </c>
      <c r="E69" s="7">
        <f t="shared" si="6"/>
        <v>1.2E-2</v>
      </c>
      <c r="F69" s="182" t="s">
        <v>370</v>
      </c>
      <c r="G69" s="20">
        <f t="shared" si="9"/>
        <v>1</v>
      </c>
      <c r="H69" s="12">
        <v>1</v>
      </c>
      <c r="I69" s="7">
        <f t="shared" si="7"/>
        <v>1.2E-2</v>
      </c>
      <c r="J69" s="18"/>
      <c r="K69" s="19" t="s">
        <v>369</v>
      </c>
      <c r="L69" s="21"/>
      <c r="T69" s="12"/>
      <c r="U69" s="7"/>
      <c r="Y69" s="12"/>
      <c r="Z69" s="7"/>
      <c r="AB69" s="69"/>
    </row>
    <row r="70" spans="1:29" ht="14" x14ac:dyDescent="0.15">
      <c r="A70" s="23">
        <f t="shared" si="8"/>
        <v>35</v>
      </c>
      <c r="B70" s="17">
        <v>58</v>
      </c>
      <c r="C70" t="str">
        <f>VLOOKUP(B:B,'Sub Op Table'!A:C,2,0)</f>
        <v xml:space="preserve">CART PUSH/PULL 3-5 STEPS </v>
      </c>
      <c r="D70" s="6">
        <f>VLOOKUP(B70,'Sub Op Table'!A:C,3,0)</f>
        <v>4.3199999999999994</v>
      </c>
      <c r="E70" s="7">
        <f t="shared" si="6"/>
        <v>7.1999999999999995E-2</v>
      </c>
      <c r="F70" s="182" t="s">
        <v>370</v>
      </c>
      <c r="G70" s="20">
        <f t="shared" si="9"/>
        <v>1</v>
      </c>
      <c r="H70" s="12">
        <v>1</v>
      </c>
      <c r="I70" s="7">
        <f t="shared" si="7"/>
        <v>7.1999999999999995E-2</v>
      </c>
      <c r="J70" s="18"/>
      <c r="K70" s="19" t="s">
        <v>399</v>
      </c>
      <c r="L70" s="21"/>
      <c r="T70" s="12"/>
      <c r="U70" s="7"/>
      <c r="Y70" s="12"/>
      <c r="Z70" s="7"/>
      <c r="AB70" s="69"/>
    </row>
    <row r="71" spans="1:29" x14ac:dyDescent="0.15">
      <c r="B71" s="4" t="s">
        <v>6</v>
      </c>
      <c r="C71" s="5" t="s">
        <v>708</v>
      </c>
      <c r="E71" s="7"/>
      <c r="F71" s="7"/>
      <c r="G71" s="7"/>
      <c r="I71" s="7"/>
      <c r="J71" s="8"/>
      <c r="K71" s="9"/>
      <c r="T71" s="12"/>
      <c r="U71" s="7"/>
      <c r="Y71" s="12"/>
      <c r="Z71" s="7"/>
      <c r="AB71" s="69"/>
    </row>
    <row r="72" spans="1:29" ht="15" x14ac:dyDescent="0.2">
      <c r="A72" s="17"/>
      <c r="B72" s="17"/>
      <c r="C72" s="76" t="s">
        <v>383</v>
      </c>
      <c r="E72" s="7"/>
      <c r="F72" s="7"/>
      <c r="G72" s="7"/>
      <c r="I72" s="7"/>
      <c r="J72" s="18"/>
      <c r="K72" s="19"/>
      <c r="L72" s="21"/>
      <c r="T72" s="74"/>
      <c r="U72" s="12"/>
      <c r="V72" s="7"/>
      <c r="Z72" s="12"/>
      <c r="AA72" s="7"/>
      <c r="AC72" s="69"/>
    </row>
    <row r="73" spans="1:29" ht="15" x14ac:dyDescent="0.2">
      <c r="A73" s="17">
        <v>36</v>
      </c>
      <c r="B73" s="17">
        <v>245</v>
      </c>
      <c r="C73" t="str">
        <f>VLOOKUP(B:B,'Sub Op Table'!A:C,2,0)</f>
        <v>PROCESS TIME</v>
      </c>
      <c r="D73" s="14">
        <v>10</v>
      </c>
      <c r="E73" s="7">
        <f t="shared" ref="E73:E75" si="10">D73/60</f>
        <v>0.16666666666666666</v>
      </c>
      <c r="F73" s="75" t="s">
        <v>702</v>
      </c>
      <c r="G73" s="20">
        <f t="shared" ref="G73:G78" si="11">VLOOKUP(F73,$C$14:$D$24,2,FALSE)</f>
        <v>9</v>
      </c>
      <c r="H73" s="12">
        <f>'Secondary Assumptions'!C27</f>
        <v>0.12</v>
      </c>
      <c r="I73" s="7">
        <f t="shared" ref="I73:I78" si="12">E73*G73*H73</f>
        <v>0.18</v>
      </c>
      <c r="J73" s="18"/>
      <c r="K73" s="19" t="s">
        <v>655</v>
      </c>
      <c r="L73" s="21"/>
      <c r="T73" s="74"/>
      <c r="U73" s="12"/>
      <c r="V73" s="7"/>
      <c r="Z73" s="12"/>
      <c r="AA73" s="7"/>
      <c r="AC73" s="69"/>
    </row>
    <row r="74" spans="1:29" ht="15" x14ac:dyDescent="0.2">
      <c r="A74" s="17">
        <v>37</v>
      </c>
      <c r="B74" s="17">
        <v>434</v>
      </c>
      <c r="C74" t="str">
        <f>VLOOKUP(B:B,'Sub Op Table'!A:C,2,0)</f>
        <v>OBTAIN RADIO FROM BELT AND RETURN</v>
      </c>
      <c r="D74" s="6">
        <f>VLOOKUP(B74,'Sub Op Table'!A:C,3,0)</f>
        <v>2.88</v>
      </c>
      <c r="E74" s="7">
        <f t="shared" si="10"/>
        <v>4.8000000000000001E-2</v>
      </c>
      <c r="F74" s="75" t="s">
        <v>702</v>
      </c>
      <c r="G74" s="20">
        <f t="shared" si="11"/>
        <v>9</v>
      </c>
      <c r="H74" s="12">
        <f>'Secondary Assumptions'!C27</f>
        <v>0.12</v>
      </c>
      <c r="I74" s="7">
        <f t="shared" si="12"/>
        <v>5.1839999999999997E-2</v>
      </c>
      <c r="J74" s="18"/>
      <c r="K74" s="19" t="s">
        <v>497</v>
      </c>
      <c r="L74" s="21"/>
      <c r="T74" s="74"/>
      <c r="U74" s="12"/>
      <c r="V74" s="7"/>
      <c r="Z74" s="12"/>
      <c r="AA74" s="7"/>
      <c r="AC74" s="69"/>
    </row>
    <row r="75" spans="1:29" ht="15" x14ac:dyDescent="0.2">
      <c r="A75" s="23">
        <v>38</v>
      </c>
      <c r="B75" s="17">
        <v>412</v>
      </c>
      <c r="C75" t="str">
        <f>VLOOKUP(B:B,'Sub Op Table'!A:C,2,0)</f>
        <v>ALIGN TO 2 POINTS</v>
      </c>
      <c r="D75" s="6">
        <f>VLOOKUP(B75,'Sub Op Table'!A:C,3,0)</f>
        <v>2.52</v>
      </c>
      <c r="E75" s="7">
        <f t="shared" si="10"/>
        <v>4.2000000000000003E-2</v>
      </c>
      <c r="F75" s="75" t="s">
        <v>702</v>
      </c>
      <c r="G75" s="20">
        <f t="shared" si="11"/>
        <v>9</v>
      </c>
      <c r="H75" s="12">
        <f>'Secondary Assumptions'!C27</f>
        <v>0.12</v>
      </c>
      <c r="I75" s="7">
        <f t="shared" si="12"/>
        <v>4.5359999999999998E-2</v>
      </c>
      <c r="J75" s="18"/>
      <c r="K75" s="19" t="s">
        <v>391</v>
      </c>
      <c r="L75" s="21"/>
      <c r="T75" s="74"/>
      <c r="U75" s="12"/>
      <c r="V75" s="7"/>
      <c r="Z75" s="12"/>
      <c r="AA75" s="7"/>
      <c r="AC75" s="69"/>
    </row>
    <row r="76" spans="1:29" ht="15" x14ac:dyDescent="0.2">
      <c r="A76" s="23">
        <v>39</v>
      </c>
      <c r="B76" s="17">
        <v>197</v>
      </c>
      <c r="C76" t="str">
        <f>VLOOKUP(B:B,'Sub Op Table'!A:C,2,0)</f>
        <v>PUSH BUTTON/PUSH PULL SWITCH / LEVER &lt;12"</v>
      </c>
      <c r="D76" s="6">
        <f>VLOOKUP(B76,'Sub Op Table'!A:C,3,0)</f>
        <v>1.0799999999999998</v>
      </c>
      <c r="E76" s="7">
        <f>D76/60</f>
        <v>1.7999999999999999E-2</v>
      </c>
      <c r="F76" s="75" t="s">
        <v>702</v>
      </c>
      <c r="G76" s="20">
        <f t="shared" si="11"/>
        <v>9</v>
      </c>
      <c r="H76" s="12">
        <f>'Secondary Assumptions'!C27</f>
        <v>0.12</v>
      </c>
      <c r="I76" s="7">
        <f t="shared" si="12"/>
        <v>1.9439999999999995E-2</v>
      </c>
      <c r="J76" s="18"/>
      <c r="K76" s="19" t="s">
        <v>384</v>
      </c>
      <c r="L76" s="21"/>
      <c r="T76" s="74"/>
      <c r="U76" s="12"/>
      <c r="V76" s="7"/>
      <c r="Z76" s="12"/>
      <c r="AA76" s="7"/>
      <c r="AC76" s="69"/>
    </row>
    <row r="77" spans="1:29" ht="15" x14ac:dyDescent="0.2">
      <c r="A77" s="23">
        <f t="shared" ref="A77:A78" si="13">A76+1</f>
        <v>40</v>
      </c>
      <c r="B77" s="17">
        <v>197</v>
      </c>
      <c r="C77" t="str">
        <f>VLOOKUP(B:B,'Sub Op Table'!A:C,2,0)</f>
        <v>PUSH BUTTON/PUSH PULL SWITCH / LEVER &lt;12"</v>
      </c>
      <c r="D77" s="6">
        <f>VLOOKUP(B77,'Sub Op Table'!A:C,3,0)</f>
        <v>1.0799999999999998</v>
      </c>
      <c r="E77" s="7">
        <f>D77/60</f>
        <v>1.7999999999999999E-2</v>
      </c>
      <c r="F77" s="75" t="s">
        <v>702</v>
      </c>
      <c r="G77" s="20">
        <f t="shared" si="11"/>
        <v>9</v>
      </c>
      <c r="H77" s="12">
        <f>'Secondary Assumptions'!C27</f>
        <v>0.12</v>
      </c>
      <c r="I77" s="7">
        <f t="shared" si="12"/>
        <v>1.9439999999999995E-2</v>
      </c>
      <c r="J77" s="18"/>
      <c r="K77" s="19" t="s">
        <v>385</v>
      </c>
      <c r="L77" s="21"/>
      <c r="T77" s="74"/>
      <c r="U77" s="12"/>
      <c r="V77" s="7"/>
      <c r="Z77" s="12"/>
      <c r="AA77" s="7"/>
      <c r="AC77" s="69"/>
    </row>
    <row r="78" spans="1:29" ht="15" x14ac:dyDescent="0.2">
      <c r="A78" s="23">
        <f t="shared" si="13"/>
        <v>41</v>
      </c>
      <c r="B78" s="17">
        <v>17</v>
      </c>
      <c r="C78" t="str">
        <f>VLOOKUP(B:B,'Sub Op Table'!A:C,2,0)</f>
        <v>READ 2-3 DIGITS/4-8 WORDS</v>
      </c>
      <c r="D78" s="6">
        <f>VLOOKUP(B78,'Sub Op Table'!A:C,3,0)</f>
        <v>1.0799999999999998</v>
      </c>
      <c r="E78" s="7">
        <f>D78/60</f>
        <v>1.7999999999999999E-2</v>
      </c>
      <c r="F78" s="75" t="s">
        <v>702</v>
      </c>
      <c r="G78" s="20">
        <f t="shared" si="11"/>
        <v>9</v>
      </c>
      <c r="H78" s="12">
        <f>'Secondary Assumptions'!C27</f>
        <v>0.12</v>
      </c>
      <c r="I78" s="7">
        <f t="shared" si="12"/>
        <v>1.9439999999999995E-2</v>
      </c>
      <c r="J78" s="18"/>
      <c r="K78" s="19" t="s">
        <v>386</v>
      </c>
      <c r="L78" s="21"/>
      <c r="T78" s="74"/>
      <c r="U78" s="12"/>
      <c r="V78" s="7"/>
      <c r="Z78" s="12"/>
      <c r="AA78" s="7"/>
      <c r="AC78" s="69"/>
    </row>
    <row r="79" spans="1:29" ht="15" x14ac:dyDescent="0.2">
      <c r="A79" s="17"/>
      <c r="B79" s="17"/>
      <c r="C79" s="76" t="s">
        <v>709</v>
      </c>
      <c r="E79" s="7"/>
      <c r="F79" s="7"/>
      <c r="G79" s="7"/>
      <c r="I79" s="7"/>
      <c r="J79" s="18"/>
      <c r="K79" s="19"/>
      <c r="L79" s="21"/>
      <c r="T79" s="74"/>
      <c r="U79" s="12"/>
      <c r="V79" s="7"/>
      <c r="Z79" s="12"/>
      <c r="AA79" s="7"/>
      <c r="AC79" s="69"/>
    </row>
    <row r="80" spans="1:29" ht="15" x14ac:dyDescent="0.2">
      <c r="A80" s="17">
        <v>42</v>
      </c>
      <c r="B80" s="17">
        <v>74</v>
      </c>
      <c r="C80" t="str">
        <f>VLOOKUP(B:B,'Sub Op Table'!A:C,2,0)</f>
        <v>CART PUSH/PULL 111-122 STEPS</v>
      </c>
      <c r="D80" s="6">
        <f>VLOOKUP(B80,'Sub Op Table'!A:C,3,0)</f>
        <v>89.639999999999986</v>
      </c>
      <c r="E80" s="7">
        <f t="shared" ref="E80" si="14">D80/60</f>
        <v>1.4939999999999998</v>
      </c>
      <c r="F80" s="75" t="s">
        <v>702</v>
      </c>
      <c r="G80" s="20">
        <f>VLOOKUP(F80,$C$14:$D$24,2,FALSE)</f>
        <v>9</v>
      </c>
      <c r="H80" s="12">
        <f>'Secondary Assumptions'!C23*'Secondary Assumptions'!C27</f>
        <v>3.5999999999999997E-2</v>
      </c>
      <c r="I80" s="7">
        <f>E80*G80*H80</f>
        <v>0.48405599999999988</v>
      </c>
      <c r="J80" s="18"/>
      <c r="K80" s="19" t="s">
        <v>710</v>
      </c>
      <c r="L80" s="21"/>
      <c r="T80" s="74"/>
      <c r="U80" s="12"/>
      <c r="V80" s="7"/>
      <c r="Z80" s="12"/>
      <c r="AA80" s="7"/>
      <c r="AC80" s="69"/>
    </row>
    <row r="81" spans="1:29" ht="15" x14ac:dyDescent="0.2">
      <c r="A81" s="17">
        <v>43</v>
      </c>
      <c r="B81" s="17">
        <v>245</v>
      </c>
      <c r="C81" t="str">
        <f>VLOOKUP(B:B,'Sub Op Table'!A:C,2,0)</f>
        <v>PROCESS TIME</v>
      </c>
      <c r="D81" s="14">
        <v>5</v>
      </c>
      <c r="E81" s="7">
        <f>D81/60</f>
        <v>8.3333333333333329E-2</v>
      </c>
      <c r="F81" s="75" t="s">
        <v>702</v>
      </c>
      <c r="G81" s="20">
        <f>VLOOKUP(F81,$C$14:$D$24,2,FALSE)</f>
        <v>9</v>
      </c>
      <c r="H81" s="12">
        <f>'Secondary Assumptions'!C23*'Secondary Assumptions'!C27</f>
        <v>3.5999999999999997E-2</v>
      </c>
      <c r="I81" s="7">
        <f>E81*G81*H81</f>
        <v>2.6999999999999996E-2</v>
      </c>
      <c r="J81" s="18"/>
      <c r="K81" s="19" t="s">
        <v>413</v>
      </c>
      <c r="L81" s="21"/>
      <c r="T81" s="74"/>
      <c r="U81" s="12"/>
      <c r="V81" s="7"/>
      <c r="Z81" s="12"/>
      <c r="AA81" s="7"/>
      <c r="AC81" s="69"/>
    </row>
    <row r="82" spans="1:29" ht="15" x14ac:dyDescent="0.2">
      <c r="A82" s="17"/>
      <c r="B82" s="17"/>
      <c r="C82" s="76" t="s">
        <v>711</v>
      </c>
      <c r="E82" s="7"/>
      <c r="F82" s="7"/>
      <c r="G82" s="7"/>
      <c r="I82" s="7"/>
      <c r="J82" s="18"/>
      <c r="K82" s="19"/>
      <c r="L82" s="21"/>
      <c r="T82" s="74"/>
      <c r="U82" s="12"/>
      <c r="V82" s="7"/>
      <c r="Z82" s="12"/>
      <c r="AA82" s="7"/>
      <c r="AC82" s="69"/>
    </row>
    <row r="83" spans="1:29" ht="15" x14ac:dyDescent="0.2">
      <c r="A83" s="17">
        <v>44</v>
      </c>
      <c r="B83" s="17">
        <v>59</v>
      </c>
      <c r="C83" t="str">
        <f>VLOOKUP(B:B,'Sub Op Table'!A:C,2,0)</f>
        <v xml:space="preserve">CART PUSH/PULL 6-9 STEPS </v>
      </c>
      <c r="D83" s="6">
        <f>VLOOKUP(B83,'Sub Op Table'!A:C,3,0)</f>
        <v>6.4799999999999995</v>
      </c>
      <c r="E83" s="7">
        <f t="shared" ref="E83" si="15">D83/60</f>
        <v>0.108</v>
      </c>
      <c r="F83" s="75" t="s">
        <v>702</v>
      </c>
      <c r="G83" s="20">
        <f>VLOOKUP(F83,$C$14:$D$24,2,FALSE)</f>
        <v>9</v>
      </c>
      <c r="H83" s="12">
        <f>'Secondary Assumptions'!C23*'Secondary Assumptions'!C27</f>
        <v>3.5999999999999997E-2</v>
      </c>
      <c r="I83" s="7">
        <f>E83*G83*H83</f>
        <v>3.4991999999999995E-2</v>
      </c>
      <c r="J83" s="18"/>
      <c r="K83" s="19" t="s">
        <v>388</v>
      </c>
      <c r="L83" s="21"/>
      <c r="T83" s="74"/>
      <c r="U83" s="12"/>
      <c r="V83" s="7"/>
      <c r="Z83" s="12"/>
      <c r="AA83" s="7"/>
      <c r="AC83" s="69"/>
    </row>
    <row r="84" spans="1:29" ht="15" x14ac:dyDescent="0.2">
      <c r="A84" s="17">
        <v>45</v>
      </c>
      <c r="B84" s="17">
        <v>136</v>
      </c>
      <c r="C84" t="str">
        <f>VLOOKUP(B:B,'Sub Op Table'!A:C,2,0)</f>
        <v>INSPECT 5 POINTS</v>
      </c>
      <c r="D84" s="6">
        <f>VLOOKUP(B84,'Sub Op Table'!A:C,3,0)</f>
        <v>2.1599999999999997</v>
      </c>
      <c r="E84" s="7">
        <f>D84/60</f>
        <v>3.5999999999999997E-2</v>
      </c>
      <c r="F84" s="75" t="s">
        <v>702</v>
      </c>
      <c r="G84" s="20">
        <f>VLOOKUP(F84,$C$14:$D$24,2,FALSE)</f>
        <v>9</v>
      </c>
      <c r="H84" s="12">
        <f>'Secondary Assumptions'!C23*'Secondary Assumptions'!C27</f>
        <v>3.5999999999999997E-2</v>
      </c>
      <c r="I84" s="7">
        <f>E84*G84*H84</f>
        <v>1.1663999999999997E-2</v>
      </c>
      <c r="J84" s="18"/>
      <c r="K84" s="19" t="s">
        <v>413</v>
      </c>
      <c r="L84" s="21"/>
      <c r="T84" s="74"/>
      <c r="U84" s="12"/>
      <c r="V84" s="7"/>
      <c r="Z84" s="12"/>
      <c r="AA84" s="7"/>
      <c r="AC84" s="69"/>
    </row>
    <row r="85" spans="1:29" ht="15" x14ac:dyDescent="0.2">
      <c r="A85" s="17">
        <v>46</v>
      </c>
      <c r="B85" s="17">
        <v>59</v>
      </c>
      <c r="C85" t="str">
        <f>VLOOKUP(B:B,'Sub Op Table'!A:C,2,0)</f>
        <v xml:space="preserve">CART PUSH/PULL 6-9 STEPS </v>
      </c>
      <c r="D85" s="6">
        <f>VLOOKUP(B85,'Sub Op Table'!A:C,3,0)</f>
        <v>6.4799999999999995</v>
      </c>
      <c r="E85" s="7">
        <f t="shared" ref="E85" si="16">D85/60</f>
        <v>0.108</v>
      </c>
      <c r="F85" s="75" t="s">
        <v>702</v>
      </c>
      <c r="G85" s="20">
        <f>VLOOKUP(F85,$C$14:$D$24,2,FALSE)</f>
        <v>9</v>
      </c>
      <c r="H85" s="12">
        <f>'Secondary Assumptions'!C23*'Secondary Assumptions'!C27</f>
        <v>3.5999999999999997E-2</v>
      </c>
      <c r="I85" s="7">
        <f>E85*G85*H85</f>
        <v>3.4991999999999995E-2</v>
      </c>
      <c r="J85" s="18"/>
      <c r="K85" s="19" t="s">
        <v>656</v>
      </c>
      <c r="L85" s="21"/>
      <c r="T85" s="74"/>
      <c r="U85" s="12"/>
      <c r="V85" s="7"/>
      <c r="Z85" s="12"/>
      <c r="AA85" s="7"/>
      <c r="AC85" s="69"/>
    </row>
    <row r="86" spans="1:29" ht="15" x14ac:dyDescent="0.2">
      <c r="A86" s="17"/>
      <c r="B86" s="17"/>
      <c r="C86" s="76" t="s">
        <v>699</v>
      </c>
      <c r="E86" s="7"/>
      <c r="F86" s="7"/>
      <c r="G86" s="7"/>
      <c r="I86" s="7"/>
      <c r="J86" s="18"/>
      <c r="K86" s="19"/>
      <c r="L86" s="21"/>
      <c r="T86" s="74"/>
      <c r="U86" s="12"/>
      <c r="V86" s="7"/>
      <c r="Z86" s="12"/>
      <c r="AA86" s="7"/>
      <c r="AC86" s="69"/>
    </row>
    <row r="87" spans="1:29" ht="15" x14ac:dyDescent="0.2">
      <c r="A87" s="17">
        <v>47</v>
      </c>
      <c r="B87" s="17">
        <v>245</v>
      </c>
      <c r="C87" t="str">
        <f>VLOOKUP(B:B,'Sub Op Table'!A:C,2,0)</f>
        <v>PROCESS TIME</v>
      </c>
      <c r="D87" s="14">
        <v>10</v>
      </c>
      <c r="E87" s="7">
        <f t="shared" ref="E87" si="17">D87/60</f>
        <v>0.16666666666666666</v>
      </c>
      <c r="F87" s="75" t="s">
        <v>705</v>
      </c>
      <c r="G87" s="20">
        <f>VLOOKUP(F87,$C$14:$D$24,2,FALSE)</f>
        <v>1</v>
      </c>
      <c r="H87" s="12">
        <f>'Secondary Assumptions'!C16</f>
        <v>0.95</v>
      </c>
      <c r="I87" s="7">
        <f>E87*G87*H87</f>
        <v>0.15833333333333333</v>
      </c>
      <c r="J87" s="18"/>
      <c r="K87" s="19" t="s">
        <v>657</v>
      </c>
      <c r="L87" s="21"/>
      <c r="T87" s="74"/>
      <c r="U87" s="12"/>
      <c r="V87" s="7"/>
      <c r="Z87" s="12"/>
      <c r="AA87" s="7"/>
      <c r="AC87" s="69"/>
    </row>
    <row r="88" spans="1:29" ht="15" x14ac:dyDescent="0.2">
      <c r="A88" s="17"/>
      <c r="B88" s="17"/>
      <c r="C88" s="76" t="s">
        <v>808</v>
      </c>
      <c r="E88" s="7"/>
      <c r="F88" s="75"/>
      <c r="G88" s="20"/>
      <c r="I88" s="7"/>
      <c r="J88" s="18"/>
      <c r="K88" s="19"/>
      <c r="L88" s="21"/>
      <c r="T88" s="74"/>
      <c r="U88" s="12"/>
      <c r="V88" s="7"/>
      <c r="Z88" s="12"/>
      <c r="AA88" s="7"/>
      <c r="AC88" s="69"/>
    </row>
    <row r="89" spans="1:29" ht="15" x14ac:dyDescent="0.2">
      <c r="A89" s="17">
        <v>48</v>
      </c>
      <c r="B89" s="17">
        <v>434</v>
      </c>
      <c r="C89" t="str">
        <f>VLOOKUP(B:B,'Sub Op Table'!A:C,2,0)</f>
        <v>OBTAIN RADIO FROM BELT AND RETURN</v>
      </c>
      <c r="D89" s="6">
        <f>VLOOKUP(B89,'Sub Op Table'!A:C,3,0)</f>
        <v>2.88</v>
      </c>
      <c r="E89" s="7">
        <f t="shared" ref="E89:E96" si="18">D89/60</f>
        <v>4.8000000000000001E-2</v>
      </c>
      <c r="F89" s="75" t="s">
        <v>705</v>
      </c>
      <c r="G89" s="20">
        <f>VLOOKUP(F89,$C$14:$D$24,2,FALSE)</f>
        <v>1</v>
      </c>
      <c r="H89" s="12">
        <v>1</v>
      </c>
      <c r="I89" s="7">
        <f t="shared" ref="I89:I96" si="19">E89*G89*H89</f>
        <v>4.8000000000000001E-2</v>
      </c>
      <c r="J89" s="18"/>
      <c r="K89" s="19" t="s">
        <v>497</v>
      </c>
      <c r="L89" s="21"/>
      <c r="T89" s="74"/>
      <c r="U89" s="12"/>
      <c r="V89" s="7"/>
      <c r="Z89" s="12"/>
      <c r="AA89" s="7"/>
      <c r="AC89" s="69"/>
    </row>
    <row r="90" spans="1:29" ht="15" x14ac:dyDescent="0.2">
      <c r="A90" s="17">
        <v>49</v>
      </c>
      <c r="B90" s="17">
        <v>481</v>
      </c>
      <c r="C90" t="str">
        <f>VLOOKUP(B:B,'Sub Op Table'!A:C,2,0)</f>
        <v>TYPE 3-6 DIGITS-Keypad</v>
      </c>
      <c r="D90" s="6">
        <f>VLOOKUP(B90,'Sub Op Table'!A:C,3,0)</f>
        <v>2.1599999999999997</v>
      </c>
      <c r="E90" s="7">
        <f t="shared" si="18"/>
        <v>3.5999999999999997E-2</v>
      </c>
      <c r="F90" s="75" t="s">
        <v>705</v>
      </c>
      <c r="G90" s="20">
        <f t="shared" ref="G90:G96" si="20">VLOOKUP(F90,$C$14:$D$24,2,FALSE)</f>
        <v>1</v>
      </c>
      <c r="H90" s="12">
        <v>1</v>
      </c>
      <c r="I90" s="7">
        <f t="shared" si="19"/>
        <v>3.5999999999999997E-2</v>
      </c>
      <c r="J90" s="18"/>
      <c r="K90" s="19" t="s">
        <v>809</v>
      </c>
      <c r="L90" s="21"/>
      <c r="T90" s="74"/>
      <c r="U90" s="12"/>
      <c r="V90" s="7"/>
      <c r="Z90" s="12"/>
      <c r="AA90" s="7"/>
      <c r="AC90" s="69"/>
    </row>
    <row r="91" spans="1:29" ht="15" x14ac:dyDescent="0.2">
      <c r="A91" s="17">
        <v>50</v>
      </c>
      <c r="B91" s="17">
        <v>245</v>
      </c>
      <c r="C91" t="str">
        <f>VLOOKUP(B:B,'Sub Op Table'!A:C,2,0)</f>
        <v>PROCESS TIME</v>
      </c>
      <c r="D91" s="14">
        <v>60</v>
      </c>
      <c r="E91" s="7">
        <f t="shared" si="18"/>
        <v>1</v>
      </c>
      <c r="F91" s="75" t="s">
        <v>705</v>
      </c>
      <c r="G91" s="20">
        <f t="shared" si="20"/>
        <v>1</v>
      </c>
      <c r="H91" s="12">
        <v>1</v>
      </c>
      <c r="I91" s="7">
        <f t="shared" si="19"/>
        <v>1</v>
      </c>
      <c r="J91" s="18"/>
      <c r="K91" s="19" t="s">
        <v>810</v>
      </c>
      <c r="L91" s="21"/>
      <c r="T91" s="74"/>
      <c r="U91" s="12"/>
      <c r="V91" s="7"/>
      <c r="Z91" s="12"/>
      <c r="AA91" s="7"/>
      <c r="AC91" s="69"/>
    </row>
    <row r="92" spans="1:29" ht="15" x14ac:dyDescent="0.2">
      <c r="A92" s="17">
        <v>51</v>
      </c>
      <c r="B92" s="17">
        <v>245</v>
      </c>
      <c r="C92" t="str">
        <f>VLOOKUP(B:B,'Sub Op Table'!A:C,2,0)</f>
        <v>PROCESS TIME</v>
      </c>
      <c r="D92" s="14">
        <v>5</v>
      </c>
      <c r="E92" s="7">
        <f t="shared" si="18"/>
        <v>8.3333333333333329E-2</v>
      </c>
      <c r="F92" s="75" t="s">
        <v>705</v>
      </c>
      <c r="G92" s="20">
        <f t="shared" si="20"/>
        <v>1</v>
      </c>
      <c r="H92" s="12">
        <v>1</v>
      </c>
      <c r="I92" s="7">
        <f t="shared" si="19"/>
        <v>8.3333333333333329E-2</v>
      </c>
      <c r="J92" s="18"/>
      <c r="K92" s="19" t="s">
        <v>811</v>
      </c>
      <c r="L92" s="21"/>
      <c r="T92" s="74"/>
      <c r="U92" s="12"/>
      <c r="V92" s="7"/>
      <c r="Z92" s="12"/>
      <c r="AA92" s="7"/>
      <c r="AC92" s="69"/>
    </row>
    <row r="93" spans="1:29" ht="15" x14ac:dyDescent="0.2">
      <c r="A93" s="17">
        <v>52</v>
      </c>
      <c r="B93" s="17">
        <v>245</v>
      </c>
      <c r="C93" t="str">
        <f>VLOOKUP(B:B,'Sub Op Table'!A:C,2,0)</f>
        <v>PROCESS TIME</v>
      </c>
      <c r="D93" s="14">
        <v>180</v>
      </c>
      <c r="E93" s="7">
        <f t="shared" si="18"/>
        <v>3</v>
      </c>
      <c r="F93" s="75" t="s">
        <v>705</v>
      </c>
      <c r="G93" s="20">
        <f t="shared" si="20"/>
        <v>1</v>
      </c>
      <c r="H93" s="12">
        <v>1</v>
      </c>
      <c r="I93" s="7">
        <f t="shared" si="19"/>
        <v>3</v>
      </c>
      <c r="J93" s="18"/>
      <c r="K93" s="19" t="s">
        <v>812</v>
      </c>
      <c r="L93" s="21"/>
      <c r="T93" s="74"/>
      <c r="U93" s="12"/>
      <c r="V93" s="7"/>
      <c r="Z93" s="12"/>
      <c r="AA93" s="7"/>
      <c r="AC93" s="69"/>
    </row>
    <row r="94" spans="1:29" ht="15" x14ac:dyDescent="0.2">
      <c r="A94" s="17">
        <v>53</v>
      </c>
      <c r="B94" s="17">
        <v>7</v>
      </c>
      <c r="C94" t="str">
        <f>VLOOKUP(B:B,'Sub Op Table'!A:C,2,0)</f>
        <v>PLACE</v>
      </c>
      <c r="D94" s="6">
        <f>VLOOKUP(B94,'Sub Op Table'!A:C,3,0)</f>
        <v>0.72</v>
      </c>
      <c r="E94" s="7">
        <f t="shared" si="18"/>
        <v>1.2E-2</v>
      </c>
      <c r="F94" s="75" t="s">
        <v>705</v>
      </c>
      <c r="G94" s="20">
        <f t="shared" si="20"/>
        <v>1</v>
      </c>
      <c r="H94" s="12">
        <v>1</v>
      </c>
      <c r="I94" s="7">
        <f t="shared" si="19"/>
        <v>1.2E-2</v>
      </c>
      <c r="J94" s="18"/>
      <c r="K94" s="19" t="s">
        <v>813</v>
      </c>
      <c r="L94" s="21"/>
      <c r="T94" s="74"/>
      <c r="U94" s="12"/>
      <c r="V94" s="7"/>
      <c r="Z94" s="12"/>
      <c r="AA94" s="7"/>
      <c r="AC94" s="69"/>
    </row>
    <row r="95" spans="1:29" ht="15" x14ac:dyDescent="0.2">
      <c r="A95" s="17">
        <v>54</v>
      </c>
      <c r="B95" s="17">
        <v>245</v>
      </c>
      <c r="C95" t="str">
        <f>VLOOKUP(B:B,'Sub Op Table'!A:C,2,0)</f>
        <v>PROCESS TIME</v>
      </c>
      <c r="D95" s="14">
        <v>10</v>
      </c>
      <c r="E95" s="7">
        <f t="shared" si="18"/>
        <v>0.16666666666666666</v>
      </c>
      <c r="F95" s="75" t="s">
        <v>705</v>
      </c>
      <c r="G95" s="20">
        <f t="shared" si="20"/>
        <v>1</v>
      </c>
      <c r="H95" s="12">
        <v>1</v>
      </c>
      <c r="I95" s="7">
        <f t="shared" si="19"/>
        <v>0.16666666666666666</v>
      </c>
      <c r="J95" s="18"/>
      <c r="K95" s="19" t="s">
        <v>814</v>
      </c>
      <c r="L95" s="21"/>
      <c r="T95" s="74"/>
      <c r="U95" s="12"/>
      <c r="V95" s="7"/>
      <c r="Z95" s="12"/>
      <c r="AA95" s="7"/>
      <c r="AC95" s="69"/>
    </row>
    <row r="96" spans="1:29" ht="15" x14ac:dyDescent="0.2">
      <c r="A96" s="17">
        <v>55</v>
      </c>
      <c r="B96" s="17">
        <v>1</v>
      </c>
      <c r="C96" t="str">
        <f>VLOOKUP(B:B,'Sub Op Table'!A:C,2,0)</f>
        <v>OBTAIN</v>
      </c>
      <c r="D96" s="6">
        <f>VLOOKUP(B96,'Sub Op Table'!A:C,3,0)</f>
        <v>0.72</v>
      </c>
      <c r="E96" s="7">
        <f t="shared" si="18"/>
        <v>1.2E-2</v>
      </c>
      <c r="F96" s="75" t="s">
        <v>705</v>
      </c>
      <c r="G96" s="20">
        <f t="shared" si="20"/>
        <v>1</v>
      </c>
      <c r="H96" s="12">
        <v>1</v>
      </c>
      <c r="I96" s="7">
        <f t="shared" si="19"/>
        <v>1.2E-2</v>
      </c>
      <c r="J96" s="18"/>
      <c r="K96" s="19" t="s">
        <v>815</v>
      </c>
      <c r="L96" s="21"/>
      <c r="T96" s="74"/>
      <c r="U96" s="12"/>
      <c r="V96" s="7"/>
      <c r="Z96" s="12"/>
      <c r="AA96" s="7"/>
      <c r="AC96" s="69"/>
    </row>
    <row r="97" spans="1:28" x14ac:dyDescent="0.15">
      <c r="B97" s="4" t="s">
        <v>6</v>
      </c>
      <c r="C97" s="5" t="s">
        <v>445</v>
      </c>
      <c r="E97" s="7"/>
      <c r="F97" s="7"/>
      <c r="G97" s="7"/>
      <c r="I97" s="7"/>
      <c r="J97" s="8"/>
      <c r="K97" s="9"/>
      <c r="T97" s="12"/>
      <c r="U97" s="7"/>
      <c r="Y97" s="12"/>
      <c r="Z97" s="7"/>
      <c r="AB97" s="69"/>
    </row>
    <row r="98" spans="1:28" ht="28" x14ac:dyDescent="0.15">
      <c r="A98" s="23">
        <v>56</v>
      </c>
      <c r="B98" s="17">
        <v>245</v>
      </c>
      <c r="C98" t="str">
        <f>VLOOKUP(B:B,'Sub Op Table'!A:C,2,0)</f>
        <v>PROCESS TIME</v>
      </c>
      <c r="D98" s="14">
        <v>15</v>
      </c>
      <c r="E98" s="7">
        <f t="shared" ref="E98:E119" si="21">D98/60</f>
        <v>0.25</v>
      </c>
      <c r="F98" s="7" t="s">
        <v>334</v>
      </c>
      <c r="G98" s="20">
        <f t="shared" ref="G98:G119" si="22">VLOOKUP(F98,$C$14:$D$27,2,FALSE)</f>
        <v>0.16666666666666666</v>
      </c>
      <c r="H98" s="12">
        <v>1</v>
      </c>
      <c r="I98" s="7">
        <f t="shared" ref="I98:I119" si="23">E98*G98*H98</f>
        <v>4.1666666666666664E-2</v>
      </c>
      <c r="J98" s="18"/>
      <c r="K98" s="19" t="s">
        <v>439</v>
      </c>
      <c r="L98" s="21"/>
      <c r="T98" s="12"/>
      <c r="U98" s="7"/>
      <c r="Y98" s="12"/>
      <c r="Z98" s="7"/>
      <c r="AB98" s="69"/>
    </row>
    <row r="99" spans="1:28" ht="14" x14ac:dyDescent="0.15">
      <c r="A99" s="23">
        <f>A98+1</f>
        <v>57</v>
      </c>
      <c r="B99" s="17">
        <v>17</v>
      </c>
      <c r="C99" t="str">
        <f>VLOOKUP(B:B,'Sub Op Table'!A:C,2,0)</f>
        <v>READ 2-3 DIGITS/4-8 WORDS</v>
      </c>
      <c r="D99" s="6">
        <f>VLOOKUP(B99,'Sub Op Table'!A:C,3,0)</f>
        <v>1.0799999999999998</v>
      </c>
      <c r="E99" s="7">
        <f t="shared" si="21"/>
        <v>1.7999999999999999E-2</v>
      </c>
      <c r="F99" s="7" t="s">
        <v>334</v>
      </c>
      <c r="G99" s="20">
        <f t="shared" si="22"/>
        <v>0.16666666666666666</v>
      </c>
      <c r="H99" s="12">
        <v>1</v>
      </c>
      <c r="I99" s="7">
        <f t="shared" si="23"/>
        <v>2.9999999999999996E-3</v>
      </c>
      <c r="J99" s="18"/>
      <c r="K99" s="19" t="s">
        <v>356</v>
      </c>
      <c r="L99" s="21"/>
      <c r="T99" s="12"/>
      <c r="U99" s="7"/>
      <c r="Y99" s="12"/>
      <c r="Z99" s="7"/>
      <c r="AB99" s="69"/>
    </row>
    <row r="100" spans="1:28" ht="14" x14ac:dyDescent="0.15">
      <c r="A100" s="23">
        <f t="shared" ref="A100:A119" si="24">A99+1</f>
        <v>58</v>
      </c>
      <c r="B100" s="17">
        <v>7</v>
      </c>
      <c r="C100" t="str">
        <f>VLOOKUP(B:B,'Sub Op Table'!A:C,2,0)</f>
        <v>PLACE</v>
      </c>
      <c r="D100" s="6">
        <f>VLOOKUP(B100,'Sub Op Table'!A:C,3,0)</f>
        <v>0.72</v>
      </c>
      <c r="E100" s="7">
        <f t="shared" si="21"/>
        <v>1.2E-2</v>
      </c>
      <c r="F100" s="7" t="s">
        <v>334</v>
      </c>
      <c r="G100" s="20">
        <f t="shared" si="22"/>
        <v>0.16666666666666666</v>
      </c>
      <c r="H100" s="12">
        <v>1</v>
      </c>
      <c r="I100" s="7">
        <f t="shared" si="23"/>
        <v>2E-3</v>
      </c>
      <c r="J100" s="18"/>
      <c r="K100" s="19" t="s">
        <v>357</v>
      </c>
      <c r="L100" s="21"/>
      <c r="T100" s="12"/>
      <c r="U100" s="7"/>
      <c r="Y100" s="12"/>
      <c r="Z100" s="7"/>
      <c r="AB100" s="69"/>
    </row>
    <row r="101" spans="1:28" ht="14" x14ac:dyDescent="0.15">
      <c r="A101" s="23">
        <f t="shared" si="24"/>
        <v>59</v>
      </c>
      <c r="B101" s="17">
        <v>1</v>
      </c>
      <c r="C101" t="str">
        <f>VLOOKUP(B:B,'Sub Op Table'!A:C,2,0)</f>
        <v>OBTAIN</v>
      </c>
      <c r="D101" s="6">
        <f>VLOOKUP(B101,'Sub Op Table'!A:C,3,0)</f>
        <v>0.72</v>
      </c>
      <c r="E101" s="7">
        <f t="shared" si="21"/>
        <v>1.2E-2</v>
      </c>
      <c r="F101" s="7" t="s">
        <v>334</v>
      </c>
      <c r="G101" s="20">
        <f t="shared" si="22"/>
        <v>0.16666666666666666</v>
      </c>
      <c r="H101" s="12">
        <v>1</v>
      </c>
      <c r="I101" s="7">
        <f t="shared" si="23"/>
        <v>2E-3</v>
      </c>
      <c r="J101" s="18"/>
      <c r="K101" s="19" t="s">
        <v>369</v>
      </c>
      <c r="L101" s="21"/>
      <c r="T101" s="12"/>
      <c r="U101" s="7"/>
      <c r="Y101" s="12"/>
      <c r="Z101" s="7"/>
      <c r="AB101" s="69"/>
    </row>
    <row r="102" spans="1:28" ht="14" x14ac:dyDescent="0.15">
      <c r="A102" s="23">
        <f t="shared" si="24"/>
        <v>60</v>
      </c>
      <c r="B102" s="17">
        <v>74</v>
      </c>
      <c r="C102" t="str">
        <f>VLOOKUP(B:B,'Sub Op Table'!A:C,2,0)</f>
        <v>CART PUSH/PULL 111-122 STEPS</v>
      </c>
      <c r="D102" s="6">
        <f>VLOOKUP(B102,'Sub Op Table'!A:C,3,0)</f>
        <v>89.639999999999986</v>
      </c>
      <c r="E102" s="7">
        <f t="shared" si="21"/>
        <v>1.4939999999999998</v>
      </c>
      <c r="F102" s="7" t="s">
        <v>334</v>
      </c>
      <c r="G102" s="20">
        <f t="shared" si="22"/>
        <v>0.16666666666666666</v>
      </c>
      <c r="H102" s="12">
        <v>1</v>
      </c>
      <c r="I102" s="7">
        <f t="shared" si="23"/>
        <v>0.24899999999999994</v>
      </c>
      <c r="J102" s="18"/>
      <c r="K102" s="19" t="s">
        <v>398</v>
      </c>
      <c r="L102" s="21"/>
      <c r="T102" s="12"/>
      <c r="U102" s="7"/>
      <c r="Y102" s="12"/>
      <c r="Z102" s="7"/>
      <c r="AB102" s="69"/>
    </row>
    <row r="103" spans="1:28" ht="14" x14ac:dyDescent="0.15">
      <c r="A103" s="23">
        <f t="shared" si="24"/>
        <v>61</v>
      </c>
      <c r="B103" s="17">
        <v>1</v>
      </c>
      <c r="C103" t="str">
        <f>VLOOKUP(B:B,'Sub Op Table'!A:C,2,0)</f>
        <v>OBTAIN</v>
      </c>
      <c r="D103" s="6">
        <f>VLOOKUP(B103,'Sub Op Table'!A:C,3,0)</f>
        <v>0.72</v>
      </c>
      <c r="E103" s="7">
        <f t="shared" si="21"/>
        <v>1.2E-2</v>
      </c>
      <c r="F103" s="7" t="s">
        <v>370</v>
      </c>
      <c r="G103" s="20">
        <f t="shared" si="22"/>
        <v>1</v>
      </c>
      <c r="H103" s="12">
        <v>1</v>
      </c>
      <c r="I103" s="7">
        <f t="shared" si="23"/>
        <v>1.2E-2</v>
      </c>
      <c r="J103" s="18"/>
      <c r="K103" s="19" t="s">
        <v>352</v>
      </c>
      <c r="L103" s="21"/>
      <c r="T103" s="12"/>
      <c r="U103" s="7"/>
      <c r="Y103" s="12"/>
      <c r="Z103" s="7"/>
      <c r="AB103" s="69"/>
    </row>
    <row r="104" spans="1:28" ht="14" x14ac:dyDescent="0.15">
      <c r="A104" s="23">
        <f t="shared" si="24"/>
        <v>62</v>
      </c>
      <c r="B104" s="17">
        <v>1</v>
      </c>
      <c r="C104" t="str">
        <f>VLOOKUP(B:B,'Sub Op Table'!A:C,2,0)</f>
        <v>OBTAIN</v>
      </c>
      <c r="D104" s="6">
        <f>VLOOKUP(B104,'Sub Op Table'!A:C,3,0)</f>
        <v>0.72</v>
      </c>
      <c r="E104" s="7">
        <f t="shared" si="21"/>
        <v>1.2E-2</v>
      </c>
      <c r="F104" s="7" t="s">
        <v>370</v>
      </c>
      <c r="G104" s="20">
        <f t="shared" si="22"/>
        <v>1</v>
      </c>
      <c r="H104" s="12">
        <v>1</v>
      </c>
      <c r="I104" s="7">
        <f t="shared" si="23"/>
        <v>1.2E-2</v>
      </c>
      <c r="J104" s="18"/>
      <c r="K104" s="19" t="s">
        <v>359</v>
      </c>
      <c r="L104" s="21"/>
      <c r="T104" s="12"/>
      <c r="U104" s="7"/>
      <c r="Y104" s="12"/>
      <c r="Z104" s="7"/>
      <c r="AB104" s="69"/>
    </row>
    <row r="105" spans="1:28" ht="14" x14ac:dyDescent="0.15">
      <c r="A105" s="23">
        <f t="shared" si="24"/>
        <v>63</v>
      </c>
      <c r="B105" s="17">
        <v>25</v>
      </c>
      <c r="C105" t="str">
        <f>VLOOKUP(B:B,'Sub Op Table'!A:C,2,0)</f>
        <v>WALK 8-10 STEPS (19-25 FT, 8.4-11.4 M)</v>
      </c>
      <c r="D105" s="6">
        <f>VLOOKUP(B105,'Sub Op Table'!A:C,3,0)</f>
        <v>5.76</v>
      </c>
      <c r="E105" s="7">
        <f t="shared" si="21"/>
        <v>9.6000000000000002E-2</v>
      </c>
      <c r="F105" s="7" t="s">
        <v>703</v>
      </c>
      <c r="G105" s="20">
        <f t="shared" si="22"/>
        <v>6</v>
      </c>
      <c r="H105" s="12">
        <v>1</v>
      </c>
      <c r="I105" s="7">
        <f t="shared" si="23"/>
        <v>0.57600000000000007</v>
      </c>
      <c r="J105" s="18"/>
      <c r="K105" s="19" t="s">
        <v>358</v>
      </c>
      <c r="L105" s="21"/>
      <c r="T105" s="12"/>
      <c r="U105" s="7"/>
      <c r="Y105" s="12"/>
      <c r="Z105" s="7"/>
      <c r="AB105" s="69"/>
    </row>
    <row r="106" spans="1:28" ht="42" x14ac:dyDescent="0.15">
      <c r="A106" s="23">
        <f t="shared" si="24"/>
        <v>64</v>
      </c>
      <c r="B106" s="17">
        <v>245</v>
      </c>
      <c r="C106" t="str">
        <f>VLOOKUP(B:B,'Sub Op Table'!A:C,2,0)</f>
        <v>PROCESS TIME</v>
      </c>
      <c r="D106" s="14">
        <v>5</v>
      </c>
      <c r="E106" s="7">
        <f t="shared" si="21"/>
        <v>8.3333333333333329E-2</v>
      </c>
      <c r="F106" s="182" t="s">
        <v>703</v>
      </c>
      <c r="G106" s="20">
        <f t="shared" si="22"/>
        <v>6</v>
      </c>
      <c r="H106" s="12">
        <v>1</v>
      </c>
      <c r="I106" s="7">
        <f t="shared" si="23"/>
        <v>0.5</v>
      </c>
      <c r="J106" s="18"/>
      <c r="K106" s="19" t="s">
        <v>375</v>
      </c>
      <c r="L106" s="21"/>
      <c r="T106" s="12"/>
      <c r="U106" s="7"/>
      <c r="Y106" s="12"/>
      <c r="Z106" s="7"/>
      <c r="AB106" s="69"/>
    </row>
    <row r="107" spans="1:28" ht="14" x14ac:dyDescent="0.15">
      <c r="A107" s="23">
        <f t="shared" si="24"/>
        <v>65</v>
      </c>
      <c r="B107" s="17">
        <v>1</v>
      </c>
      <c r="C107" t="str">
        <f>VLOOKUP(B:B,'Sub Op Table'!A:C,2,0)</f>
        <v>OBTAIN</v>
      </c>
      <c r="D107" s="6">
        <f>VLOOKUP(B107,'Sub Op Table'!A:C,3,0)</f>
        <v>0.72</v>
      </c>
      <c r="E107" s="7">
        <f t="shared" si="21"/>
        <v>1.2E-2</v>
      </c>
      <c r="F107" s="182" t="s">
        <v>713</v>
      </c>
      <c r="G107" s="20">
        <f t="shared" si="22"/>
        <v>7.9333333333333336</v>
      </c>
      <c r="H107" s="12">
        <v>1</v>
      </c>
      <c r="I107" s="7">
        <f t="shared" si="23"/>
        <v>9.5200000000000007E-2</v>
      </c>
      <c r="J107" s="18"/>
      <c r="K107" s="19" t="s">
        <v>360</v>
      </c>
      <c r="L107" s="21"/>
      <c r="T107" s="12"/>
      <c r="U107" s="7"/>
      <c r="Y107" s="12"/>
      <c r="Z107" s="7"/>
      <c r="AB107" s="69"/>
    </row>
    <row r="108" spans="1:28" ht="14" x14ac:dyDescent="0.15">
      <c r="A108" s="23">
        <f t="shared" si="24"/>
        <v>66</v>
      </c>
      <c r="B108" s="17">
        <v>120</v>
      </c>
      <c r="C108" t="str">
        <f>VLOOKUP(B:B,'Sub Op Table'!A:C,2,0)</f>
        <v xml:space="preserve">SCAN BARCODE </v>
      </c>
      <c r="D108" s="6">
        <f>VLOOKUP(B108,'Sub Op Table'!A:C,3,0)</f>
        <v>1.7999999999999998</v>
      </c>
      <c r="E108" s="7">
        <f t="shared" si="21"/>
        <v>2.9999999999999995E-2</v>
      </c>
      <c r="F108" s="182" t="s">
        <v>713</v>
      </c>
      <c r="G108" s="20">
        <f t="shared" si="22"/>
        <v>7.9333333333333336</v>
      </c>
      <c r="H108" s="12">
        <v>1</v>
      </c>
      <c r="I108" s="7">
        <f t="shared" si="23"/>
        <v>0.23799999999999996</v>
      </c>
      <c r="J108" s="18"/>
      <c r="K108" s="19" t="s">
        <v>361</v>
      </c>
      <c r="L108" s="21"/>
      <c r="T108" s="12"/>
      <c r="U108" s="7"/>
      <c r="Y108" s="12"/>
      <c r="Z108" s="7"/>
      <c r="AB108" s="69"/>
    </row>
    <row r="109" spans="1:28" ht="14" x14ac:dyDescent="0.15">
      <c r="A109" s="23">
        <f t="shared" si="24"/>
        <v>67</v>
      </c>
      <c r="B109" s="17">
        <v>25</v>
      </c>
      <c r="C109" t="str">
        <f>VLOOKUP(B:B,'Sub Op Table'!A:C,2,0)</f>
        <v>WALK 8-10 STEPS (19-25 FT, 8.4-11.4 M)</v>
      </c>
      <c r="D109" s="6">
        <f>VLOOKUP(B109,'Sub Op Table'!A:C,3,0)</f>
        <v>5.76</v>
      </c>
      <c r="E109" s="7">
        <f t="shared" si="21"/>
        <v>9.6000000000000002E-2</v>
      </c>
      <c r="F109" s="182" t="s">
        <v>370</v>
      </c>
      <c r="G109" s="20">
        <f t="shared" si="22"/>
        <v>1</v>
      </c>
      <c r="H109" s="12">
        <v>1</v>
      </c>
      <c r="I109" s="7">
        <f t="shared" si="23"/>
        <v>9.6000000000000002E-2</v>
      </c>
      <c r="J109" s="18"/>
      <c r="K109" s="19" t="s">
        <v>363</v>
      </c>
      <c r="L109" s="21"/>
      <c r="T109" s="12"/>
      <c r="U109" s="7"/>
      <c r="Y109" s="12"/>
      <c r="Z109" s="7"/>
      <c r="AB109" s="69"/>
    </row>
    <row r="110" spans="1:28" ht="14" x14ac:dyDescent="0.15">
      <c r="A110" s="23">
        <f t="shared" si="24"/>
        <v>68</v>
      </c>
      <c r="B110" s="17">
        <v>14</v>
      </c>
      <c r="C110" t="str">
        <f>VLOOKUP(B:B,'Sub Op Table'!A:C,2,0)</f>
        <v>POSITION WITH CARE AND 50% BEND</v>
      </c>
      <c r="D110" s="6">
        <f>VLOOKUP(B110,'Sub Op Table'!A:C,3,0)</f>
        <v>3.5999999999999996</v>
      </c>
      <c r="E110" s="7">
        <f t="shared" si="21"/>
        <v>5.9999999999999991E-2</v>
      </c>
      <c r="F110" s="182" t="s">
        <v>370</v>
      </c>
      <c r="G110" s="20">
        <f t="shared" si="22"/>
        <v>1</v>
      </c>
      <c r="H110" s="12">
        <v>1</v>
      </c>
      <c r="I110" s="7">
        <f t="shared" si="23"/>
        <v>5.9999999999999991E-2</v>
      </c>
      <c r="J110" s="18"/>
      <c r="K110" s="19" t="s">
        <v>394</v>
      </c>
      <c r="L110" s="21"/>
      <c r="T110" s="12"/>
      <c r="U110" s="7"/>
      <c r="Y110" s="12"/>
      <c r="Z110" s="7"/>
      <c r="AB110" s="69"/>
    </row>
    <row r="111" spans="1:28" ht="14" x14ac:dyDescent="0.15">
      <c r="A111" s="23">
        <f t="shared" si="24"/>
        <v>69</v>
      </c>
      <c r="B111" s="17">
        <v>7</v>
      </c>
      <c r="C111" t="str">
        <f>VLOOKUP(B:B,'Sub Op Table'!A:C,2,0)</f>
        <v>PLACE</v>
      </c>
      <c r="D111" s="6">
        <f>VLOOKUP(B111,'Sub Op Table'!A:C,3,0)</f>
        <v>0.72</v>
      </c>
      <c r="E111" s="7">
        <f t="shared" si="21"/>
        <v>1.2E-2</v>
      </c>
      <c r="F111" s="182" t="s">
        <v>703</v>
      </c>
      <c r="G111" s="20">
        <f t="shared" si="22"/>
        <v>6</v>
      </c>
      <c r="H111" s="12">
        <v>1</v>
      </c>
      <c r="I111" s="7">
        <f t="shared" si="23"/>
        <v>7.2000000000000008E-2</v>
      </c>
      <c r="J111" s="18"/>
      <c r="K111" s="19" t="s">
        <v>364</v>
      </c>
      <c r="L111" s="21"/>
      <c r="T111" s="12"/>
      <c r="U111" s="7"/>
      <c r="Y111" s="12"/>
      <c r="Z111" s="7"/>
      <c r="AB111" s="69"/>
    </row>
    <row r="112" spans="1:28" ht="14" x14ac:dyDescent="0.15">
      <c r="A112" s="23">
        <f t="shared" si="24"/>
        <v>70</v>
      </c>
      <c r="B112" s="17">
        <v>120</v>
      </c>
      <c r="C112" t="str">
        <f>VLOOKUP(B:B,'Sub Op Table'!A:C,2,0)</f>
        <v xml:space="preserve">SCAN BARCODE </v>
      </c>
      <c r="D112" s="6">
        <f>VLOOKUP(B112,'Sub Op Table'!A:C,3,0)</f>
        <v>1.7999999999999998</v>
      </c>
      <c r="E112" s="7">
        <f t="shared" si="21"/>
        <v>2.9999999999999995E-2</v>
      </c>
      <c r="F112" s="182" t="s">
        <v>703</v>
      </c>
      <c r="G112" s="20">
        <f t="shared" si="22"/>
        <v>6</v>
      </c>
      <c r="H112" s="12">
        <v>1</v>
      </c>
      <c r="I112" s="7">
        <f t="shared" si="23"/>
        <v>0.17999999999999997</v>
      </c>
      <c r="J112" s="18"/>
      <c r="K112" s="19" t="s">
        <v>365</v>
      </c>
      <c r="L112" s="21"/>
      <c r="T112" s="12"/>
      <c r="U112" s="7"/>
      <c r="Y112" s="12"/>
      <c r="Z112" s="7"/>
      <c r="AB112" s="69"/>
    </row>
    <row r="113" spans="1:29" ht="14" x14ac:dyDescent="0.15">
      <c r="A113" s="23">
        <f t="shared" si="24"/>
        <v>71</v>
      </c>
      <c r="B113" s="17">
        <v>25</v>
      </c>
      <c r="C113" t="str">
        <f>VLOOKUP(B:B,'Sub Op Table'!A:C,2,0)</f>
        <v>WALK 8-10 STEPS (19-25 FT, 8.4-11.4 M)</v>
      </c>
      <c r="D113" s="6">
        <f>VLOOKUP(B113,'Sub Op Table'!A:C,3,0)</f>
        <v>5.76</v>
      </c>
      <c r="E113" s="7">
        <f t="shared" si="21"/>
        <v>9.6000000000000002E-2</v>
      </c>
      <c r="F113" s="182" t="s">
        <v>335</v>
      </c>
      <c r="G113" s="20">
        <f t="shared" si="22"/>
        <v>1</v>
      </c>
      <c r="H113" s="12">
        <v>1</v>
      </c>
      <c r="I113" s="7">
        <f t="shared" si="23"/>
        <v>9.6000000000000002E-2</v>
      </c>
      <c r="J113" s="18"/>
      <c r="K113" s="19" t="s">
        <v>366</v>
      </c>
      <c r="L113" s="21"/>
      <c r="T113" s="12"/>
      <c r="U113" s="7"/>
      <c r="Y113" s="12"/>
      <c r="Z113" s="7"/>
      <c r="AB113" s="69"/>
    </row>
    <row r="114" spans="1:29" ht="14" x14ac:dyDescent="0.15">
      <c r="A114" s="23">
        <f t="shared" si="24"/>
        <v>72</v>
      </c>
      <c r="B114" s="17">
        <v>1</v>
      </c>
      <c r="C114" t="str">
        <f>VLOOKUP(B:B,'Sub Op Table'!A:C,2,0)</f>
        <v>OBTAIN</v>
      </c>
      <c r="D114" s="6">
        <f>VLOOKUP(B114,'Sub Op Table'!A:C,3,0)</f>
        <v>0.72</v>
      </c>
      <c r="E114" s="7">
        <f t="shared" si="21"/>
        <v>1.2E-2</v>
      </c>
      <c r="F114" s="182" t="s">
        <v>335</v>
      </c>
      <c r="G114" s="20">
        <f t="shared" si="22"/>
        <v>1</v>
      </c>
      <c r="H114" s="12">
        <v>1</v>
      </c>
      <c r="I114" s="7">
        <f t="shared" si="23"/>
        <v>1.2E-2</v>
      </c>
      <c r="J114" s="18"/>
      <c r="K114" s="19" t="s">
        <v>371</v>
      </c>
      <c r="L114" s="21"/>
      <c r="T114" s="12"/>
      <c r="U114" s="7"/>
      <c r="Y114" s="12"/>
      <c r="Z114" s="7"/>
      <c r="AB114" s="69"/>
    </row>
    <row r="115" spans="1:29" ht="14" x14ac:dyDescent="0.15">
      <c r="A115" s="23">
        <f t="shared" si="24"/>
        <v>73</v>
      </c>
      <c r="B115" s="17">
        <v>521</v>
      </c>
      <c r="C115" t="str">
        <f>VLOOKUP(B:B,'Sub Op Table'!A:C,2,0)</f>
        <v>FOLD SHEET OF PAPER</v>
      </c>
      <c r="D115" s="6">
        <f>VLOOKUP(B115,'Sub Op Table'!A:C,3,0)</f>
        <v>5.76</v>
      </c>
      <c r="E115" s="7">
        <f t="shared" si="21"/>
        <v>9.6000000000000002E-2</v>
      </c>
      <c r="F115" s="182" t="s">
        <v>335</v>
      </c>
      <c r="G115" s="20">
        <f t="shared" si="22"/>
        <v>1</v>
      </c>
      <c r="H115" s="12">
        <v>1</v>
      </c>
      <c r="I115" s="7">
        <f t="shared" si="23"/>
        <v>9.6000000000000002E-2</v>
      </c>
      <c r="J115" s="18"/>
      <c r="K115" s="19" t="s">
        <v>367</v>
      </c>
      <c r="L115" s="21"/>
      <c r="T115" s="12"/>
      <c r="U115" s="7"/>
      <c r="Y115" s="12"/>
      <c r="Z115" s="7"/>
      <c r="AB115" s="69"/>
    </row>
    <row r="116" spans="1:29" ht="14" x14ac:dyDescent="0.15">
      <c r="A116" s="23">
        <f t="shared" si="24"/>
        <v>74</v>
      </c>
      <c r="B116" s="17">
        <v>10</v>
      </c>
      <c r="C116" t="str">
        <f>VLOOKUP(B:B,'Sub Op Table'!A:C,2,0)</f>
        <v>PLACE WITH ADJUSTMENTS</v>
      </c>
      <c r="D116" s="6">
        <f>VLOOKUP(B116,'Sub Op Table'!A:C,3,0)</f>
        <v>1.44</v>
      </c>
      <c r="E116" s="7">
        <f t="shared" si="21"/>
        <v>2.4E-2</v>
      </c>
      <c r="F116" s="182" t="s">
        <v>335</v>
      </c>
      <c r="G116" s="20">
        <f t="shared" si="22"/>
        <v>1</v>
      </c>
      <c r="H116" s="12">
        <v>1</v>
      </c>
      <c r="I116" s="7">
        <f t="shared" si="23"/>
        <v>2.4E-2</v>
      </c>
      <c r="J116" s="18"/>
      <c r="K116" s="19" t="s">
        <v>368</v>
      </c>
      <c r="L116" s="21"/>
      <c r="T116" s="12"/>
      <c r="U116" s="7"/>
      <c r="Y116" s="12"/>
      <c r="Z116" s="7"/>
      <c r="AB116" s="69"/>
    </row>
    <row r="117" spans="1:29" ht="14" x14ac:dyDescent="0.15">
      <c r="A117" s="23">
        <f t="shared" si="24"/>
        <v>75</v>
      </c>
      <c r="B117" s="17">
        <v>25</v>
      </c>
      <c r="C117" t="str">
        <f>VLOOKUP(B:B,'Sub Op Table'!A:C,2,0)</f>
        <v>WALK 8-10 STEPS (19-25 FT, 8.4-11.4 M)</v>
      </c>
      <c r="D117" s="6">
        <f>VLOOKUP(B117,'Sub Op Table'!A:C,3,0)</f>
        <v>5.76</v>
      </c>
      <c r="E117" s="7">
        <f t="shared" si="21"/>
        <v>9.6000000000000002E-2</v>
      </c>
      <c r="F117" s="182" t="s">
        <v>370</v>
      </c>
      <c r="G117" s="20">
        <f t="shared" si="22"/>
        <v>1</v>
      </c>
      <c r="H117" s="12">
        <v>1</v>
      </c>
      <c r="I117" s="7">
        <f t="shared" si="23"/>
        <v>9.6000000000000002E-2</v>
      </c>
      <c r="J117" s="18"/>
      <c r="K117" s="19" t="s">
        <v>363</v>
      </c>
      <c r="L117" s="21"/>
      <c r="T117" s="12"/>
      <c r="U117" s="7"/>
      <c r="Y117" s="12"/>
      <c r="Z117" s="7"/>
      <c r="AB117" s="69"/>
    </row>
    <row r="118" spans="1:29" ht="14" x14ac:dyDescent="0.15">
      <c r="A118" s="23">
        <f t="shared" si="24"/>
        <v>76</v>
      </c>
      <c r="B118" s="17">
        <v>1</v>
      </c>
      <c r="C118" t="str">
        <f>VLOOKUP(B:B,'Sub Op Table'!A:C,2,0)</f>
        <v>OBTAIN</v>
      </c>
      <c r="D118" s="6">
        <f>VLOOKUP(B118,'Sub Op Table'!A:C,3,0)</f>
        <v>0.72</v>
      </c>
      <c r="E118" s="7">
        <f t="shared" si="21"/>
        <v>1.2E-2</v>
      </c>
      <c r="F118" s="182" t="s">
        <v>370</v>
      </c>
      <c r="G118" s="20">
        <f t="shared" si="22"/>
        <v>1</v>
      </c>
      <c r="H118" s="12">
        <v>1</v>
      </c>
      <c r="I118" s="7">
        <f t="shared" si="23"/>
        <v>1.2E-2</v>
      </c>
      <c r="J118" s="18"/>
      <c r="K118" s="19" t="s">
        <v>369</v>
      </c>
      <c r="L118" s="21"/>
      <c r="T118" s="12"/>
      <c r="U118" s="7"/>
      <c r="Y118" s="12"/>
      <c r="Z118" s="7"/>
      <c r="AB118" s="69"/>
    </row>
    <row r="119" spans="1:29" ht="14" x14ac:dyDescent="0.15">
      <c r="A119" s="23">
        <f t="shared" si="24"/>
        <v>77</v>
      </c>
      <c r="B119" s="17">
        <v>74</v>
      </c>
      <c r="C119" t="str">
        <f>VLOOKUP(B:B,'Sub Op Table'!A:C,2,0)</f>
        <v>CART PUSH/PULL 111-122 STEPS</v>
      </c>
      <c r="D119" s="6">
        <f>VLOOKUP(B119,'Sub Op Table'!A:C,3,0)</f>
        <v>89.639999999999986</v>
      </c>
      <c r="E119" s="7">
        <f t="shared" si="21"/>
        <v>1.4939999999999998</v>
      </c>
      <c r="F119" s="182" t="s">
        <v>370</v>
      </c>
      <c r="G119" s="20">
        <f t="shared" si="22"/>
        <v>1</v>
      </c>
      <c r="H119" s="12">
        <v>1</v>
      </c>
      <c r="I119" s="7">
        <f t="shared" si="23"/>
        <v>1.4939999999999998</v>
      </c>
      <c r="J119" s="18"/>
      <c r="K119" s="19" t="s">
        <v>399</v>
      </c>
      <c r="L119" s="21"/>
      <c r="T119" s="12"/>
      <c r="U119" s="7"/>
      <c r="Y119" s="12"/>
      <c r="Z119" s="7"/>
      <c r="AB119" s="69"/>
    </row>
    <row r="120" spans="1:29" x14ac:dyDescent="0.15">
      <c r="B120" s="4" t="s">
        <v>6</v>
      </c>
      <c r="C120" s="5" t="s">
        <v>707</v>
      </c>
      <c r="E120" s="7"/>
      <c r="F120" s="7"/>
      <c r="G120" s="7"/>
      <c r="I120" s="7"/>
      <c r="J120" s="8"/>
      <c r="K120" s="9"/>
      <c r="T120" s="12"/>
      <c r="U120" s="7"/>
      <c r="Y120" s="12"/>
      <c r="Z120" s="7"/>
      <c r="AB120" s="69"/>
    </row>
    <row r="121" spans="1:29" ht="15" x14ac:dyDescent="0.2">
      <c r="A121" s="17"/>
      <c r="B121" s="17"/>
      <c r="C121" s="76" t="s">
        <v>383</v>
      </c>
      <c r="E121" s="7"/>
      <c r="F121" s="7"/>
      <c r="G121" s="7"/>
      <c r="I121" s="7"/>
      <c r="J121" s="18"/>
      <c r="K121" s="19"/>
      <c r="L121" s="21"/>
      <c r="T121" s="74"/>
      <c r="U121" s="12"/>
      <c r="V121" s="7"/>
      <c r="Z121" s="12"/>
      <c r="AA121" s="7"/>
      <c r="AC121" s="69"/>
    </row>
    <row r="122" spans="1:29" ht="15" x14ac:dyDescent="0.2">
      <c r="A122" s="17">
        <v>78</v>
      </c>
      <c r="B122" s="17">
        <v>245</v>
      </c>
      <c r="C122" t="str">
        <f>VLOOKUP(B:B,'Sub Op Table'!A:C,2,0)</f>
        <v>PROCESS TIME</v>
      </c>
      <c r="D122" s="14">
        <v>10</v>
      </c>
      <c r="E122" s="7">
        <f t="shared" ref="E122:E124" si="25">D122/60</f>
        <v>0.16666666666666666</v>
      </c>
      <c r="F122" s="75" t="s">
        <v>703</v>
      </c>
      <c r="G122" s="20">
        <f t="shared" ref="G122:G127" si="26">VLOOKUP(F122,$C$14:$D$24,2,FALSE)</f>
        <v>6</v>
      </c>
      <c r="H122" s="12">
        <f>'Secondary Assumptions'!C27</f>
        <v>0.12</v>
      </c>
      <c r="I122" s="7">
        <f t="shared" ref="I122:I127" si="27">E122*G122*H122</f>
        <v>0.12</v>
      </c>
      <c r="J122" s="18"/>
      <c r="K122" s="19" t="s">
        <v>655</v>
      </c>
      <c r="L122" s="21"/>
      <c r="T122" s="74"/>
      <c r="U122" s="12"/>
      <c r="V122" s="7"/>
      <c r="Z122" s="12"/>
      <c r="AA122" s="7"/>
      <c r="AC122" s="69"/>
    </row>
    <row r="123" spans="1:29" ht="15" x14ac:dyDescent="0.2">
      <c r="A123" s="17">
        <v>79</v>
      </c>
      <c r="B123" s="17">
        <v>434</v>
      </c>
      <c r="C123" t="str">
        <f>VLOOKUP(B:B,'Sub Op Table'!A:C,2,0)</f>
        <v>OBTAIN RADIO FROM BELT AND RETURN</v>
      </c>
      <c r="D123" s="6">
        <f>VLOOKUP(B123,'Sub Op Table'!A:C,3,0)</f>
        <v>2.88</v>
      </c>
      <c r="E123" s="7">
        <f t="shared" si="25"/>
        <v>4.8000000000000001E-2</v>
      </c>
      <c r="F123" s="75" t="s">
        <v>703</v>
      </c>
      <c r="G123" s="20">
        <f t="shared" si="26"/>
        <v>6</v>
      </c>
      <c r="H123" s="12">
        <f>'Secondary Assumptions'!C27</f>
        <v>0.12</v>
      </c>
      <c r="I123" s="7">
        <f t="shared" si="27"/>
        <v>3.456E-2</v>
      </c>
      <c r="J123" s="18"/>
      <c r="K123" s="19" t="s">
        <v>497</v>
      </c>
      <c r="L123" s="21"/>
      <c r="T123" s="74"/>
      <c r="U123" s="12"/>
      <c r="V123" s="7"/>
      <c r="Z123" s="12"/>
      <c r="AA123" s="7"/>
      <c r="AC123" s="69"/>
    </row>
    <row r="124" spans="1:29" ht="15" x14ac:dyDescent="0.2">
      <c r="A124" s="23">
        <v>80</v>
      </c>
      <c r="B124" s="17">
        <v>412</v>
      </c>
      <c r="C124" t="str">
        <f>VLOOKUP(B:B,'Sub Op Table'!A:C,2,0)</f>
        <v>ALIGN TO 2 POINTS</v>
      </c>
      <c r="D124" s="6">
        <f>VLOOKUP(B124,'Sub Op Table'!A:C,3,0)</f>
        <v>2.52</v>
      </c>
      <c r="E124" s="7">
        <f t="shared" si="25"/>
        <v>4.2000000000000003E-2</v>
      </c>
      <c r="F124" s="75" t="s">
        <v>703</v>
      </c>
      <c r="G124" s="20">
        <f t="shared" si="26"/>
        <v>6</v>
      </c>
      <c r="H124" s="12">
        <f>'Secondary Assumptions'!C27</f>
        <v>0.12</v>
      </c>
      <c r="I124" s="7">
        <f t="shared" si="27"/>
        <v>3.024E-2</v>
      </c>
      <c r="J124" s="18"/>
      <c r="K124" s="19" t="s">
        <v>391</v>
      </c>
      <c r="L124" s="21"/>
      <c r="T124" s="74"/>
      <c r="U124" s="12"/>
      <c r="V124" s="7"/>
      <c r="Z124" s="12"/>
      <c r="AA124" s="7"/>
      <c r="AC124" s="69"/>
    </row>
    <row r="125" spans="1:29" ht="15" x14ac:dyDescent="0.2">
      <c r="A125" s="23">
        <v>81</v>
      </c>
      <c r="B125" s="17">
        <v>197</v>
      </c>
      <c r="C125" t="str">
        <f>VLOOKUP(B:B,'Sub Op Table'!A:C,2,0)</f>
        <v>PUSH BUTTON/PUSH PULL SWITCH / LEVER &lt;12"</v>
      </c>
      <c r="D125" s="6">
        <f>VLOOKUP(B125,'Sub Op Table'!A:C,3,0)</f>
        <v>1.0799999999999998</v>
      </c>
      <c r="E125" s="7">
        <f>D125/60</f>
        <v>1.7999999999999999E-2</v>
      </c>
      <c r="F125" s="75" t="s">
        <v>703</v>
      </c>
      <c r="G125" s="20">
        <f t="shared" si="26"/>
        <v>6</v>
      </c>
      <c r="H125" s="12">
        <f>'Secondary Assumptions'!C27</f>
        <v>0.12</v>
      </c>
      <c r="I125" s="7">
        <f t="shared" si="27"/>
        <v>1.2959999999999998E-2</v>
      </c>
      <c r="J125" s="18"/>
      <c r="K125" s="19" t="s">
        <v>384</v>
      </c>
      <c r="L125" s="21"/>
      <c r="T125" s="74"/>
      <c r="U125" s="12"/>
      <c r="V125" s="7"/>
      <c r="Z125" s="12"/>
      <c r="AA125" s="7"/>
      <c r="AC125" s="69"/>
    </row>
    <row r="126" spans="1:29" ht="15" x14ac:dyDescent="0.2">
      <c r="A126" s="23">
        <f t="shared" ref="A126:A127" si="28">A125+1</f>
        <v>82</v>
      </c>
      <c r="B126" s="17">
        <v>197</v>
      </c>
      <c r="C126" t="str">
        <f>VLOOKUP(B:B,'Sub Op Table'!A:C,2,0)</f>
        <v>PUSH BUTTON/PUSH PULL SWITCH / LEVER &lt;12"</v>
      </c>
      <c r="D126" s="6">
        <f>VLOOKUP(B126,'Sub Op Table'!A:C,3,0)</f>
        <v>1.0799999999999998</v>
      </c>
      <c r="E126" s="7">
        <f>D126/60</f>
        <v>1.7999999999999999E-2</v>
      </c>
      <c r="F126" s="75" t="s">
        <v>703</v>
      </c>
      <c r="G126" s="20">
        <f t="shared" si="26"/>
        <v>6</v>
      </c>
      <c r="H126" s="12">
        <f>'Secondary Assumptions'!C27</f>
        <v>0.12</v>
      </c>
      <c r="I126" s="7">
        <f t="shared" si="27"/>
        <v>1.2959999999999998E-2</v>
      </c>
      <c r="J126" s="18"/>
      <c r="K126" s="19" t="s">
        <v>385</v>
      </c>
      <c r="L126" s="21"/>
      <c r="T126" s="74"/>
      <c r="U126" s="12"/>
      <c r="V126" s="7"/>
      <c r="Z126" s="12"/>
      <c r="AA126" s="7"/>
      <c r="AC126" s="69"/>
    </row>
    <row r="127" spans="1:29" ht="15" x14ac:dyDescent="0.2">
      <c r="A127" s="23">
        <f t="shared" si="28"/>
        <v>83</v>
      </c>
      <c r="B127" s="17">
        <v>17</v>
      </c>
      <c r="C127" t="str">
        <f>VLOOKUP(B:B,'Sub Op Table'!A:C,2,0)</f>
        <v>READ 2-3 DIGITS/4-8 WORDS</v>
      </c>
      <c r="D127" s="6">
        <f>VLOOKUP(B127,'Sub Op Table'!A:C,3,0)</f>
        <v>1.0799999999999998</v>
      </c>
      <c r="E127" s="7">
        <f>D127/60</f>
        <v>1.7999999999999999E-2</v>
      </c>
      <c r="F127" s="75" t="s">
        <v>703</v>
      </c>
      <c r="G127" s="20">
        <f t="shared" si="26"/>
        <v>6</v>
      </c>
      <c r="H127" s="12">
        <f>'Secondary Assumptions'!C27</f>
        <v>0.12</v>
      </c>
      <c r="I127" s="7">
        <f t="shared" si="27"/>
        <v>1.2959999999999998E-2</v>
      </c>
      <c r="J127" s="18"/>
      <c r="K127" s="19" t="s">
        <v>386</v>
      </c>
      <c r="L127" s="21"/>
      <c r="T127" s="74"/>
      <c r="U127" s="12"/>
      <c r="V127" s="7"/>
      <c r="Z127" s="12"/>
      <c r="AA127" s="7"/>
      <c r="AC127" s="69"/>
    </row>
    <row r="128" spans="1:29" ht="15" x14ac:dyDescent="0.2">
      <c r="A128" s="17"/>
      <c r="B128" s="17"/>
      <c r="C128" s="76" t="s">
        <v>387</v>
      </c>
      <c r="E128" s="7"/>
      <c r="F128" s="7"/>
      <c r="G128" s="7"/>
      <c r="I128" s="7"/>
      <c r="J128" s="18"/>
      <c r="K128" s="19"/>
      <c r="L128" s="21"/>
      <c r="T128" s="74"/>
      <c r="U128" s="12"/>
      <c r="V128" s="7"/>
      <c r="Z128" s="12"/>
      <c r="AA128" s="7"/>
      <c r="AC128" s="69"/>
    </row>
    <row r="129" spans="1:29" ht="15" x14ac:dyDescent="0.2">
      <c r="A129" s="17">
        <v>84</v>
      </c>
      <c r="B129" s="17">
        <v>59</v>
      </c>
      <c r="C129" t="str">
        <f>VLOOKUP(B:B,'Sub Op Table'!A:C,2,0)</f>
        <v xml:space="preserve">CART PUSH/PULL 6-9 STEPS </v>
      </c>
      <c r="D129" s="6">
        <f>VLOOKUP(B129,'Sub Op Table'!A:C,3,0)</f>
        <v>6.4799999999999995</v>
      </c>
      <c r="E129" s="7">
        <f t="shared" ref="E129" si="29">D129/60</f>
        <v>0.108</v>
      </c>
      <c r="F129" s="75" t="s">
        <v>703</v>
      </c>
      <c r="G129" s="20">
        <f>VLOOKUP(F129,$C$14:$D$24,2,FALSE)</f>
        <v>6</v>
      </c>
      <c r="H129" s="12">
        <f>'Secondary Assumptions'!C23*'Secondary Assumptions'!C27</f>
        <v>3.5999999999999997E-2</v>
      </c>
      <c r="I129" s="7">
        <f>E129*G129*H129</f>
        <v>2.3327999999999998E-2</v>
      </c>
      <c r="J129" s="18"/>
      <c r="K129" s="19" t="s">
        <v>388</v>
      </c>
      <c r="L129" s="21"/>
      <c r="T129" s="74"/>
      <c r="U129" s="12"/>
      <c r="V129" s="7"/>
      <c r="Z129" s="12"/>
      <c r="AA129" s="7"/>
      <c r="AC129" s="69"/>
    </row>
    <row r="130" spans="1:29" ht="15" x14ac:dyDescent="0.2">
      <c r="A130" s="17">
        <v>85</v>
      </c>
      <c r="B130" s="17">
        <v>136</v>
      </c>
      <c r="C130" t="str">
        <f>VLOOKUP(B:B,'Sub Op Table'!A:C,2,0)</f>
        <v>INSPECT 5 POINTS</v>
      </c>
      <c r="D130" s="6">
        <f>VLOOKUP(B130,'Sub Op Table'!A:C,3,0)</f>
        <v>2.1599999999999997</v>
      </c>
      <c r="E130" s="7">
        <f>D130/60</f>
        <v>3.5999999999999997E-2</v>
      </c>
      <c r="F130" s="75" t="s">
        <v>703</v>
      </c>
      <c r="G130" s="20">
        <f>VLOOKUP(F130,$C$14:$D$24,2,FALSE)</f>
        <v>6</v>
      </c>
      <c r="H130" s="12">
        <f>'Secondary Assumptions'!C23*'Secondary Assumptions'!C27</f>
        <v>3.5999999999999997E-2</v>
      </c>
      <c r="I130" s="7">
        <f>E130*G130*H130</f>
        <v>7.7759999999999982E-3</v>
      </c>
      <c r="J130" s="18"/>
      <c r="K130" s="19" t="s">
        <v>413</v>
      </c>
      <c r="L130" s="21"/>
      <c r="T130" s="74"/>
      <c r="U130" s="12"/>
      <c r="V130" s="7"/>
      <c r="Z130" s="12"/>
      <c r="AA130" s="7"/>
      <c r="AC130" s="69"/>
    </row>
    <row r="131" spans="1:29" ht="15" x14ac:dyDescent="0.2">
      <c r="A131" s="17"/>
      <c r="B131" s="17"/>
      <c r="C131" s="76" t="s">
        <v>389</v>
      </c>
      <c r="E131" s="7"/>
      <c r="F131" s="7"/>
      <c r="G131" s="7"/>
      <c r="I131" s="7"/>
      <c r="J131" s="18"/>
      <c r="K131" s="19"/>
      <c r="L131" s="21"/>
      <c r="T131" s="74"/>
      <c r="U131" s="12"/>
      <c r="V131" s="7"/>
      <c r="Z131" s="12"/>
      <c r="AA131" s="7"/>
      <c r="AC131" s="69"/>
    </row>
    <row r="132" spans="1:29" ht="15" x14ac:dyDescent="0.2">
      <c r="A132" s="17">
        <v>86</v>
      </c>
      <c r="B132" s="17">
        <v>77</v>
      </c>
      <c r="C132" t="str">
        <f>VLOOKUP(B:B,'Sub Op Table'!A:C,2,0)</f>
        <v>CART PUSH/PULL 150-163 STEPS</v>
      </c>
      <c r="D132" s="6">
        <f>VLOOKUP(B132,'Sub Op Table'!A:C,3,0)</f>
        <v>120.24</v>
      </c>
      <c r="E132" s="7">
        <f t="shared" ref="E132:E134" si="30">D132/60</f>
        <v>2.004</v>
      </c>
      <c r="F132" s="75" t="s">
        <v>703</v>
      </c>
      <c r="G132" s="20">
        <f>VLOOKUP(F132,$C$14:$D$24,2,FALSE)</f>
        <v>6</v>
      </c>
      <c r="H132" s="12">
        <f>'Secondary Assumptions'!C23*'Secondary Assumptions'!C27</f>
        <v>3.5999999999999997E-2</v>
      </c>
      <c r="I132" s="7">
        <f>E132*G132*H132</f>
        <v>0.43286400000000003</v>
      </c>
      <c r="J132" s="18"/>
      <c r="K132" s="19" t="s">
        <v>390</v>
      </c>
      <c r="L132" s="21"/>
      <c r="T132" s="74"/>
      <c r="U132" s="12"/>
      <c r="V132" s="7"/>
      <c r="Z132" s="12"/>
      <c r="AA132" s="7"/>
      <c r="AC132" s="69"/>
    </row>
    <row r="133" spans="1:29" ht="15" x14ac:dyDescent="0.2">
      <c r="A133" s="17">
        <v>87</v>
      </c>
      <c r="B133" s="17">
        <v>245</v>
      </c>
      <c r="C133" t="str">
        <f>VLOOKUP(B:B,'Sub Op Table'!A:C,2,0)</f>
        <v>PROCESS TIME</v>
      </c>
      <c r="D133" s="14">
        <v>120</v>
      </c>
      <c r="E133" s="7">
        <f t="shared" si="30"/>
        <v>2</v>
      </c>
      <c r="F133" s="75" t="s">
        <v>703</v>
      </c>
      <c r="G133" s="20">
        <f>VLOOKUP(F133,$C$14:$D$24,2,FALSE)</f>
        <v>6</v>
      </c>
      <c r="H133" s="12">
        <f>'Secondary Assumptions'!C23*'Secondary Assumptions'!C27</f>
        <v>3.5999999999999997E-2</v>
      </c>
      <c r="I133" s="7">
        <f>E133*G133*H133</f>
        <v>0.43199999999999994</v>
      </c>
      <c r="J133" s="18"/>
      <c r="K133" s="19" t="s">
        <v>414</v>
      </c>
      <c r="L133" s="21"/>
      <c r="T133" s="74"/>
      <c r="U133" s="12"/>
      <c r="V133" s="7"/>
      <c r="Z133" s="12"/>
      <c r="AA133" s="7"/>
      <c r="AC133" s="69"/>
    </row>
    <row r="134" spans="1:29" ht="15" x14ac:dyDescent="0.2">
      <c r="A134" s="17">
        <v>88</v>
      </c>
      <c r="B134" s="17">
        <v>77</v>
      </c>
      <c r="C134" t="str">
        <f>VLOOKUP(B:B,'Sub Op Table'!A:C,2,0)</f>
        <v>CART PUSH/PULL 150-163 STEPS</v>
      </c>
      <c r="D134" s="6">
        <f>VLOOKUP(B134,'Sub Op Table'!A:C,3,0)</f>
        <v>120.24</v>
      </c>
      <c r="E134" s="7">
        <f t="shared" si="30"/>
        <v>2.004</v>
      </c>
      <c r="F134" s="75" t="s">
        <v>703</v>
      </c>
      <c r="G134" s="20">
        <f>VLOOKUP(F134,$C$14:$D$24,2,FALSE)</f>
        <v>6</v>
      </c>
      <c r="H134" s="12">
        <f>'Secondary Assumptions'!C23*'Secondary Assumptions'!C27</f>
        <v>3.5999999999999997E-2</v>
      </c>
      <c r="I134" s="7">
        <f>E134*G134*H134</f>
        <v>0.43286400000000003</v>
      </c>
      <c r="J134" s="18"/>
      <c r="K134" s="19" t="s">
        <v>656</v>
      </c>
      <c r="L134" s="21"/>
      <c r="T134" s="74"/>
      <c r="U134" s="12"/>
      <c r="V134" s="7"/>
      <c r="Z134" s="12"/>
      <c r="AA134" s="7"/>
      <c r="AC134" s="69"/>
    </row>
    <row r="135" spans="1:29" ht="15" x14ac:dyDescent="0.2">
      <c r="A135" s="17"/>
      <c r="B135" s="17"/>
      <c r="C135" s="76" t="s">
        <v>699</v>
      </c>
      <c r="E135" s="7"/>
      <c r="F135" s="7"/>
      <c r="G135" s="7"/>
      <c r="I135" s="7"/>
      <c r="J135" s="18"/>
      <c r="K135" s="19"/>
      <c r="L135" s="21"/>
      <c r="T135" s="74"/>
      <c r="U135" s="12"/>
      <c r="V135" s="7"/>
      <c r="Z135" s="12"/>
      <c r="AA135" s="7"/>
      <c r="AC135" s="69"/>
    </row>
    <row r="136" spans="1:29" ht="15" x14ac:dyDescent="0.2">
      <c r="A136" s="17">
        <v>89</v>
      </c>
      <c r="B136" s="17">
        <v>245</v>
      </c>
      <c r="C136" t="str">
        <f>VLOOKUP(B:B,'Sub Op Table'!A:C,2,0)</f>
        <v>PROCESS TIME</v>
      </c>
      <c r="D136" s="14">
        <v>10</v>
      </c>
      <c r="E136" s="7">
        <f t="shared" ref="E136" si="31">D136/60</f>
        <v>0.16666666666666666</v>
      </c>
      <c r="F136" s="75" t="s">
        <v>706</v>
      </c>
      <c r="G136" s="20">
        <f>VLOOKUP(F136,$C$14:$D$24,2,FALSE)</f>
        <v>1</v>
      </c>
      <c r="H136" s="12">
        <f>'Secondary Assumptions'!C16</f>
        <v>0.95</v>
      </c>
      <c r="I136" s="7">
        <f>E136*G136*H136</f>
        <v>0.15833333333333333</v>
      </c>
      <c r="J136" s="18"/>
      <c r="K136" s="19" t="s">
        <v>657</v>
      </c>
      <c r="L136" s="21"/>
      <c r="T136" s="74"/>
      <c r="U136" s="12"/>
      <c r="V136" s="7"/>
      <c r="Z136" s="12"/>
      <c r="AA136" s="7"/>
      <c r="AC136" s="69"/>
    </row>
    <row r="137" spans="1:29" ht="15" x14ac:dyDescent="0.2">
      <c r="A137" s="17"/>
      <c r="B137" s="17"/>
      <c r="C137" s="76" t="s">
        <v>808</v>
      </c>
      <c r="E137" s="7"/>
      <c r="F137" s="75"/>
      <c r="G137" s="20"/>
      <c r="I137" s="7"/>
      <c r="J137" s="18"/>
      <c r="K137" s="19"/>
      <c r="L137" s="21"/>
      <c r="T137" s="74"/>
      <c r="U137" s="12"/>
      <c r="V137" s="7"/>
      <c r="Z137" s="12"/>
      <c r="AA137" s="7"/>
      <c r="AC137" s="69"/>
    </row>
    <row r="138" spans="1:29" ht="15" x14ac:dyDescent="0.2">
      <c r="A138" s="17">
        <v>90</v>
      </c>
      <c r="B138" s="17">
        <v>434</v>
      </c>
      <c r="C138" t="str">
        <f>VLOOKUP(B:B,'Sub Op Table'!A:C,2,0)</f>
        <v>OBTAIN RADIO FROM BELT AND RETURN</v>
      </c>
      <c r="D138" s="6">
        <f>VLOOKUP(B138,'Sub Op Table'!A:C,3,0)</f>
        <v>2.88</v>
      </c>
      <c r="E138" s="7">
        <f t="shared" ref="E138:E145" si="32">D138/60</f>
        <v>4.8000000000000001E-2</v>
      </c>
      <c r="F138" s="75" t="s">
        <v>706</v>
      </c>
      <c r="G138" s="20">
        <f>VLOOKUP(F138,$C$14:$D$24,2,FALSE)</f>
        <v>1</v>
      </c>
      <c r="H138" s="12">
        <v>1</v>
      </c>
      <c r="I138" s="7">
        <f t="shared" ref="I138:I145" si="33">E138*G138*H138</f>
        <v>4.8000000000000001E-2</v>
      </c>
      <c r="J138" s="18"/>
      <c r="K138" s="19" t="s">
        <v>497</v>
      </c>
      <c r="L138" s="21"/>
      <c r="T138" s="74"/>
      <c r="U138" s="12"/>
      <c r="V138" s="7"/>
      <c r="Z138" s="12"/>
      <c r="AA138" s="7"/>
      <c r="AC138" s="69"/>
    </row>
    <row r="139" spans="1:29" ht="15" x14ac:dyDescent="0.2">
      <c r="A139" s="17">
        <v>91</v>
      </c>
      <c r="B139" s="17">
        <v>481</v>
      </c>
      <c r="C139" t="str">
        <f>VLOOKUP(B:B,'Sub Op Table'!A:C,2,0)</f>
        <v>TYPE 3-6 DIGITS-Keypad</v>
      </c>
      <c r="D139" s="6">
        <f>VLOOKUP(B139,'Sub Op Table'!A:C,3,0)</f>
        <v>2.1599999999999997</v>
      </c>
      <c r="E139" s="7">
        <f t="shared" si="32"/>
        <v>3.5999999999999997E-2</v>
      </c>
      <c r="F139" s="75" t="s">
        <v>706</v>
      </c>
      <c r="G139" s="20">
        <f t="shared" ref="G139:G145" si="34">VLOOKUP(F139,$C$14:$D$24,2,FALSE)</f>
        <v>1</v>
      </c>
      <c r="H139" s="12">
        <v>1</v>
      </c>
      <c r="I139" s="7">
        <f t="shared" si="33"/>
        <v>3.5999999999999997E-2</v>
      </c>
      <c r="J139" s="18"/>
      <c r="K139" s="19" t="s">
        <v>809</v>
      </c>
      <c r="L139" s="21"/>
      <c r="T139" s="74"/>
      <c r="U139" s="12"/>
      <c r="V139" s="7"/>
      <c r="Z139" s="12"/>
      <c r="AA139" s="7"/>
      <c r="AC139" s="69"/>
    </row>
    <row r="140" spans="1:29" ht="15" x14ac:dyDescent="0.2">
      <c r="A140" s="17">
        <v>92</v>
      </c>
      <c r="B140" s="17">
        <v>245</v>
      </c>
      <c r="C140" t="str">
        <f>VLOOKUP(B:B,'Sub Op Table'!A:C,2,0)</f>
        <v>PROCESS TIME</v>
      </c>
      <c r="D140" s="14">
        <v>60</v>
      </c>
      <c r="E140" s="7">
        <f t="shared" si="32"/>
        <v>1</v>
      </c>
      <c r="F140" s="75" t="s">
        <v>706</v>
      </c>
      <c r="G140" s="20">
        <f t="shared" si="34"/>
        <v>1</v>
      </c>
      <c r="H140" s="12">
        <v>1</v>
      </c>
      <c r="I140" s="7">
        <f t="shared" si="33"/>
        <v>1</v>
      </c>
      <c r="J140" s="18"/>
      <c r="K140" s="19" t="s">
        <v>810</v>
      </c>
      <c r="L140" s="21"/>
      <c r="T140" s="74"/>
      <c r="U140" s="12"/>
      <c r="V140" s="7"/>
      <c r="Z140" s="12"/>
      <c r="AA140" s="7"/>
      <c r="AC140" s="69"/>
    </row>
    <row r="141" spans="1:29" ht="15" x14ac:dyDescent="0.2">
      <c r="A141" s="17">
        <v>93</v>
      </c>
      <c r="B141" s="17">
        <v>245</v>
      </c>
      <c r="C141" t="str">
        <f>VLOOKUP(B:B,'Sub Op Table'!A:C,2,0)</f>
        <v>PROCESS TIME</v>
      </c>
      <c r="D141" s="14">
        <v>5</v>
      </c>
      <c r="E141" s="7">
        <f t="shared" si="32"/>
        <v>8.3333333333333329E-2</v>
      </c>
      <c r="F141" s="75" t="s">
        <v>706</v>
      </c>
      <c r="G141" s="20">
        <f t="shared" si="34"/>
        <v>1</v>
      </c>
      <c r="H141" s="12">
        <v>1</v>
      </c>
      <c r="I141" s="7">
        <f t="shared" si="33"/>
        <v>8.3333333333333329E-2</v>
      </c>
      <c r="J141" s="18"/>
      <c r="K141" s="19" t="s">
        <v>811</v>
      </c>
      <c r="L141" s="21"/>
      <c r="T141" s="74"/>
      <c r="U141" s="12"/>
      <c r="V141" s="7"/>
      <c r="Z141" s="12"/>
      <c r="AA141" s="7"/>
      <c r="AC141" s="69"/>
    </row>
    <row r="142" spans="1:29" ht="15" x14ac:dyDescent="0.2">
      <c r="A142" s="17">
        <v>94</v>
      </c>
      <c r="B142" s="17">
        <v>245</v>
      </c>
      <c r="C142" t="str">
        <f>VLOOKUP(B:B,'Sub Op Table'!A:C,2,0)</f>
        <v>PROCESS TIME</v>
      </c>
      <c r="D142" s="14">
        <v>180</v>
      </c>
      <c r="E142" s="7">
        <f t="shared" si="32"/>
        <v>3</v>
      </c>
      <c r="F142" s="75" t="s">
        <v>706</v>
      </c>
      <c r="G142" s="20">
        <f>VLOOKUP(F142,$C$14:$D$24,2,FALSE)</f>
        <v>1</v>
      </c>
      <c r="H142" s="12">
        <v>1</v>
      </c>
      <c r="I142" s="7">
        <f t="shared" si="33"/>
        <v>3</v>
      </c>
      <c r="J142" s="18"/>
      <c r="K142" s="19" t="s">
        <v>812</v>
      </c>
      <c r="L142" s="21"/>
      <c r="T142" s="74"/>
      <c r="U142" s="12"/>
      <c r="V142" s="7"/>
      <c r="Z142" s="12"/>
      <c r="AA142" s="7"/>
      <c r="AC142" s="69"/>
    </row>
    <row r="143" spans="1:29" ht="15" x14ac:dyDescent="0.2">
      <c r="A143" s="17">
        <v>95</v>
      </c>
      <c r="B143" s="17">
        <v>7</v>
      </c>
      <c r="C143" t="str">
        <f>VLOOKUP(B:B,'Sub Op Table'!A:C,2,0)</f>
        <v>PLACE</v>
      </c>
      <c r="D143" s="6">
        <f>VLOOKUP(B143,'Sub Op Table'!A:C,3,0)</f>
        <v>0.72</v>
      </c>
      <c r="E143" s="7">
        <f t="shared" si="32"/>
        <v>1.2E-2</v>
      </c>
      <c r="F143" s="75" t="s">
        <v>706</v>
      </c>
      <c r="G143" s="20">
        <f t="shared" si="34"/>
        <v>1</v>
      </c>
      <c r="H143" s="12">
        <v>1</v>
      </c>
      <c r="I143" s="7">
        <f t="shared" si="33"/>
        <v>1.2E-2</v>
      </c>
      <c r="J143" s="18"/>
      <c r="K143" s="19" t="s">
        <v>813</v>
      </c>
      <c r="L143" s="21"/>
      <c r="T143" s="74"/>
      <c r="U143" s="12"/>
      <c r="V143" s="7"/>
      <c r="Z143" s="12"/>
      <c r="AA143" s="7"/>
      <c r="AC143" s="69"/>
    </row>
    <row r="144" spans="1:29" ht="15" x14ac:dyDescent="0.2">
      <c r="A144" s="17">
        <v>96</v>
      </c>
      <c r="B144" s="17">
        <v>245</v>
      </c>
      <c r="C144" t="str">
        <f>VLOOKUP(B:B,'Sub Op Table'!A:C,2,0)</f>
        <v>PROCESS TIME</v>
      </c>
      <c r="D144" s="14">
        <v>10</v>
      </c>
      <c r="E144" s="7">
        <f t="shared" si="32"/>
        <v>0.16666666666666666</v>
      </c>
      <c r="F144" s="75" t="s">
        <v>706</v>
      </c>
      <c r="G144" s="20">
        <f t="shared" si="34"/>
        <v>1</v>
      </c>
      <c r="H144" s="12">
        <v>1</v>
      </c>
      <c r="I144" s="7">
        <f t="shared" si="33"/>
        <v>0.16666666666666666</v>
      </c>
      <c r="J144" s="18"/>
      <c r="K144" s="19" t="s">
        <v>814</v>
      </c>
      <c r="L144" s="21"/>
      <c r="T144" s="74"/>
      <c r="U144" s="12"/>
      <c r="V144" s="7"/>
      <c r="Z144" s="12"/>
      <c r="AA144" s="7"/>
      <c r="AC144" s="69"/>
    </row>
    <row r="145" spans="1:29" ht="15" x14ac:dyDescent="0.2">
      <c r="A145" s="17">
        <v>97</v>
      </c>
      <c r="B145" s="17">
        <v>1</v>
      </c>
      <c r="C145" t="str">
        <f>VLOOKUP(B:B,'Sub Op Table'!A:C,2,0)</f>
        <v>OBTAIN</v>
      </c>
      <c r="D145" s="6">
        <f>VLOOKUP(B145,'Sub Op Table'!A:C,3,0)</f>
        <v>0.72</v>
      </c>
      <c r="E145" s="7">
        <f t="shared" si="32"/>
        <v>1.2E-2</v>
      </c>
      <c r="F145" s="75" t="s">
        <v>706</v>
      </c>
      <c r="G145" s="20">
        <f t="shared" si="34"/>
        <v>1</v>
      </c>
      <c r="H145" s="12">
        <v>1</v>
      </c>
      <c r="I145" s="7">
        <f t="shared" si="33"/>
        <v>1.2E-2</v>
      </c>
      <c r="J145" s="18"/>
      <c r="K145" s="19" t="s">
        <v>815</v>
      </c>
      <c r="L145" s="21"/>
      <c r="T145" s="74"/>
      <c r="U145" s="12"/>
      <c r="V145" s="7"/>
      <c r="Z145" s="12"/>
      <c r="AA145" s="7"/>
      <c r="AC145" s="69"/>
    </row>
    <row r="146" spans="1:29" ht="15" x14ac:dyDescent="0.2">
      <c r="B146" s="4"/>
      <c r="C146" s="5" t="s">
        <v>639</v>
      </c>
      <c r="E146" s="7"/>
      <c r="F146" s="7"/>
      <c r="G146" s="7"/>
      <c r="I146" s="7"/>
      <c r="J146" s="8"/>
      <c r="K146" s="9"/>
      <c r="T146" s="73"/>
      <c r="U146" s="12"/>
      <c r="V146" s="7"/>
      <c r="Z146" s="12"/>
      <c r="AA146" s="7"/>
      <c r="AC146" s="69"/>
    </row>
    <row r="147" spans="1:29" ht="14" x14ac:dyDescent="0.15">
      <c r="A147" s="23">
        <v>98</v>
      </c>
      <c r="B147" s="17">
        <v>25</v>
      </c>
      <c r="C147" t="str">
        <f>VLOOKUP(B:B,'Sub Op Table'!A:C,2,0)</f>
        <v>WALK 8-10 STEPS (19-25 FT, 8.4-11.4 M)</v>
      </c>
      <c r="D147" s="6">
        <f>VLOOKUP(B147,'Sub Op Table'!A:C,3,0)</f>
        <v>5.76</v>
      </c>
      <c r="E147" s="7">
        <f>D147/60</f>
        <v>9.6000000000000002E-2</v>
      </c>
      <c r="F147" s="7" t="s">
        <v>334</v>
      </c>
      <c r="G147" s="20">
        <f t="shared" ref="G147:G164" si="35">VLOOKUP(F147,$C$14:$D$18,2,FALSE)</f>
        <v>0.16666666666666666</v>
      </c>
      <c r="H147" s="12">
        <v>1</v>
      </c>
      <c r="I147" s="7">
        <f t="shared" ref="I147:I164" si="36">E147*G147*H147</f>
        <v>1.6E-2</v>
      </c>
      <c r="J147" s="18"/>
      <c r="K147" s="19" t="s">
        <v>658</v>
      </c>
      <c r="L147" s="21"/>
      <c r="T147" s="12"/>
      <c r="U147" s="7"/>
      <c r="Y147" s="12"/>
      <c r="Z147" s="7"/>
      <c r="AB147" s="69"/>
    </row>
    <row r="148" spans="1:29" ht="14" x14ac:dyDescent="0.15">
      <c r="A148" s="23">
        <v>99</v>
      </c>
      <c r="B148" s="17">
        <v>1</v>
      </c>
      <c r="C148" t="str">
        <f>VLOOKUP(B:B,'Sub Op Table'!A:C,2,0)</f>
        <v>OBTAIN</v>
      </c>
      <c r="D148" s="6">
        <f>VLOOKUP(B148,'Sub Op Table'!A:C,3,0)</f>
        <v>0.72</v>
      </c>
      <c r="E148" s="7">
        <f>D148/60</f>
        <v>1.2E-2</v>
      </c>
      <c r="F148" s="7" t="s">
        <v>334</v>
      </c>
      <c r="G148" s="20">
        <f t="shared" si="35"/>
        <v>0.16666666666666666</v>
      </c>
      <c r="H148" s="12">
        <v>1</v>
      </c>
      <c r="I148" s="7">
        <f t="shared" si="36"/>
        <v>2E-3</v>
      </c>
      <c r="J148" s="18"/>
      <c r="K148" s="19" t="s">
        <v>369</v>
      </c>
      <c r="L148" s="21"/>
      <c r="T148" s="12"/>
      <c r="U148" s="7"/>
      <c r="Y148" s="12"/>
      <c r="Z148" s="7"/>
      <c r="AB148" s="69"/>
    </row>
    <row r="149" spans="1:29" ht="14" x14ac:dyDescent="0.15">
      <c r="A149" s="23">
        <f>A148+1</f>
        <v>100</v>
      </c>
      <c r="B149" s="17">
        <v>74</v>
      </c>
      <c r="C149" t="str">
        <f>VLOOKUP(B:B,'Sub Op Table'!A:C,2,0)</f>
        <v>CART PUSH/PULL 111-122 STEPS</v>
      </c>
      <c r="D149" s="6">
        <f>VLOOKUP(B149,'Sub Op Table'!A:C,3,0)</f>
        <v>89.639999999999986</v>
      </c>
      <c r="E149" s="7">
        <f>D149/60</f>
        <v>1.4939999999999998</v>
      </c>
      <c r="F149" s="7" t="s">
        <v>334</v>
      </c>
      <c r="G149" s="20">
        <f t="shared" si="35"/>
        <v>0.16666666666666666</v>
      </c>
      <c r="H149" s="12">
        <v>1</v>
      </c>
      <c r="I149" s="7">
        <f t="shared" si="36"/>
        <v>0.24899999999999994</v>
      </c>
      <c r="J149" s="18"/>
      <c r="K149" s="19" t="s">
        <v>659</v>
      </c>
      <c r="L149" s="21"/>
      <c r="T149" s="12"/>
      <c r="U149" s="7"/>
      <c r="Y149" s="12"/>
      <c r="Z149" s="7"/>
      <c r="AB149" s="69"/>
    </row>
    <row r="150" spans="1:29" ht="14" x14ac:dyDescent="0.15">
      <c r="A150" s="23">
        <f t="shared" ref="A150:A164" si="37">A149+1</f>
        <v>101</v>
      </c>
      <c r="B150" s="17">
        <v>10</v>
      </c>
      <c r="C150" t="str">
        <f>VLOOKUP(B:B,'Sub Op Table'!A:C,2,0)</f>
        <v>PLACE WITH ADJUSTMENTS</v>
      </c>
      <c r="D150" s="6">
        <f>VLOOKUP(B150,'Sub Op Table'!A:C,3,0)</f>
        <v>1.44</v>
      </c>
      <c r="E150" s="7">
        <f>D150/60</f>
        <v>2.4E-2</v>
      </c>
      <c r="F150" s="7" t="s">
        <v>334</v>
      </c>
      <c r="G150" s="20">
        <f t="shared" si="35"/>
        <v>0.16666666666666666</v>
      </c>
      <c r="H150" s="12">
        <v>1</v>
      </c>
      <c r="I150" s="7">
        <f t="shared" si="36"/>
        <v>4.0000000000000001E-3</v>
      </c>
      <c r="J150" s="18"/>
      <c r="K150" s="19" t="s">
        <v>660</v>
      </c>
      <c r="L150" s="21"/>
      <c r="T150" s="12"/>
      <c r="U150" s="7"/>
      <c r="Y150" s="12"/>
      <c r="Z150" s="7"/>
      <c r="AB150" s="69"/>
    </row>
    <row r="151" spans="1:29" ht="14" x14ac:dyDescent="0.15">
      <c r="A151" s="23">
        <f t="shared" si="37"/>
        <v>102</v>
      </c>
      <c r="B151" s="17">
        <v>2</v>
      </c>
      <c r="C151" t="str">
        <f>VLOOKUP(B:B,'Sub Op Table'!A:C,2,0)</f>
        <v>OBTAIN WITH 50% BEND</v>
      </c>
      <c r="D151" s="6">
        <f>VLOOKUP(B151,'Sub Op Table'!A:C,3,0)</f>
        <v>1.7999999999999998</v>
      </c>
      <c r="E151" s="7">
        <f t="shared" ref="E151:E164" si="38">D151/60</f>
        <v>2.9999999999999995E-2</v>
      </c>
      <c r="F151" s="7" t="s">
        <v>647</v>
      </c>
      <c r="G151" s="20">
        <f t="shared" si="35"/>
        <v>1.1000000000000001</v>
      </c>
      <c r="H151" s="12">
        <v>1</v>
      </c>
      <c r="I151" s="7">
        <f t="shared" si="36"/>
        <v>3.2999999999999995E-2</v>
      </c>
      <c r="J151" s="18"/>
      <c r="K151" s="19" t="s">
        <v>648</v>
      </c>
      <c r="L151" s="21"/>
      <c r="T151" s="12"/>
      <c r="U151" s="7"/>
      <c r="Y151" s="12"/>
      <c r="Z151" s="7"/>
      <c r="AB151" s="69"/>
    </row>
    <row r="152" spans="1:29" ht="14" x14ac:dyDescent="0.15">
      <c r="A152" s="23">
        <f t="shared" si="37"/>
        <v>103</v>
      </c>
      <c r="B152" s="17">
        <v>24</v>
      </c>
      <c r="C152" t="str">
        <f>VLOOKUP(B:B,'Sub Op Table'!A:C,2,0)</f>
        <v>WALK 5-7 STEPS (11-18 FT, 3.4-5.3 M)</v>
      </c>
      <c r="D152" s="6">
        <f>VLOOKUP(B152,'Sub Op Table'!A:C,3,0)</f>
        <v>3.5999999999999996</v>
      </c>
      <c r="E152" s="7">
        <f t="shared" si="38"/>
        <v>5.9999999999999991E-2</v>
      </c>
      <c r="F152" s="7" t="s">
        <v>334</v>
      </c>
      <c r="G152" s="20">
        <f t="shared" si="35"/>
        <v>0.16666666666666666</v>
      </c>
      <c r="H152" s="12">
        <v>1</v>
      </c>
      <c r="I152" s="7">
        <f t="shared" si="36"/>
        <v>9.9999999999999985E-3</v>
      </c>
      <c r="J152" s="18"/>
      <c r="K152" s="19" t="s">
        <v>649</v>
      </c>
      <c r="L152" s="21"/>
      <c r="T152" s="12"/>
      <c r="U152" s="7"/>
      <c r="Y152" s="12"/>
      <c r="Z152" s="7"/>
      <c r="AB152" s="69"/>
    </row>
    <row r="153" spans="1:29" ht="14" x14ac:dyDescent="0.15">
      <c r="A153" s="23">
        <f t="shared" si="37"/>
        <v>104</v>
      </c>
      <c r="B153" s="17">
        <v>7</v>
      </c>
      <c r="C153" t="str">
        <f>VLOOKUP(B:B,'Sub Op Table'!A:C,2,0)</f>
        <v>PLACE</v>
      </c>
      <c r="D153" s="6">
        <f>VLOOKUP(B153,'Sub Op Table'!A:C,3,0)</f>
        <v>0.72</v>
      </c>
      <c r="E153" s="7">
        <f t="shared" si="38"/>
        <v>1.2E-2</v>
      </c>
      <c r="F153" s="7" t="s">
        <v>647</v>
      </c>
      <c r="G153" s="20">
        <f t="shared" si="35"/>
        <v>1.1000000000000001</v>
      </c>
      <c r="H153" s="12">
        <v>1</v>
      </c>
      <c r="I153" s="7">
        <f t="shared" si="36"/>
        <v>1.3200000000000002E-2</v>
      </c>
      <c r="J153" s="18"/>
      <c r="K153" s="19" t="s">
        <v>650</v>
      </c>
      <c r="L153" s="21"/>
      <c r="T153" s="12"/>
      <c r="U153" s="7"/>
      <c r="Y153" s="12"/>
      <c r="Z153" s="7"/>
      <c r="AB153" s="69"/>
    </row>
    <row r="154" spans="1:29" ht="15" x14ac:dyDescent="0.2">
      <c r="A154" s="23">
        <f t="shared" si="37"/>
        <v>105</v>
      </c>
      <c r="B154" s="17">
        <v>4</v>
      </c>
      <c r="C154" t="str">
        <f>VLOOKUP(B:B,'Sub Op Table'!A:C,2,0)</f>
        <v>OBTAIN HEAVY OBJECT</v>
      </c>
      <c r="D154" s="6">
        <f>VLOOKUP(B154,'Sub Op Table'!A:C,3,0)</f>
        <v>1.44</v>
      </c>
      <c r="E154" s="7">
        <f t="shared" si="38"/>
        <v>2.4E-2</v>
      </c>
      <c r="F154" s="7" t="s">
        <v>334</v>
      </c>
      <c r="G154" s="20">
        <f t="shared" si="35"/>
        <v>0.16666666666666666</v>
      </c>
      <c r="H154" s="12">
        <v>1</v>
      </c>
      <c r="I154" s="7">
        <f t="shared" si="36"/>
        <v>4.0000000000000001E-3</v>
      </c>
      <c r="J154" s="18"/>
      <c r="K154" s="19" t="s">
        <v>640</v>
      </c>
      <c r="L154" s="21"/>
      <c r="T154" s="73"/>
      <c r="U154" s="12"/>
      <c r="V154" s="7"/>
      <c r="Z154" s="12"/>
      <c r="AA154" s="7"/>
      <c r="AC154" s="69"/>
    </row>
    <row r="155" spans="1:29" ht="15" x14ac:dyDescent="0.2">
      <c r="A155" s="23">
        <f t="shared" si="37"/>
        <v>106</v>
      </c>
      <c r="B155" s="17">
        <v>1</v>
      </c>
      <c r="C155" t="str">
        <f>VLOOKUP(B:B,'Sub Op Table'!A:C,2,0)</f>
        <v>OBTAIN</v>
      </c>
      <c r="D155" s="6">
        <f>VLOOKUP(B155,'Sub Op Table'!A:C,3,0)</f>
        <v>0.72</v>
      </c>
      <c r="E155" s="7">
        <f t="shared" si="38"/>
        <v>1.2E-2</v>
      </c>
      <c r="F155" s="7" t="s">
        <v>647</v>
      </c>
      <c r="G155" s="20">
        <f t="shared" si="35"/>
        <v>1.1000000000000001</v>
      </c>
      <c r="H155" s="12">
        <v>1</v>
      </c>
      <c r="I155" s="7">
        <f t="shared" si="36"/>
        <v>1.3200000000000002E-2</v>
      </c>
      <c r="J155" s="18"/>
      <c r="K155" s="19" t="s">
        <v>641</v>
      </c>
      <c r="L155" s="21"/>
      <c r="T155" s="73"/>
      <c r="U155" s="12"/>
      <c r="V155" s="7"/>
      <c r="Z155" s="12"/>
      <c r="AA155" s="7"/>
      <c r="AC155" s="69"/>
    </row>
    <row r="156" spans="1:29" ht="15" x14ac:dyDescent="0.2">
      <c r="A156" s="23">
        <f t="shared" si="37"/>
        <v>107</v>
      </c>
      <c r="B156" s="17">
        <v>405</v>
      </c>
      <c r="C156" t="str">
        <f>VLOOKUP(B:B,'Sub Op Table'!A:C,2,0)</f>
        <v>ALIGN WITH PRECISION</v>
      </c>
      <c r="D156" s="6">
        <f>VLOOKUP(B156,'Sub Op Table'!A:C,3,0)</f>
        <v>6.1199999999999992</v>
      </c>
      <c r="E156" s="7">
        <f t="shared" si="38"/>
        <v>0.10199999999999999</v>
      </c>
      <c r="F156" s="7" t="s">
        <v>647</v>
      </c>
      <c r="G156" s="20">
        <f t="shared" si="35"/>
        <v>1.1000000000000001</v>
      </c>
      <c r="H156" s="12">
        <v>1</v>
      </c>
      <c r="I156" s="7">
        <f t="shared" si="36"/>
        <v>0.11220000000000001</v>
      </c>
      <c r="J156" s="18"/>
      <c r="K156" s="19" t="s">
        <v>642</v>
      </c>
      <c r="L156" s="21"/>
      <c r="T156" s="73"/>
      <c r="U156" s="12"/>
      <c r="V156" s="7"/>
      <c r="Z156" s="12"/>
      <c r="AA156" s="7"/>
      <c r="AC156" s="69"/>
    </row>
    <row r="157" spans="1:29" ht="15" x14ac:dyDescent="0.2">
      <c r="A157" s="23">
        <f t="shared" si="37"/>
        <v>108</v>
      </c>
      <c r="B157" s="17">
        <v>192</v>
      </c>
      <c r="C157" t="str">
        <f>VLOOKUP(B:B,'Sub Op Table'!A:C,2,0)</f>
        <v>PUSH BUTTON/PUSH PULL SWITCH / LEVER &lt;12" WITH RESISTANCE</v>
      </c>
      <c r="D157" s="6">
        <f>VLOOKUP(B157,'Sub Op Table'!A:C,3,0)</f>
        <v>2.1599999999999997</v>
      </c>
      <c r="E157" s="7">
        <f t="shared" si="38"/>
        <v>3.5999999999999997E-2</v>
      </c>
      <c r="F157" s="7" t="s">
        <v>647</v>
      </c>
      <c r="G157" s="20">
        <f t="shared" si="35"/>
        <v>1.1000000000000001</v>
      </c>
      <c r="H157" s="12">
        <v>1</v>
      </c>
      <c r="I157" s="7">
        <f t="shared" si="36"/>
        <v>3.9600000000000003E-2</v>
      </c>
      <c r="J157" s="18"/>
      <c r="K157" s="19" t="s">
        <v>643</v>
      </c>
      <c r="L157" s="21"/>
      <c r="T157" s="73"/>
      <c r="U157" s="12"/>
      <c r="V157" s="7"/>
      <c r="Z157" s="12"/>
      <c r="AA157" s="7"/>
      <c r="AC157" s="69"/>
    </row>
    <row r="158" spans="1:29" ht="15" x14ac:dyDescent="0.2">
      <c r="A158" s="23">
        <f t="shared" si="37"/>
        <v>109</v>
      </c>
      <c r="B158" s="17">
        <v>4</v>
      </c>
      <c r="C158" t="str">
        <f>VLOOKUP(B:B,'Sub Op Table'!A:C,2,0)</f>
        <v>OBTAIN HEAVY OBJECT</v>
      </c>
      <c r="D158" s="6">
        <f>VLOOKUP(B158,'Sub Op Table'!A:C,3,0)</f>
        <v>1.44</v>
      </c>
      <c r="E158" s="7">
        <f t="shared" si="38"/>
        <v>2.4E-2</v>
      </c>
      <c r="F158" s="7" t="s">
        <v>647</v>
      </c>
      <c r="G158" s="20">
        <f t="shared" si="35"/>
        <v>1.1000000000000001</v>
      </c>
      <c r="H158" s="12">
        <v>1</v>
      </c>
      <c r="I158" s="7">
        <f t="shared" si="36"/>
        <v>2.6400000000000003E-2</v>
      </c>
      <c r="J158" s="18"/>
      <c r="K158" s="19" t="s">
        <v>639</v>
      </c>
      <c r="L158" s="21"/>
      <c r="T158" s="73"/>
      <c r="U158" s="12"/>
      <c r="V158" s="7"/>
      <c r="Z158" s="12"/>
      <c r="AA158" s="7"/>
      <c r="AC158" s="69"/>
    </row>
    <row r="159" spans="1:29" ht="15" x14ac:dyDescent="0.2">
      <c r="A159" s="23">
        <f t="shared" si="37"/>
        <v>110</v>
      </c>
      <c r="B159" s="17">
        <v>460</v>
      </c>
      <c r="C159" t="str">
        <f>VLOOKUP(B:B,'Sub Op Table'!A:C,2,0)</f>
        <v>USING 5 WRIST TURNS 1 USING HAND</v>
      </c>
      <c r="D159" s="6">
        <f>VLOOKUP(B159,'Sub Op Table'!A:C,3,0)</f>
        <v>5.04</v>
      </c>
      <c r="E159" s="7">
        <f t="shared" si="38"/>
        <v>8.4000000000000005E-2</v>
      </c>
      <c r="F159" s="7" t="s">
        <v>647</v>
      </c>
      <c r="G159" s="20">
        <f t="shared" si="35"/>
        <v>1.1000000000000001</v>
      </c>
      <c r="H159" s="12">
        <v>1</v>
      </c>
      <c r="I159" s="7">
        <f t="shared" si="36"/>
        <v>9.240000000000001E-2</v>
      </c>
      <c r="J159" s="18"/>
      <c r="K159" s="19" t="s">
        <v>644</v>
      </c>
      <c r="L159" s="21"/>
      <c r="T159" s="73"/>
      <c r="U159" s="12"/>
      <c r="V159" s="7"/>
      <c r="Z159" s="12"/>
      <c r="AA159" s="7"/>
      <c r="AC159" s="69"/>
    </row>
    <row r="160" spans="1:29" ht="15" x14ac:dyDescent="0.2">
      <c r="A160" s="23">
        <f t="shared" si="37"/>
        <v>111</v>
      </c>
      <c r="B160" s="17">
        <v>10</v>
      </c>
      <c r="C160" t="str">
        <f>VLOOKUP(B:B,'Sub Op Table'!A:C,2,0)</f>
        <v>PLACE WITH ADJUSTMENTS</v>
      </c>
      <c r="D160" s="6">
        <f>VLOOKUP(B160,'Sub Op Table'!A:C,3,0)</f>
        <v>1.44</v>
      </c>
      <c r="E160" s="7">
        <f t="shared" si="38"/>
        <v>2.4E-2</v>
      </c>
      <c r="F160" s="7" t="s">
        <v>334</v>
      </c>
      <c r="G160" s="20">
        <f t="shared" si="35"/>
        <v>0.16666666666666666</v>
      </c>
      <c r="H160" s="12">
        <v>1</v>
      </c>
      <c r="I160" s="7">
        <f t="shared" si="36"/>
        <v>4.0000000000000001E-3</v>
      </c>
      <c r="J160" s="18"/>
      <c r="K160" s="19" t="s">
        <v>645</v>
      </c>
      <c r="L160" s="21"/>
      <c r="T160" s="73"/>
      <c r="U160" s="12"/>
      <c r="V160" s="7"/>
      <c r="Z160" s="12"/>
      <c r="AA160" s="7"/>
      <c r="AC160" s="69"/>
    </row>
    <row r="161" spans="1:30" ht="15" x14ac:dyDescent="0.2">
      <c r="A161" s="23">
        <f t="shared" si="37"/>
        <v>112</v>
      </c>
      <c r="B161" s="17">
        <v>24</v>
      </c>
      <c r="C161" t="str">
        <f>VLOOKUP(B:B,'Sub Op Table'!A:C,2,0)</f>
        <v>WALK 5-7 STEPS (11-18 FT, 3.4-5.3 M)</v>
      </c>
      <c r="D161" s="6">
        <f>VLOOKUP(B161,'Sub Op Table'!A:C,3,0)</f>
        <v>3.5999999999999996</v>
      </c>
      <c r="E161" s="7">
        <f t="shared" si="38"/>
        <v>5.9999999999999991E-2</v>
      </c>
      <c r="F161" s="7" t="s">
        <v>334</v>
      </c>
      <c r="G161" s="20">
        <f t="shared" si="35"/>
        <v>0.16666666666666666</v>
      </c>
      <c r="H161" s="12">
        <v>1</v>
      </c>
      <c r="I161" s="7">
        <f t="shared" si="36"/>
        <v>9.9999999999999985E-3</v>
      </c>
      <c r="J161" s="18"/>
      <c r="K161" s="19" t="s">
        <v>653</v>
      </c>
      <c r="L161" s="21"/>
      <c r="T161" s="73"/>
      <c r="U161" s="12"/>
      <c r="V161" s="7"/>
      <c r="Z161" s="12"/>
      <c r="AA161" s="7"/>
      <c r="AC161" s="69"/>
    </row>
    <row r="162" spans="1:30" ht="15" x14ac:dyDescent="0.2">
      <c r="A162" s="23">
        <f t="shared" si="37"/>
        <v>113</v>
      </c>
      <c r="B162" s="17">
        <v>7</v>
      </c>
      <c r="C162" t="str">
        <f>VLOOKUP(B:B,'Sub Op Table'!A:C,2,0)</f>
        <v>PLACE</v>
      </c>
      <c r="D162" s="6">
        <f>VLOOKUP(B162,'Sub Op Table'!A:C,3,0)</f>
        <v>0.72</v>
      </c>
      <c r="E162" s="7">
        <f t="shared" si="38"/>
        <v>1.2E-2</v>
      </c>
      <c r="F162" s="7" t="s">
        <v>647</v>
      </c>
      <c r="G162" s="20">
        <f t="shared" si="35"/>
        <v>1.1000000000000001</v>
      </c>
      <c r="H162" s="12">
        <v>1</v>
      </c>
      <c r="I162" s="7">
        <f t="shared" si="36"/>
        <v>1.3200000000000002E-2</v>
      </c>
      <c r="J162" s="18"/>
      <c r="K162" s="19" t="s">
        <v>652</v>
      </c>
      <c r="L162" s="21"/>
      <c r="T162" s="73"/>
      <c r="U162" s="12"/>
      <c r="V162" s="7"/>
      <c r="Z162" s="12"/>
      <c r="AA162" s="7"/>
      <c r="AC162" s="69"/>
    </row>
    <row r="163" spans="1:30" ht="15" x14ac:dyDescent="0.2">
      <c r="A163" s="23">
        <f t="shared" si="37"/>
        <v>114</v>
      </c>
      <c r="B163" s="17">
        <v>25</v>
      </c>
      <c r="C163" t="str">
        <f>VLOOKUP(B:B,'Sub Op Table'!A:C,2,0)</f>
        <v>WALK 8-10 STEPS (19-25 FT, 8.4-11.4 M)</v>
      </c>
      <c r="D163" s="6">
        <f>VLOOKUP(B163,'Sub Op Table'!A:C,3,0)</f>
        <v>5.76</v>
      </c>
      <c r="E163" s="7">
        <f t="shared" si="38"/>
        <v>9.6000000000000002E-2</v>
      </c>
      <c r="F163" s="7" t="s">
        <v>334</v>
      </c>
      <c r="G163" s="20">
        <f t="shared" si="35"/>
        <v>0.16666666666666666</v>
      </c>
      <c r="H163" s="12">
        <v>1</v>
      </c>
      <c r="I163" s="7">
        <f t="shared" si="36"/>
        <v>1.6E-2</v>
      </c>
      <c r="J163" s="18"/>
      <c r="K163" s="19" t="s">
        <v>654</v>
      </c>
      <c r="L163" s="21"/>
      <c r="T163" s="73"/>
      <c r="U163" s="12"/>
      <c r="V163" s="7"/>
      <c r="Z163" s="12"/>
      <c r="AA163" s="7"/>
      <c r="AC163" s="69"/>
    </row>
    <row r="164" spans="1:30" ht="15" x14ac:dyDescent="0.2">
      <c r="A164" s="23">
        <f t="shared" si="37"/>
        <v>115</v>
      </c>
      <c r="B164" s="17">
        <v>11</v>
      </c>
      <c r="C164" t="str">
        <f>VLOOKUP(B:B,'Sub Op Table'!A:C,2,0)</f>
        <v>PLACE WITH ADJUSTMENT AND 50% BEND</v>
      </c>
      <c r="D164" s="6">
        <f>VLOOKUP(B164,'Sub Op Table'!A:C,3,0)</f>
        <v>2.52</v>
      </c>
      <c r="E164" s="7">
        <f t="shared" si="38"/>
        <v>4.2000000000000003E-2</v>
      </c>
      <c r="F164" s="7" t="s">
        <v>647</v>
      </c>
      <c r="G164" s="20">
        <f t="shared" si="35"/>
        <v>1.1000000000000001</v>
      </c>
      <c r="H164" s="12">
        <v>1</v>
      </c>
      <c r="I164" s="7">
        <f t="shared" si="36"/>
        <v>4.6200000000000005E-2</v>
      </c>
      <c r="J164" s="18"/>
      <c r="K164" s="19" t="s">
        <v>651</v>
      </c>
      <c r="L164" s="21"/>
      <c r="T164" s="73"/>
      <c r="U164" s="12"/>
      <c r="V164" s="7"/>
      <c r="Z164" s="12"/>
      <c r="AA164" s="7"/>
      <c r="AC164" s="69"/>
    </row>
    <row r="165" spans="1:30" x14ac:dyDescent="0.15">
      <c r="B165" s="4" t="s">
        <v>6</v>
      </c>
      <c r="C165" s="5" t="s">
        <v>381</v>
      </c>
      <c r="E165" s="7"/>
      <c r="F165" s="7"/>
      <c r="G165" s="7"/>
      <c r="I165" s="7"/>
      <c r="J165" s="8"/>
      <c r="K165" s="9"/>
      <c r="T165" s="12"/>
      <c r="U165" s="7"/>
      <c r="Y165" s="12"/>
      <c r="Z165" s="7"/>
      <c r="AB165" s="69"/>
    </row>
    <row r="166" spans="1:30" ht="14" x14ac:dyDescent="0.15">
      <c r="A166" s="23">
        <v>116</v>
      </c>
      <c r="B166" s="17">
        <v>25</v>
      </c>
      <c r="C166" t="str">
        <f>VLOOKUP(B:B,'Sub Op Table'!A:C,2,0)</f>
        <v>WALK 8-10 STEPS (19-25 FT, 8.4-11.4 M)</v>
      </c>
      <c r="D166" s="6">
        <f>VLOOKUP(B166,'Sub Op Table'!A:C,3,0)</f>
        <v>5.76</v>
      </c>
      <c r="E166" s="7">
        <f>D166/60</f>
        <v>9.6000000000000002E-2</v>
      </c>
      <c r="F166" s="7" t="s">
        <v>334</v>
      </c>
      <c r="G166" s="20">
        <f>VLOOKUP(F166,$C$14:$D$27,2,FALSE)</f>
        <v>0.16666666666666666</v>
      </c>
      <c r="H166" s="12">
        <v>1</v>
      </c>
      <c r="I166" s="7">
        <f t="shared" ref="I166:I185" si="39">E166*G166*H166</f>
        <v>1.6E-2</v>
      </c>
      <c r="J166" s="18"/>
      <c r="K166" s="19" t="s">
        <v>400</v>
      </c>
      <c r="L166" s="21"/>
      <c r="T166" s="12"/>
      <c r="U166" s="7"/>
      <c r="Y166" s="12"/>
      <c r="Z166" s="7"/>
      <c r="AB166" s="69"/>
    </row>
    <row r="167" spans="1:30" ht="14" x14ac:dyDescent="0.15">
      <c r="A167" s="23">
        <v>117</v>
      </c>
      <c r="B167" s="17">
        <v>1</v>
      </c>
      <c r="C167" t="str">
        <f>VLOOKUP(B:B,'Sub Op Table'!A:C,2,0)</f>
        <v>OBTAIN</v>
      </c>
      <c r="D167" s="6">
        <f>VLOOKUP(B167,'Sub Op Table'!A:C,3,0)</f>
        <v>0.72</v>
      </c>
      <c r="E167" s="7">
        <f>D167/60</f>
        <v>1.2E-2</v>
      </c>
      <c r="F167" s="7" t="s">
        <v>334</v>
      </c>
      <c r="G167" s="20">
        <f>VLOOKUP(F167,$C$14:$D$27,2,FALSE)</f>
        <v>0.16666666666666666</v>
      </c>
      <c r="H167" s="12">
        <v>1</v>
      </c>
      <c r="I167" s="7">
        <f t="shared" si="39"/>
        <v>2E-3</v>
      </c>
      <c r="J167" s="18"/>
      <c r="K167" s="19" t="s">
        <v>369</v>
      </c>
      <c r="L167" s="21"/>
      <c r="T167" s="12"/>
      <c r="U167" s="7"/>
      <c r="Y167" s="12"/>
      <c r="Z167" s="7"/>
      <c r="AB167" s="69"/>
    </row>
    <row r="168" spans="1:30" ht="14" x14ac:dyDescent="0.15">
      <c r="A168" s="23">
        <f>A167+1</f>
        <v>118</v>
      </c>
      <c r="B168" s="17">
        <v>68</v>
      </c>
      <c r="C168" t="str">
        <f>VLOOKUP(B:B,'Sub Op Table'!A:C,2,0)</f>
        <v>CART PUSH/PULL 58-67 STEPS</v>
      </c>
      <c r="D168" s="6">
        <f>VLOOKUP(B168,'Sub Op Table'!A:C,3,0)</f>
        <v>48.599999999999994</v>
      </c>
      <c r="E168" s="7">
        <f>D168/60</f>
        <v>0.80999999999999994</v>
      </c>
      <c r="F168" s="7" t="s">
        <v>334</v>
      </c>
      <c r="G168" s="20">
        <f>VLOOKUP(F168,$C$14:$D$27,2,FALSE)</f>
        <v>0.16666666666666666</v>
      </c>
      <c r="H168" s="12">
        <v>1</v>
      </c>
      <c r="I168" s="7">
        <f t="shared" si="39"/>
        <v>0.13499999999999998</v>
      </c>
      <c r="J168" s="18"/>
      <c r="K168" s="19" t="s">
        <v>401</v>
      </c>
      <c r="L168" s="21"/>
      <c r="T168" s="12"/>
      <c r="U168" s="7"/>
      <c r="Y168" s="12"/>
      <c r="Z168" s="7"/>
      <c r="AB168" s="69"/>
    </row>
    <row r="169" spans="1:30" ht="14" x14ac:dyDescent="0.15">
      <c r="A169" s="23">
        <f t="shared" ref="A169:A185" si="40">A168+1</f>
        <v>119</v>
      </c>
      <c r="B169" s="17">
        <v>10</v>
      </c>
      <c r="C169" t="str">
        <f>VLOOKUP(B:B,'Sub Op Table'!A:C,2,0)</f>
        <v>PLACE WITH ADJUSTMENTS</v>
      </c>
      <c r="D169" s="6">
        <f>VLOOKUP(B169,'Sub Op Table'!A:C,3,0)</f>
        <v>1.44</v>
      </c>
      <c r="E169" s="7">
        <f>D169/60</f>
        <v>2.4E-2</v>
      </c>
      <c r="F169" s="7" t="s">
        <v>334</v>
      </c>
      <c r="G169" s="20">
        <f>VLOOKUP(F169,$C$14:$D$27,2,FALSE)</f>
        <v>0.16666666666666666</v>
      </c>
      <c r="H169" s="12">
        <v>1</v>
      </c>
      <c r="I169" s="7">
        <f t="shared" si="39"/>
        <v>4.0000000000000001E-3</v>
      </c>
      <c r="J169" s="18"/>
      <c r="K169" s="19" t="s">
        <v>402</v>
      </c>
      <c r="L169" s="21"/>
      <c r="T169" s="12"/>
      <c r="U169" s="7"/>
      <c r="Y169" s="12"/>
      <c r="Z169" s="7"/>
      <c r="AB169" s="69"/>
    </row>
    <row r="170" spans="1:30" ht="15" x14ac:dyDescent="0.2">
      <c r="A170" s="23">
        <f t="shared" si="40"/>
        <v>120</v>
      </c>
      <c r="B170" s="17">
        <v>2</v>
      </c>
      <c r="C170" t="str">
        <f>VLOOKUP(B:B,'Sub Op Table'!A:C,2,0)</f>
        <v>OBTAIN WITH 50% BEND</v>
      </c>
      <c r="D170" s="6">
        <f>VLOOKUP(B170,'Sub Op Table'!A:C,3,0)</f>
        <v>1.7999999999999998</v>
      </c>
      <c r="E170" s="7">
        <f t="shared" ref="E170:E185" si="41">D170/60</f>
        <v>2.9999999999999995E-2</v>
      </c>
      <c r="F170" s="7" t="s">
        <v>335</v>
      </c>
      <c r="G170" s="20">
        <f t="shared" ref="G170:G185" si="42">VLOOKUP(F170,$C$14:$D$29,2,FALSE)</f>
        <v>1</v>
      </c>
      <c r="H170" s="12">
        <v>1</v>
      </c>
      <c r="I170" s="7">
        <f t="shared" si="39"/>
        <v>2.9999999999999995E-2</v>
      </c>
      <c r="J170" s="18"/>
      <c r="K170" s="19" t="s">
        <v>372</v>
      </c>
      <c r="L170" s="21"/>
      <c r="U170" s="73"/>
      <c r="V170" s="79">
        <v>2</v>
      </c>
      <c r="W170" s="7">
        <f t="shared" ref="W170:W175" si="43">E170*G170*V170</f>
        <v>5.9999999999999991E-2</v>
      </c>
      <c r="X170" t="s">
        <v>374</v>
      </c>
      <c r="AA170" s="79">
        <v>2</v>
      </c>
      <c r="AB170" s="7">
        <f t="shared" ref="AB170:AB175" si="44">E170*G170*AA170</f>
        <v>5.9999999999999991E-2</v>
      </c>
      <c r="AD170" s="69">
        <f t="shared" ref="AD170:AD174" si="45">V170-AA170</f>
        <v>0</v>
      </c>
    </row>
    <row r="171" spans="1:30" ht="15" x14ac:dyDescent="0.2">
      <c r="A171" s="23">
        <f t="shared" si="40"/>
        <v>121</v>
      </c>
      <c r="B171" s="17">
        <v>512</v>
      </c>
      <c r="C171" t="str">
        <f>VLOOKUP(B:B,'Sub Op Table'!A:C,2,0)</f>
        <v>READ COMPARE 4 ITEMS</v>
      </c>
      <c r="D171" s="6">
        <f>VLOOKUP(B171,'Sub Op Table'!A:C,3,0)</f>
        <v>2.1599999999999997</v>
      </c>
      <c r="E171" s="7">
        <f t="shared" si="41"/>
        <v>3.5999999999999997E-2</v>
      </c>
      <c r="F171" s="7" t="s">
        <v>335</v>
      </c>
      <c r="G171" s="20">
        <f t="shared" si="42"/>
        <v>1</v>
      </c>
      <c r="H171" s="12">
        <v>1</v>
      </c>
      <c r="I171" s="7">
        <f t="shared" si="39"/>
        <v>3.5999999999999997E-2</v>
      </c>
      <c r="J171" s="18"/>
      <c r="K171" s="19" t="s">
        <v>373</v>
      </c>
      <c r="L171" s="21"/>
      <c r="U171" s="73"/>
      <c r="V171" s="12">
        <v>1</v>
      </c>
      <c r="W171" s="7">
        <f t="shared" si="43"/>
        <v>3.5999999999999997E-2</v>
      </c>
      <c r="AA171" s="12">
        <v>1</v>
      </c>
      <c r="AB171" s="7">
        <f t="shared" si="44"/>
        <v>3.5999999999999997E-2</v>
      </c>
      <c r="AD171" s="69">
        <f t="shared" si="45"/>
        <v>0</v>
      </c>
    </row>
    <row r="172" spans="1:30" ht="15" x14ac:dyDescent="0.2">
      <c r="A172" s="23">
        <f t="shared" si="40"/>
        <v>122</v>
      </c>
      <c r="B172" s="17">
        <v>434</v>
      </c>
      <c r="C172" t="str">
        <f>VLOOKUP(B:B,'Sub Op Table'!A:C,2,0)</f>
        <v>OBTAIN RADIO FROM BELT AND RETURN</v>
      </c>
      <c r="D172" s="6">
        <f>VLOOKUP(B172,'Sub Op Table'!A:C,3,0)</f>
        <v>2.88</v>
      </c>
      <c r="E172" s="7">
        <f t="shared" si="41"/>
        <v>4.8000000000000001E-2</v>
      </c>
      <c r="F172" s="7" t="s">
        <v>335</v>
      </c>
      <c r="G172" s="20">
        <f t="shared" si="42"/>
        <v>1</v>
      </c>
      <c r="H172" s="12">
        <v>1</v>
      </c>
      <c r="I172" s="7">
        <f t="shared" si="39"/>
        <v>4.8000000000000001E-2</v>
      </c>
      <c r="J172" s="18"/>
      <c r="K172" s="19" t="s">
        <v>382</v>
      </c>
      <c r="L172" s="21"/>
      <c r="U172" s="73"/>
      <c r="V172" s="12">
        <v>1</v>
      </c>
      <c r="W172" s="7">
        <f t="shared" si="43"/>
        <v>4.8000000000000001E-2</v>
      </c>
      <c r="AA172" s="12">
        <v>1</v>
      </c>
      <c r="AB172" s="7">
        <f t="shared" si="44"/>
        <v>4.8000000000000001E-2</v>
      </c>
      <c r="AD172" s="69">
        <f t="shared" si="45"/>
        <v>0</v>
      </c>
    </row>
    <row r="173" spans="1:30" ht="15" x14ac:dyDescent="0.2">
      <c r="A173" s="23">
        <f t="shared" si="40"/>
        <v>123</v>
      </c>
      <c r="B173" s="17">
        <v>7</v>
      </c>
      <c r="C173" t="str">
        <f>VLOOKUP(B:B,'Sub Op Table'!A:C,2,0)</f>
        <v>PLACE</v>
      </c>
      <c r="D173" s="6">
        <f>VLOOKUP(B173,'Sub Op Table'!A:C,3,0)</f>
        <v>0.72</v>
      </c>
      <c r="E173" s="7">
        <f t="shared" si="41"/>
        <v>1.2E-2</v>
      </c>
      <c r="F173" s="7" t="s">
        <v>335</v>
      </c>
      <c r="G173" s="20">
        <f t="shared" si="42"/>
        <v>1</v>
      </c>
      <c r="H173" s="12">
        <v>1</v>
      </c>
      <c r="I173" s="7">
        <f t="shared" si="39"/>
        <v>1.2E-2</v>
      </c>
      <c r="J173" s="18"/>
      <c r="K173" s="19" t="s">
        <v>403</v>
      </c>
      <c r="L173" s="21"/>
      <c r="U173" s="73"/>
      <c r="V173" s="12">
        <v>1</v>
      </c>
      <c r="W173" s="7">
        <f t="shared" si="43"/>
        <v>1.2E-2</v>
      </c>
      <c r="AA173" s="12">
        <v>1</v>
      </c>
      <c r="AB173" s="7">
        <f t="shared" si="44"/>
        <v>1.2E-2</v>
      </c>
      <c r="AD173" s="69">
        <f t="shared" si="45"/>
        <v>0</v>
      </c>
    </row>
    <row r="174" spans="1:30" ht="15" x14ac:dyDescent="0.2">
      <c r="A174" s="23">
        <f t="shared" si="40"/>
        <v>124</v>
      </c>
      <c r="B174" s="17">
        <v>120</v>
      </c>
      <c r="C174" t="str">
        <f>VLOOKUP(B:B,'Sub Op Table'!A:C,2,0)</f>
        <v xml:space="preserve">SCAN BARCODE </v>
      </c>
      <c r="D174" s="6">
        <f>VLOOKUP(B174,'Sub Op Table'!A:C,3,0)</f>
        <v>1.7999999999999998</v>
      </c>
      <c r="E174" s="7">
        <f t="shared" si="41"/>
        <v>2.9999999999999995E-2</v>
      </c>
      <c r="F174" s="7" t="s">
        <v>335</v>
      </c>
      <c r="G174" s="20">
        <f t="shared" si="42"/>
        <v>1</v>
      </c>
      <c r="H174" s="12">
        <v>1</v>
      </c>
      <c r="I174" s="7">
        <f t="shared" si="39"/>
        <v>2.9999999999999995E-2</v>
      </c>
      <c r="J174" s="18"/>
      <c r="K174" s="19" t="s">
        <v>404</v>
      </c>
      <c r="L174" s="21"/>
      <c r="U174" s="73"/>
      <c r="V174" s="12">
        <v>1</v>
      </c>
      <c r="W174" s="7">
        <f t="shared" si="43"/>
        <v>2.9999999999999995E-2</v>
      </c>
      <c r="AA174" s="12">
        <v>1</v>
      </c>
      <c r="AB174" s="7">
        <f t="shared" si="44"/>
        <v>2.9999999999999995E-2</v>
      </c>
      <c r="AD174" s="69">
        <f t="shared" si="45"/>
        <v>0</v>
      </c>
    </row>
    <row r="175" spans="1:30" ht="15" x14ac:dyDescent="0.2">
      <c r="A175" s="23">
        <f t="shared" si="40"/>
        <v>125</v>
      </c>
      <c r="B175" s="17">
        <v>245</v>
      </c>
      <c r="C175" t="str">
        <f>VLOOKUP(B:B,'Sub Op Table'!A:C,2,0)</f>
        <v>PROCESS TIME</v>
      </c>
      <c r="D175" s="14">
        <f>VLOOKUP(B175,'Sub Op Table'!A:C,3,0)</f>
        <v>5.0039999999999996</v>
      </c>
      <c r="E175" s="7">
        <f t="shared" ref="E175" si="46">D175/60</f>
        <v>8.3399999999999988E-2</v>
      </c>
      <c r="F175" s="7" t="s">
        <v>335</v>
      </c>
      <c r="G175" s="20">
        <f t="shared" si="42"/>
        <v>1</v>
      </c>
      <c r="H175" s="12">
        <v>1</v>
      </c>
      <c r="I175" s="7">
        <f t="shared" ref="I175" si="47">E175*G175*H175</f>
        <v>8.3399999999999988E-2</v>
      </c>
      <c r="J175" s="18"/>
      <c r="K175" s="19" t="s">
        <v>764</v>
      </c>
      <c r="L175" s="21"/>
      <c r="U175" s="73"/>
      <c r="V175" s="12">
        <v>1</v>
      </c>
      <c r="W175" s="7">
        <f t="shared" si="43"/>
        <v>8.3399999999999988E-2</v>
      </c>
      <c r="AA175" s="12">
        <v>1</v>
      </c>
      <c r="AB175" s="7">
        <f t="shared" si="44"/>
        <v>8.3399999999999988E-2</v>
      </c>
      <c r="AD175" s="69">
        <f t="shared" ref="AD175" si="48">V175-AA175</f>
        <v>0</v>
      </c>
    </row>
    <row r="176" spans="1:30" ht="15" x14ac:dyDescent="0.2">
      <c r="A176" s="23">
        <f t="shared" si="40"/>
        <v>126</v>
      </c>
      <c r="B176" s="17">
        <v>53</v>
      </c>
      <c r="C176" t="str">
        <f>VLOOKUP(B:B,'Sub Op Table'!A:C,2,0)</f>
        <v>TEAR RECEIPT</v>
      </c>
      <c r="D176" s="6">
        <f>VLOOKUP(B176,'Sub Op Table'!A:C,3,0)</f>
        <v>1.44</v>
      </c>
      <c r="E176" s="7">
        <f t="shared" ref="E176:E177" si="49">D176/60</f>
        <v>2.4E-2</v>
      </c>
      <c r="F176" s="7" t="s">
        <v>335</v>
      </c>
      <c r="G176" s="20">
        <f t="shared" si="42"/>
        <v>1</v>
      </c>
      <c r="H176" s="12">
        <f>'Secondary Assumptions'!C31</f>
        <v>6.666666666666667</v>
      </c>
      <c r="I176" s="7">
        <f t="shared" ref="I176:I177" si="50">E176*G176*H176</f>
        <v>0.16</v>
      </c>
      <c r="J176" s="18"/>
      <c r="K176" s="19" t="s">
        <v>765</v>
      </c>
      <c r="L176" s="21"/>
      <c r="U176" s="73"/>
      <c r="V176" s="12"/>
      <c r="W176" s="7"/>
      <c r="AA176" s="12"/>
      <c r="AB176" s="7"/>
      <c r="AD176" s="69"/>
    </row>
    <row r="177" spans="1:30" ht="15" x14ac:dyDescent="0.2">
      <c r="A177" s="23">
        <f t="shared" si="40"/>
        <v>127</v>
      </c>
      <c r="B177" s="17">
        <v>10</v>
      </c>
      <c r="C177" t="str">
        <f>VLOOKUP(B:B,'Sub Op Table'!A:C,2,0)</f>
        <v>PLACE WITH ADJUSTMENTS</v>
      </c>
      <c r="D177" s="6">
        <f>VLOOKUP(B177,'Sub Op Table'!A:C,3,0)</f>
        <v>1.44</v>
      </c>
      <c r="E177" s="7">
        <f t="shared" si="49"/>
        <v>2.4E-2</v>
      </c>
      <c r="F177" s="7" t="s">
        <v>335</v>
      </c>
      <c r="G177" s="20">
        <f t="shared" si="42"/>
        <v>1</v>
      </c>
      <c r="H177" s="12">
        <f>'Secondary Assumptions'!C31</f>
        <v>6.666666666666667</v>
      </c>
      <c r="I177" s="7">
        <f t="shared" si="50"/>
        <v>0.16</v>
      </c>
      <c r="J177" s="18"/>
      <c r="K177" s="19" t="s">
        <v>766</v>
      </c>
      <c r="L177" s="21"/>
      <c r="U177" s="73"/>
      <c r="V177" s="12"/>
      <c r="W177" s="7"/>
      <c r="AA177" s="12"/>
      <c r="AB177" s="7"/>
      <c r="AD177" s="69"/>
    </row>
    <row r="178" spans="1:30" ht="15" x14ac:dyDescent="0.2">
      <c r="A178" s="23">
        <f t="shared" si="40"/>
        <v>128</v>
      </c>
      <c r="B178" s="17">
        <v>334</v>
      </c>
      <c r="C178" t="str">
        <f>VLOOKUP(B:B,'Sub Op Table'!A:C,2,0)</f>
        <v>OBTAIN AND PUSH/PULL OPEN DOOR</v>
      </c>
      <c r="D178" s="6">
        <f>VLOOKUP(B178,'Sub Op Table'!A:C,3,0)</f>
        <v>1.7999999999999998</v>
      </c>
      <c r="E178" s="7">
        <f t="shared" si="41"/>
        <v>2.9999999999999995E-2</v>
      </c>
      <c r="F178" s="7" t="s">
        <v>335</v>
      </c>
      <c r="G178" s="20">
        <f t="shared" si="42"/>
        <v>1</v>
      </c>
      <c r="H178" s="12">
        <f>'Secondary Assumptions'!C22*'Secondary Assumptions'!C31</f>
        <v>3.3333333333333335</v>
      </c>
      <c r="I178" s="7">
        <f t="shared" si="39"/>
        <v>9.9999999999999992E-2</v>
      </c>
      <c r="J178" s="18"/>
      <c r="K178" s="19" t="s">
        <v>405</v>
      </c>
      <c r="L178" s="21"/>
      <c r="U178" s="73"/>
      <c r="V178" s="12"/>
      <c r="W178" s="7"/>
      <c r="AA178" s="12"/>
      <c r="AB178" s="7"/>
      <c r="AD178" s="69"/>
    </row>
    <row r="179" spans="1:30" ht="15" x14ac:dyDescent="0.2">
      <c r="A179" s="23">
        <f t="shared" si="40"/>
        <v>129</v>
      </c>
      <c r="B179" s="17">
        <v>5</v>
      </c>
      <c r="C179" t="str">
        <f>VLOOKUP(B:B,'Sub Op Table'!A:C,2,0)</f>
        <v>OBTAIN HEAVY OBJECT WITH 50% BEND</v>
      </c>
      <c r="D179" s="6">
        <f>VLOOKUP(B179,'Sub Op Table'!A:C,3,0)</f>
        <v>2.52</v>
      </c>
      <c r="E179" s="7">
        <f t="shared" si="41"/>
        <v>4.2000000000000003E-2</v>
      </c>
      <c r="F179" s="7" t="s">
        <v>335</v>
      </c>
      <c r="G179" s="20">
        <f t="shared" si="42"/>
        <v>1</v>
      </c>
      <c r="H179" s="12">
        <f>'Secondary Assumptions'!C22*'Secondary Assumptions'!C31</f>
        <v>3.3333333333333335</v>
      </c>
      <c r="I179" s="7">
        <f t="shared" si="39"/>
        <v>0.14000000000000001</v>
      </c>
      <c r="J179" s="18"/>
      <c r="K179" s="19" t="s">
        <v>441</v>
      </c>
      <c r="L179" s="21"/>
      <c r="U179" s="73"/>
      <c r="V179" s="12"/>
      <c r="W179" s="7"/>
      <c r="AA179" s="12"/>
      <c r="AB179" s="7"/>
      <c r="AD179" s="69"/>
    </row>
    <row r="180" spans="1:30" ht="15" x14ac:dyDescent="0.2">
      <c r="A180" s="23">
        <f t="shared" si="40"/>
        <v>130</v>
      </c>
      <c r="B180" s="17">
        <v>11</v>
      </c>
      <c r="C180" t="str">
        <f>VLOOKUP(B:B,'Sub Op Table'!A:C,2,0)</f>
        <v>PLACE WITH ADJUSTMENT AND 50% BEND</v>
      </c>
      <c r="D180" s="6">
        <f>VLOOKUP(B180,'Sub Op Table'!A:C,3,0)</f>
        <v>2.52</v>
      </c>
      <c r="E180" s="7">
        <f t="shared" si="41"/>
        <v>4.2000000000000003E-2</v>
      </c>
      <c r="F180" s="7" t="s">
        <v>335</v>
      </c>
      <c r="G180" s="20">
        <f t="shared" si="42"/>
        <v>1</v>
      </c>
      <c r="H180" s="12">
        <f>'Secondary Assumptions'!C22*'Secondary Assumptions'!C31</f>
        <v>3.3333333333333335</v>
      </c>
      <c r="I180" s="7">
        <f t="shared" si="39"/>
        <v>0.14000000000000001</v>
      </c>
      <c r="J180" s="18"/>
      <c r="K180" s="19" t="s">
        <v>442</v>
      </c>
      <c r="L180" s="21"/>
      <c r="U180" s="73"/>
      <c r="V180" s="12"/>
      <c r="W180" s="7"/>
      <c r="AA180" s="12"/>
      <c r="AB180" s="7"/>
      <c r="AD180" s="69"/>
    </row>
    <row r="181" spans="1:30" ht="14" x14ac:dyDescent="0.15">
      <c r="A181" s="23">
        <f t="shared" si="40"/>
        <v>131</v>
      </c>
      <c r="B181" s="17">
        <v>334</v>
      </c>
      <c r="C181" t="str">
        <f>VLOOKUP(B:B,'Sub Op Table'!A:C,2,0)</f>
        <v>OBTAIN AND PUSH/PULL OPEN DOOR</v>
      </c>
      <c r="D181" s="6">
        <f>VLOOKUP(B181,'Sub Op Table'!A:C,3,0)</f>
        <v>1.7999999999999998</v>
      </c>
      <c r="E181" s="7">
        <f t="shared" si="41"/>
        <v>2.9999999999999995E-2</v>
      </c>
      <c r="F181" s="7" t="s">
        <v>335</v>
      </c>
      <c r="G181" s="20">
        <f t="shared" si="42"/>
        <v>1</v>
      </c>
      <c r="H181" s="12">
        <f>'Secondary Assumptions'!C22*'Secondary Assumptions'!C31</f>
        <v>3.3333333333333335</v>
      </c>
      <c r="I181" s="7">
        <f t="shared" si="39"/>
        <v>9.9999999999999992E-2</v>
      </c>
      <c r="J181" s="18"/>
      <c r="K181" s="19" t="s">
        <v>406</v>
      </c>
      <c r="L181" s="21"/>
      <c r="T181" s="12"/>
      <c r="U181" s="7"/>
      <c r="Y181" s="12"/>
      <c r="Z181" s="7"/>
      <c r="AB181" s="69"/>
    </row>
    <row r="182" spans="1:30" ht="14" x14ac:dyDescent="0.15">
      <c r="A182" s="23">
        <f t="shared" si="40"/>
        <v>132</v>
      </c>
      <c r="B182" s="17">
        <v>23</v>
      </c>
      <c r="C182" t="str">
        <f>VLOOKUP(B:B,'Sub Op Table'!A:C,2,0)</f>
        <v>WALK 3-4 STEPS (6-10 FT, 1.8-3.0 M)</v>
      </c>
      <c r="D182" s="6">
        <f>VLOOKUP(B182,'Sub Op Table'!A:C,3,0)</f>
        <v>2.1599999999999997</v>
      </c>
      <c r="E182" s="7">
        <f t="shared" si="41"/>
        <v>3.5999999999999997E-2</v>
      </c>
      <c r="F182" s="7" t="s">
        <v>335</v>
      </c>
      <c r="G182" s="20">
        <f t="shared" si="42"/>
        <v>1</v>
      </c>
      <c r="H182" s="12">
        <v>1</v>
      </c>
      <c r="I182" s="7">
        <f t="shared" si="39"/>
        <v>3.5999999999999997E-2</v>
      </c>
      <c r="J182" s="18"/>
      <c r="K182" s="19" t="s">
        <v>407</v>
      </c>
      <c r="L182" s="21"/>
      <c r="T182" s="12"/>
      <c r="U182" s="7"/>
      <c r="Y182" s="12"/>
      <c r="Z182" s="7"/>
      <c r="AB182" s="69"/>
    </row>
    <row r="183" spans="1:30" ht="14" x14ac:dyDescent="0.15">
      <c r="A183" s="23">
        <f t="shared" si="40"/>
        <v>133</v>
      </c>
      <c r="B183" s="17">
        <v>5</v>
      </c>
      <c r="C183" t="str">
        <f>VLOOKUP(B:B,'Sub Op Table'!A:C,2,0)</f>
        <v>OBTAIN HEAVY OBJECT WITH 50% BEND</v>
      </c>
      <c r="D183" s="6">
        <f>VLOOKUP(B183,'Sub Op Table'!A:C,3,0)</f>
        <v>2.52</v>
      </c>
      <c r="E183" s="7">
        <f t="shared" si="41"/>
        <v>4.2000000000000003E-2</v>
      </c>
      <c r="F183" s="7" t="s">
        <v>335</v>
      </c>
      <c r="G183" s="20">
        <f t="shared" si="42"/>
        <v>1</v>
      </c>
      <c r="H183" s="12">
        <f>'Secondary Assumptions'!C22*'Secondary Assumptions'!C31</f>
        <v>3.3333333333333335</v>
      </c>
      <c r="I183" s="7">
        <f t="shared" si="39"/>
        <v>0.14000000000000001</v>
      </c>
      <c r="J183" s="18"/>
      <c r="K183" s="19" t="s">
        <v>408</v>
      </c>
      <c r="L183" s="21"/>
      <c r="T183" s="12"/>
      <c r="U183" s="7"/>
      <c r="Y183" s="12"/>
      <c r="Z183" s="7"/>
      <c r="AB183" s="69"/>
    </row>
    <row r="184" spans="1:30" ht="14" x14ac:dyDescent="0.15">
      <c r="A184" s="23">
        <f t="shared" si="40"/>
        <v>134</v>
      </c>
      <c r="B184" s="17">
        <v>11</v>
      </c>
      <c r="C184" t="str">
        <f>VLOOKUP(B:B,'Sub Op Table'!A:C,2,0)</f>
        <v>PLACE WITH ADJUSTMENT AND 50% BEND</v>
      </c>
      <c r="D184" s="6">
        <f>VLOOKUP(B184,'Sub Op Table'!A:C,3,0)</f>
        <v>2.52</v>
      </c>
      <c r="E184" s="7">
        <f t="shared" si="41"/>
        <v>4.2000000000000003E-2</v>
      </c>
      <c r="F184" s="7" t="s">
        <v>335</v>
      </c>
      <c r="G184" s="20">
        <f t="shared" si="42"/>
        <v>1</v>
      </c>
      <c r="H184" s="12">
        <f>'Secondary Assumptions'!C22*'Secondary Assumptions'!C31</f>
        <v>3.3333333333333335</v>
      </c>
      <c r="I184" s="7">
        <f t="shared" si="39"/>
        <v>0.14000000000000001</v>
      </c>
      <c r="J184" s="18"/>
      <c r="K184" s="19" t="s">
        <v>409</v>
      </c>
      <c r="L184" s="21"/>
      <c r="T184" s="12"/>
      <c r="U184" s="7"/>
      <c r="Y184" s="12"/>
      <c r="Z184" s="7"/>
      <c r="AB184" s="69"/>
    </row>
    <row r="185" spans="1:30" ht="14" x14ac:dyDescent="0.15">
      <c r="A185" s="23">
        <f t="shared" si="40"/>
        <v>135</v>
      </c>
      <c r="B185" s="17">
        <v>77</v>
      </c>
      <c r="C185" t="str">
        <f>VLOOKUP(B:B,'Sub Op Table'!A:C,2,0)</f>
        <v>CART PUSH/PULL 150-163 STEPS</v>
      </c>
      <c r="D185" s="6">
        <f>VLOOKUP(B185,'Sub Op Table'!A:C,3,0)</f>
        <v>120.24</v>
      </c>
      <c r="E185" s="7">
        <f t="shared" si="41"/>
        <v>2.004</v>
      </c>
      <c r="F185" s="7" t="s">
        <v>334</v>
      </c>
      <c r="G185" s="20">
        <f t="shared" si="42"/>
        <v>0.16666666666666666</v>
      </c>
      <c r="H185" s="12">
        <v>1</v>
      </c>
      <c r="I185" s="7">
        <f t="shared" si="39"/>
        <v>0.33399999999999996</v>
      </c>
      <c r="J185" s="18"/>
      <c r="K185" s="19" t="s">
        <v>395</v>
      </c>
      <c r="L185" s="21"/>
      <c r="T185" s="12"/>
      <c r="U185" s="7"/>
      <c r="Y185" s="12"/>
      <c r="Z185" s="7"/>
      <c r="AB185" s="69"/>
    </row>
    <row r="186" spans="1:30" x14ac:dyDescent="0.15">
      <c r="U186" s="7"/>
      <c r="Z186" s="7"/>
      <c r="AB186" s="69"/>
    </row>
    <row r="187" spans="1:30" x14ac:dyDescent="0.15">
      <c r="U187" s="7"/>
      <c r="Z187" s="7"/>
      <c r="AB187" s="69"/>
    </row>
    <row r="188" spans="1:30" x14ac:dyDescent="0.15">
      <c r="U188" s="7"/>
      <c r="Z188" s="7"/>
    </row>
    <row r="189" spans="1:30" x14ac:dyDescent="0.15">
      <c r="I189" s="11">
        <f>SUM(I32:I185)</f>
        <v>21.721442666666686</v>
      </c>
      <c r="J189" s="10" t="s">
        <v>7</v>
      </c>
      <c r="U189" s="71"/>
      <c r="V189" s="33"/>
      <c r="Z189" s="71"/>
      <c r="AA189" s="33"/>
    </row>
    <row r="190" spans="1:30" x14ac:dyDescent="0.15">
      <c r="I190" s="11">
        <f>I191-I189</f>
        <v>3.150533180569397</v>
      </c>
      <c r="J190" s="10" t="s">
        <v>207</v>
      </c>
      <c r="U190" s="71"/>
      <c r="V190" s="33"/>
      <c r="Z190" s="71"/>
      <c r="AA190" s="33"/>
    </row>
    <row r="191" spans="1:30" x14ac:dyDescent="0.15">
      <c r="I191" s="29">
        <f>I189/(1-D10)</f>
        <v>24.871975847236083</v>
      </c>
      <c r="J191" s="24" t="str">
        <f>"Min per "&amp; D9</f>
        <v>Min per Order</v>
      </c>
      <c r="U191" s="71"/>
      <c r="V191" s="72"/>
      <c r="Z191" s="71"/>
      <c r="AA191" s="72"/>
    </row>
    <row r="192" spans="1:30" x14ac:dyDescent="0.15">
      <c r="I192" s="30">
        <f>1/I191</f>
        <v>4.0205893015577442E-2</v>
      </c>
      <c r="J192" s="25" t="str">
        <f>D9&amp; " / Min"</f>
        <v>Order / Min</v>
      </c>
      <c r="U192" s="12"/>
      <c r="V192" s="6"/>
      <c r="Z192" s="12"/>
      <c r="AA192" s="6"/>
    </row>
    <row r="193" spans="1:27" x14ac:dyDescent="0.15">
      <c r="I193" s="29">
        <f>I192*60</f>
        <v>2.4123535809346466</v>
      </c>
      <c r="J193" s="26" t="str">
        <f>D9&amp; " / Hr"</f>
        <v>Order / Hr</v>
      </c>
      <c r="U193" s="71"/>
      <c r="V193" s="33"/>
      <c r="Z193" s="71"/>
      <c r="AA193" s="33"/>
    </row>
    <row r="194" spans="1:27" x14ac:dyDescent="0.15">
      <c r="B194" s="14"/>
      <c r="C194" s="28" t="s">
        <v>417</v>
      </c>
      <c r="U194" s="7"/>
      <c r="Z194" s="7"/>
    </row>
    <row r="195" spans="1:27" x14ac:dyDescent="0.15">
      <c r="B195" s="23"/>
      <c r="C195" s="28" t="s">
        <v>415</v>
      </c>
      <c r="U195" s="7"/>
      <c r="Z195" s="7"/>
    </row>
    <row r="196" spans="1:27" x14ac:dyDescent="0.15">
      <c r="B196" s="22"/>
      <c r="C196" s="28" t="s">
        <v>416</v>
      </c>
      <c r="U196" s="7"/>
      <c r="Z196" s="7"/>
    </row>
    <row r="197" spans="1:27" x14ac:dyDescent="0.15">
      <c r="B197" s="31"/>
      <c r="C197" s="28" t="s">
        <v>418</v>
      </c>
      <c r="U197" s="7"/>
      <c r="Z197" s="7"/>
    </row>
    <row r="198" spans="1:27" x14ac:dyDescent="0.15">
      <c r="U198" s="7"/>
      <c r="Z198" s="7"/>
    </row>
    <row r="199" spans="1:27" x14ac:dyDescent="0.15">
      <c r="U199" s="7"/>
      <c r="Z199" s="7"/>
    </row>
    <row r="200" spans="1:27" x14ac:dyDescent="0.15">
      <c r="U200" s="7"/>
      <c r="Z200" s="7"/>
    </row>
    <row r="201" spans="1:27" x14ac:dyDescent="0.15">
      <c r="A201" s="4"/>
      <c r="U201" s="7"/>
      <c r="Z201" s="7"/>
    </row>
    <row r="202" spans="1:27" x14ac:dyDescent="0.15">
      <c r="A202" s="4"/>
      <c r="U202" s="7"/>
      <c r="Z202" s="7"/>
    </row>
    <row r="203" spans="1:27" x14ac:dyDescent="0.15">
      <c r="A203" s="4"/>
      <c r="U203" s="7"/>
      <c r="Z203" s="7"/>
    </row>
    <row r="204" spans="1:27" x14ac:dyDescent="0.15">
      <c r="A204" s="4"/>
      <c r="U204" s="7"/>
      <c r="Z204" s="7"/>
    </row>
    <row r="205" spans="1:27" x14ac:dyDescent="0.15">
      <c r="A205" s="4"/>
      <c r="U205" s="7"/>
      <c r="Z205" s="7"/>
    </row>
    <row r="206" spans="1:27" x14ac:dyDescent="0.15">
      <c r="A206" s="4"/>
      <c r="U206" s="7"/>
      <c r="Z206" s="7"/>
    </row>
    <row r="207" spans="1:27" x14ac:dyDescent="0.15">
      <c r="A207" s="4"/>
      <c r="U207" s="7"/>
      <c r="Z207" s="7"/>
    </row>
    <row r="208" spans="1:27" x14ac:dyDescent="0.15">
      <c r="A208" s="4"/>
      <c r="U208" s="7"/>
      <c r="Z208" s="7"/>
    </row>
    <row r="209" spans="2:28" x14ac:dyDescent="0.15">
      <c r="U209" s="7"/>
      <c r="Z209" s="7"/>
    </row>
    <row r="210" spans="2:28" x14ac:dyDescent="0.15">
      <c r="U210" s="7"/>
      <c r="Z210" s="7"/>
    </row>
    <row r="211" spans="2:28" x14ac:dyDescent="0.15">
      <c r="U211" s="7"/>
      <c r="Z211" s="7"/>
    </row>
    <row r="212" spans="2:28" x14ac:dyDescent="0.15">
      <c r="F212"/>
      <c r="U212" s="7"/>
      <c r="Z212" s="7"/>
    </row>
    <row r="213" spans="2:28" x14ac:dyDescent="0.15">
      <c r="F213"/>
      <c r="U213" s="7"/>
      <c r="Z213" s="7"/>
    </row>
    <row r="214" spans="2:28" x14ac:dyDescent="0.15">
      <c r="F214"/>
      <c r="U214" s="7"/>
      <c r="Z214" s="7"/>
    </row>
    <row r="215" spans="2:28" x14ac:dyDescent="0.15">
      <c r="F215"/>
      <c r="U215" s="7"/>
      <c r="Z215" s="7"/>
    </row>
    <row r="216" spans="2:28" x14ac:dyDescent="0.15">
      <c r="F216"/>
      <c r="U216" s="7"/>
      <c r="Z216" s="7"/>
    </row>
    <row r="217" spans="2:28" x14ac:dyDescent="0.15">
      <c r="F217"/>
      <c r="U217" s="7"/>
      <c r="Z217" s="7"/>
    </row>
    <row r="218" spans="2:28" x14ac:dyDescent="0.15">
      <c r="B218" s="4"/>
      <c r="C218" s="5"/>
      <c r="E218" s="7"/>
      <c r="F218"/>
      <c r="G218" s="7"/>
      <c r="I218" s="7"/>
      <c r="J218" s="8"/>
      <c r="K218" s="9"/>
      <c r="T218" s="12"/>
      <c r="U218" s="7"/>
      <c r="Y218" s="12"/>
      <c r="Z218" s="7"/>
      <c r="AB218" s="69"/>
    </row>
    <row r="219" spans="2:28" x14ac:dyDescent="0.15">
      <c r="B219" s="4"/>
      <c r="E219" s="7"/>
      <c r="F219"/>
      <c r="G219" s="7"/>
      <c r="I219" s="7"/>
      <c r="J219" s="8"/>
      <c r="K219" s="9"/>
      <c r="T219" s="12"/>
      <c r="U219" s="7"/>
      <c r="Y219" s="12"/>
      <c r="Z219" s="7"/>
      <c r="AB219" s="69"/>
    </row>
    <row r="220" spans="2:28" x14ac:dyDescent="0.15">
      <c r="B220" s="4"/>
      <c r="E220" s="7"/>
      <c r="F220"/>
      <c r="G220" s="7"/>
      <c r="I220" s="7"/>
      <c r="J220" s="8"/>
      <c r="K220" s="9"/>
      <c r="T220" s="12"/>
      <c r="U220" s="7"/>
      <c r="Y220" s="12"/>
      <c r="Z220" s="7"/>
      <c r="AB220" s="69"/>
    </row>
    <row r="221" spans="2:28" x14ac:dyDescent="0.15">
      <c r="B221" s="4"/>
      <c r="E221" s="7"/>
      <c r="F221"/>
      <c r="G221" s="7"/>
      <c r="I221" s="7"/>
      <c r="J221" s="8"/>
      <c r="K221" s="9"/>
      <c r="T221" s="12"/>
      <c r="U221" s="7"/>
      <c r="Y221" s="12"/>
      <c r="Z221" s="7"/>
      <c r="AB221" s="69"/>
    </row>
    <row r="222" spans="2:28" x14ac:dyDescent="0.15">
      <c r="B222" s="4"/>
      <c r="E222" s="7"/>
      <c r="F222"/>
      <c r="G222" s="7"/>
      <c r="I222" s="7"/>
      <c r="J222" s="8"/>
      <c r="K222" s="9"/>
      <c r="T222" s="12"/>
      <c r="U222" s="7"/>
      <c r="Y222" s="12"/>
      <c r="Z222" s="7"/>
      <c r="AB222" s="69"/>
    </row>
    <row r="223" spans="2:28" x14ac:dyDescent="0.15">
      <c r="B223" s="4"/>
      <c r="E223" s="7"/>
      <c r="F223"/>
      <c r="G223" s="7"/>
      <c r="I223" s="7"/>
      <c r="J223" s="8"/>
      <c r="K223" s="9"/>
      <c r="T223" s="12"/>
      <c r="U223" s="7"/>
      <c r="Y223" s="12"/>
      <c r="Z223" s="7"/>
      <c r="AB223" s="69"/>
    </row>
    <row r="224" spans="2:28" x14ac:dyDescent="0.15">
      <c r="B224" s="4"/>
      <c r="E224" s="7"/>
      <c r="F224"/>
      <c r="G224" s="7"/>
      <c r="I224" s="7"/>
      <c r="J224" s="8"/>
      <c r="K224" s="9"/>
      <c r="T224" s="12"/>
      <c r="U224" s="7"/>
      <c r="Y224" s="12"/>
      <c r="Z224" s="7"/>
      <c r="AB224" s="69"/>
    </row>
    <row r="225" spans="2:28" x14ac:dyDescent="0.15">
      <c r="B225" s="4"/>
      <c r="E225" s="7"/>
      <c r="F225"/>
      <c r="G225" s="7"/>
      <c r="I225" s="7"/>
      <c r="J225" s="8"/>
      <c r="K225" s="9"/>
      <c r="T225" s="12"/>
      <c r="U225" s="7"/>
      <c r="Y225" s="12"/>
      <c r="Z225" s="7"/>
      <c r="AB225" s="69"/>
    </row>
    <row r="226" spans="2:28" x14ac:dyDescent="0.15">
      <c r="B226" s="4"/>
      <c r="E226" s="7"/>
      <c r="F226"/>
      <c r="G226" s="7"/>
      <c r="I226" s="7"/>
      <c r="J226" s="8"/>
      <c r="K226" s="9"/>
      <c r="T226" s="12"/>
      <c r="U226" s="7"/>
      <c r="Y226" s="12"/>
      <c r="Z226" s="7"/>
      <c r="AB226" s="69"/>
    </row>
    <row r="227" spans="2:28" x14ac:dyDescent="0.15">
      <c r="B227" s="4"/>
      <c r="E227" s="7"/>
      <c r="F227"/>
      <c r="G227" s="7"/>
      <c r="I227" s="7"/>
      <c r="J227" s="8"/>
      <c r="K227" s="9"/>
      <c r="T227" s="12"/>
      <c r="U227" s="7"/>
      <c r="Y227" s="12"/>
      <c r="Z227" s="7"/>
      <c r="AB227" s="69"/>
    </row>
    <row r="228" spans="2:28" x14ac:dyDescent="0.15">
      <c r="B228" s="4"/>
      <c r="E228" s="7"/>
      <c r="F228"/>
      <c r="G228" s="7"/>
      <c r="I228" s="7"/>
      <c r="J228" s="8"/>
      <c r="K228" s="9"/>
      <c r="T228" s="12"/>
      <c r="U228" s="7"/>
      <c r="Y228" s="12"/>
      <c r="Z228" s="7"/>
      <c r="AB228" s="69"/>
    </row>
    <row r="229" spans="2:28" x14ac:dyDescent="0.15">
      <c r="B229" s="4"/>
      <c r="E229" s="7"/>
      <c r="F229"/>
      <c r="G229" s="7"/>
      <c r="I229" s="7"/>
      <c r="J229" s="8"/>
      <c r="K229" s="9"/>
      <c r="T229" s="12"/>
      <c r="U229" s="7"/>
      <c r="Y229" s="12"/>
      <c r="Z229" s="7"/>
      <c r="AB229" s="69"/>
    </row>
    <row r="230" spans="2:28" x14ac:dyDescent="0.15">
      <c r="B230" s="4"/>
      <c r="E230" s="7"/>
      <c r="F230"/>
      <c r="G230" s="7"/>
      <c r="I230" s="7"/>
      <c r="J230" s="8"/>
      <c r="K230" s="9"/>
      <c r="T230" s="12"/>
      <c r="U230" s="7"/>
      <c r="Y230" s="12"/>
      <c r="Z230" s="7"/>
      <c r="AB230" s="69"/>
    </row>
    <row r="231" spans="2:28" x14ac:dyDescent="0.15">
      <c r="B231" s="4"/>
      <c r="E231" s="7"/>
      <c r="F231"/>
      <c r="G231" s="7"/>
      <c r="I231" s="7"/>
      <c r="J231" s="8"/>
      <c r="K231" s="9"/>
      <c r="T231" s="12"/>
      <c r="U231" s="7"/>
      <c r="Y231" s="12"/>
      <c r="Z231" s="7"/>
      <c r="AB231" s="69"/>
    </row>
    <row r="232" spans="2:28" x14ac:dyDescent="0.15">
      <c r="B232" s="4"/>
      <c r="E232" s="7"/>
      <c r="F232"/>
      <c r="G232" s="7"/>
      <c r="I232" s="7"/>
      <c r="J232" s="8"/>
      <c r="K232" s="9"/>
      <c r="T232" s="12"/>
      <c r="U232" s="7"/>
      <c r="Y232" s="12"/>
      <c r="Z232" s="7"/>
      <c r="AB232" s="69"/>
    </row>
    <row r="233" spans="2:28" x14ac:dyDescent="0.15">
      <c r="B233" s="4"/>
      <c r="E233" s="7"/>
      <c r="F233"/>
      <c r="G233" s="7"/>
      <c r="I233" s="7"/>
      <c r="J233" s="8"/>
      <c r="K233" s="9"/>
      <c r="T233" s="12"/>
      <c r="U233" s="7"/>
      <c r="Y233" s="12"/>
      <c r="Z233" s="7"/>
      <c r="AB233" s="69"/>
    </row>
    <row r="234" spans="2:28" x14ac:dyDescent="0.15">
      <c r="B234" s="4"/>
      <c r="E234" s="7"/>
      <c r="F234"/>
      <c r="G234" s="7"/>
      <c r="I234" s="7"/>
      <c r="J234" s="8"/>
      <c r="K234" s="9"/>
      <c r="T234" s="12"/>
      <c r="U234" s="7"/>
      <c r="Y234" s="12"/>
      <c r="Z234" s="7"/>
      <c r="AB234" s="69"/>
    </row>
    <row r="235" spans="2:28" x14ac:dyDescent="0.15">
      <c r="B235" s="4"/>
      <c r="E235" s="7"/>
      <c r="F235"/>
      <c r="G235" s="7"/>
      <c r="I235" s="7"/>
      <c r="J235" s="8"/>
      <c r="K235" s="9"/>
      <c r="T235" s="12"/>
      <c r="U235" s="7"/>
      <c r="Y235" s="12"/>
      <c r="Z235" s="7"/>
      <c r="AB235" s="69"/>
    </row>
    <row r="236" spans="2:28" x14ac:dyDescent="0.15">
      <c r="B236" s="4"/>
      <c r="E236" s="7"/>
      <c r="F236"/>
      <c r="G236" s="7"/>
      <c r="I236" s="7"/>
      <c r="J236" s="8"/>
      <c r="K236" s="9"/>
      <c r="T236" s="12"/>
      <c r="U236" s="7"/>
      <c r="Y236" s="12"/>
      <c r="Z236" s="7"/>
      <c r="AB236" s="69"/>
    </row>
    <row r="237" spans="2:28" x14ac:dyDescent="0.15">
      <c r="B237" s="4"/>
      <c r="E237" s="7"/>
      <c r="F237"/>
      <c r="G237" s="7"/>
      <c r="I237" s="7"/>
      <c r="J237" s="8"/>
      <c r="K237" s="9"/>
      <c r="T237" s="12"/>
      <c r="U237" s="7"/>
      <c r="Y237" s="12"/>
      <c r="Z237" s="7"/>
      <c r="AB237" s="69"/>
    </row>
    <row r="238" spans="2:28" x14ac:dyDescent="0.15">
      <c r="B238" s="4"/>
      <c r="E238" s="7"/>
      <c r="F238"/>
      <c r="G238" s="7"/>
      <c r="I238" s="7"/>
      <c r="J238" s="8"/>
      <c r="K238" s="9"/>
      <c r="T238" s="12"/>
      <c r="U238" s="7"/>
      <c r="Y238" s="12"/>
      <c r="Z238" s="7"/>
      <c r="AB238" s="69"/>
    </row>
    <row r="239" spans="2:28" x14ac:dyDescent="0.15">
      <c r="B239" s="4"/>
      <c r="E239" s="7"/>
      <c r="F239"/>
      <c r="G239" s="7"/>
      <c r="I239" s="7"/>
      <c r="J239" s="8"/>
      <c r="K239" s="9"/>
      <c r="T239" s="12"/>
      <c r="U239" s="7"/>
      <c r="Y239" s="12"/>
      <c r="Z239" s="7"/>
      <c r="AB239" s="69"/>
    </row>
    <row r="240" spans="2:28" x14ac:dyDescent="0.15">
      <c r="B240" s="4"/>
      <c r="E240" s="7"/>
      <c r="F240"/>
      <c r="G240" s="7"/>
      <c r="I240" s="7"/>
      <c r="J240" s="8"/>
      <c r="K240" s="9"/>
      <c r="T240" s="12"/>
      <c r="U240" s="7"/>
      <c r="Y240" s="12"/>
      <c r="Z240" s="7"/>
      <c r="AB240" s="69"/>
    </row>
    <row r="241" spans="2:28" x14ac:dyDescent="0.15">
      <c r="B241" s="4"/>
      <c r="E241" s="7"/>
      <c r="F241"/>
      <c r="G241" s="7"/>
      <c r="I241" s="7"/>
      <c r="J241" s="8"/>
      <c r="K241" s="9"/>
      <c r="T241" s="12"/>
      <c r="U241" s="7"/>
      <c r="Y241" s="12"/>
      <c r="Z241" s="7"/>
      <c r="AB241" s="69"/>
    </row>
    <row r="242" spans="2:28" x14ac:dyDescent="0.15">
      <c r="B242" s="4"/>
      <c r="E242" s="7"/>
      <c r="F242"/>
      <c r="G242" s="7"/>
      <c r="I242" s="7"/>
      <c r="J242" s="8"/>
      <c r="K242" s="9"/>
      <c r="T242" s="12"/>
      <c r="U242" s="7"/>
      <c r="Y242" s="12"/>
      <c r="Z242" s="7"/>
      <c r="AB242" s="69"/>
    </row>
    <row r="243" spans="2:28" x14ac:dyDescent="0.15">
      <c r="B243" s="4"/>
      <c r="E243" s="7"/>
      <c r="F243"/>
      <c r="G243" s="7"/>
      <c r="I243" s="7"/>
      <c r="J243" s="8"/>
      <c r="K243" s="9"/>
      <c r="T243" s="12"/>
      <c r="U243" s="7"/>
      <c r="Y243" s="12"/>
      <c r="Z243" s="7"/>
      <c r="AB243" s="69"/>
    </row>
    <row r="244" spans="2:28" x14ac:dyDescent="0.15">
      <c r="B244" s="4"/>
      <c r="E244" s="7"/>
      <c r="F244"/>
      <c r="G244" s="7"/>
      <c r="I244" s="7"/>
      <c r="J244" s="8"/>
      <c r="K244" s="9"/>
      <c r="T244" s="12"/>
      <c r="U244" s="7"/>
      <c r="Y244" s="12"/>
      <c r="Z244" s="7"/>
      <c r="AB244" s="69"/>
    </row>
    <row r="245" spans="2:28" x14ac:dyDescent="0.15">
      <c r="B245" s="4"/>
      <c r="E245" s="7"/>
      <c r="F245"/>
      <c r="G245" s="7"/>
      <c r="I245" s="7"/>
      <c r="J245" s="8"/>
      <c r="K245" s="9"/>
      <c r="T245" s="12"/>
      <c r="U245" s="7"/>
      <c r="Y245" s="12"/>
      <c r="Z245" s="7"/>
      <c r="AB245" s="69"/>
    </row>
    <row r="246" spans="2:28" x14ac:dyDescent="0.15">
      <c r="B246" s="4"/>
      <c r="E246" s="7"/>
      <c r="F246"/>
      <c r="G246" s="7"/>
      <c r="I246" s="7"/>
      <c r="J246" s="8"/>
      <c r="K246" s="9"/>
      <c r="T246" s="12"/>
      <c r="U246" s="7"/>
      <c r="Y246" s="12"/>
      <c r="Z246" s="7"/>
      <c r="AB246" s="69"/>
    </row>
    <row r="247" spans="2:28" x14ac:dyDescent="0.15">
      <c r="B247" s="4"/>
      <c r="E247" s="7"/>
      <c r="F247"/>
      <c r="G247" s="7"/>
      <c r="I247" s="7"/>
      <c r="J247" s="8"/>
      <c r="K247" s="9"/>
      <c r="T247" s="12"/>
      <c r="U247" s="7"/>
      <c r="Y247" s="12"/>
      <c r="Z247" s="7"/>
      <c r="AB247" s="69"/>
    </row>
    <row r="248" spans="2:28" x14ac:dyDescent="0.15">
      <c r="B248" s="4"/>
      <c r="E248" s="7"/>
      <c r="F248"/>
      <c r="G248" s="7"/>
      <c r="I248" s="7"/>
      <c r="J248" s="8"/>
      <c r="K248" s="9"/>
      <c r="T248" s="12"/>
      <c r="U248" s="7"/>
      <c r="Y248" s="12"/>
      <c r="Z248" s="7"/>
      <c r="AB248" s="69"/>
    </row>
    <row r="249" spans="2:28" x14ac:dyDescent="0.15">
      <c r="B249" s="4"/>
      <c r="E249" s="7"/>
      <c r="F249"/>
      <c r="G249" s="7"/>
      <c r="I249" s="7"/>
      <c r="J249" s="8"/>
      <c r="K249" s="9"/>
      <c r="T249" s="12"/>
      <c r="U249" s="7"/>
      <c r="Y249" s="12"/>
      <c r="Z249" s="7"/>
      <c r="AB249" s="69"/>
    </row>
    <row r="250" spans="2:28" x14ac:dyDescent="0.15">
      <c r="B250" s="4"/>
      <c r="E250" s="7"/>
      <c r="F250"/>
      <c r="G250" s="7"/>
      <c r="I250" s="7"/>
      <c r="J250" s="8"/>
      <c r="K250" s="9"/>
      <c r="T250" s="12"/>
      <c r="U250" s="7"/>
      <c r="Y250" s="12"/>
      <c r="Z250" s="7"/>
      <c r="AB250" s="69"/>
    </row>
    <row r="251" spans="2:28" x14ac:dyDescent="0.15">
      <c r="B251" s="4"/>
      <c r="E251" s="7"/>
      <c r="F251"/>
      <c r="G251" s="7"/>
      <c r="I251" s="7"/>
      <c r="J251" s="8"/>
      <c r="K251" s="9"/>
      <c r="T251" s="12"/>
      <c r="U251" s="7"/>
      <c r="Y251" s="12"/>
      <c r="Z251" s="7"/>
      <c r="AB251" s="69"/>
    </row>
    <row r="252" spans="2:28" x14ac:dyDescent="0.15">
      <c r="B252" s="4"/>
      <c r="E252" s="7"/>
      <c r="F252"/>
      <c r="G252" s="7"/>
      <c r="I252" s="7"/>
      <c r="J252" s="8"/>
      <c r="K252" s="9"/>
      <c r="T252" s="12"/>
      <c r="U252" s="7"/>
      <c r="Y252" s="12"/>
      <c r="Z252" s="7"/>
      <c r="AB252" s="69"/>
    </row>
    <row r="253" spans="2:28" x14ac:dyDescent="0.15">
      <c r="B253" s="4"/>
      <c r="E253" s="7"/>
      <c r="F253"/>
      <c r="G253" s="7"/>
      <c r="I253" s="7"/>
      <c r="J253" s="8"/>
      <c r="K253" s="9"/>
      <c r="T253" s="12"/>
      <c r="U253" s="7"/>
      <c r="Y253" s="12"/>
      <c r="Z253" s="7"/>
      <c r="AB253" s="69"/>
    </row>
    <row r="254" spans="2:28" x14ac:dyDescent="0.15">
      <c r="B254" s="4"/>
      <c r="E254" s="7"/>
      <c r="F254"/>
      <c r="G254" s="7"/>
      <c r="I254" s="7"/>
      <c r="J254" s="8"/>
      <c r="K254" s="9"/>
      <c r="T254" s="12"/>
      <c r="U254" s="7"/>
      <c r="Y254" s="12"/>
      <c r="Z254" s="7"/>
      <c r="AB254" s="69"/>
    </row>
    <row r="255" spans="2:28" x14ac:dyDescent="0.15">
      <c r="B255" s="4"/>
      <c r="E255" s="7"/>
      <c r="F255"/>
      <c r="G255" s="7"/>
      <c r="I255" s="7"/>
      <c r="J255" s="8"/>
      <c r="K255" s="9"/>
      <c r="T255" s="12"/>
      <c r="U255" s="7"/>
      <c r="Y255" s="12"/>
      <c r="Z255" s="7"/>
      <c r="AB255" s="69"/>
    </row>
    <row r="256" spans="2:28" x14ac:dyDescent="0.15">
      <c r="B256" s="4"/>
      <c r="E256" s="7"/>
      <c r="F256"/>
      <c r="G256" s="7"/>
      <c r="I256" s="7"/>
      <c r="J256" s="8"/>
      <c r="K256" s="9"/>
      <c r="T256" s="12"/>
      <c r="U256" s="7"/>
      <c r="Y256" s="12"/>
      <c r="Z256" s="7"/>
      <c r="AB256" s="69"/>
    </row>
    <row r="257" spans="2:28" x14ac:dyDescent="0.15">
      <c r="B257" s="4"/>
      <c r="E257" s="7"/>
      <c r="F257"/>
      <c r="G257" s="7"/>
      <c r="I257" s="7"/>
      <c r="J257" s="8"/>
      <c r="K257" s="9"/>
      <c r="T257" s="12"/>
      <c r="U257" s="7"/>
      <c r="Y257" s="12"/>
      <c r="Z257" s="7"/>
      <c r="AB257" s="69"/>
    </row>
    <row r="258" spans="2:28" x14ac:dyDescent="0.15">
      <c r="B258" s="4"/>
      <c r="E258" s="7"/>
      <c r="F258"/>
      <c r="G258" s="7"/>
      <c r="I258" s="7"/>
      <c r="J258" s="8"/>
      <c r="K258" s="9"/>
      <c r="T258" s="12"/>
      <c r="U258" s="7"/>
      <c r="Y258" s="12"/>
      <c r="Z258" s="7"/>
      <c r="AB258" s="69"/>
    </row>
    <row r="259" spans="2:28" x14ac:dyDescent="0.15">
      <c r="B259" s="4"/>
      <c r="E259" s="7"/>
      <c r="F259"/>
      <c r="G259" s="7"/>
      <c r="I259" s="7"/>
      <c r="J259" s="8"/>
      <c r="K259" s="9"/>
      <c r="T259" s="12"/>
      <c r="U259" s="7"/>
      <c r="Y259" s="12"/>
      <c r="Z259" s="7"/>
      <c r="AB259" s="69"/>
    </row>
    <row r="260" spans="2:28" x14ac:dyDescent="0.15">
      <c r="B260" s="4"/>
      <c r="E260" s="7"/>
      <c r="F260"/>
      <c r="G260" s="7"/>
      <c r="I260" s="7"/>
      <c r="J260" s="8"/>
      <c r="K260" s="9"/>
      <c r="T260" s="12"/>
      <c r="U260" s="7"/>
      <c r="Y260" s="12"/>
      <c r="Z260" s="7"/>
      <c r="AB260" s="69"/>
    </row>
    <row r="261" spans="2:28" x14ac:dyDescent="0.15">
      <c r="B261" s="4"/>
      <c r="E261" s="7"/>
      <c r="F261"/>
      <c r="G261" s="7"/>
      <c r="I261" s="7"/>
      <c r="J261" s="8"/>
      <c r="K261" s="9"/>
      <c r="T261" s="12"/>
      <c r="U261" s="7"/>
      <c r="Y261" s="12"/>
      <c r="Z261" s="7"/>
      <c r="AB261" s="69"/>
    </row>
    <row r="262" spans="2:28" x14ac:dyDescent="0.15">
      <c r="B262" s="4"/>
      <c r="E262" s="7"/>
      <c r="F262"/>
      <c r="G262" s="7"/>
      <c r="I262" s="7"/>
      <c r="J262" s="8"/>
      <c r="K262" s="9"/>
      <c r="T262" s="12"/>
      <c r="U262" s="7"/>
      <c r="Y262" s="12"/>
      <c r="Z262" s="7"/>
      <c r="AB262" s="69"/>
    </row>
    <row r="263" spans="2:28" x14ac:dyDescent="0.15">
      <c r="B263" s="4"/>
      <c r="E263" s="7"/>
      <c r="F263"/>
      <c r="G263" s="7"/>
      <c r="I263" s="7"/>
      <c r="J263" s="8"/>
      <c r="K263" s="9"/>
      <c r="T263" s="12"/>
      <c r="U263" s="7"/>
      <c r="Y263" s="12"/>
      <c r="Z263" s="7"/>
      <c r="AB263" s="69"/>
    </row>
    <row r="264" spans="2:28" x14ac:dyDescent="0.15">
      <c r="B264" s="4"/>
      <c r="E264" s="7"/>
      <c r="F264"/>
      <c r="G264" s="7"/>
      <c r="I264" s="7"/>
      <c r="J264" s="8"/>
      <c r="K264" s="9"/>
      <c r="T264" s="12"/>
      <c r="U264" s="7"/>
      <c r="Y264" s="12"/>
      <c r="Z264" s="7"/>
      <c r="AB264" s="69"/>
    </row>
    <row r="265" spans="2:28" x14ac:dyDescent="0.15">
      <c r="B265" s="4"/>
      <c r="E265" s="7"/>
      <c r="F265"/>
      <c r="G265" s="7"/>
      <c r="I265" s="7"/>
      <c r="J265" s="8"/>
      <c r="K265" s="9"/>
      <c r="T265" s="12"/>
      <c r="U265" s="7"/>
      <c r="Y265" s="12"/>
      <c r="Z265" s="7"/>
      <c r="AB265" s="69"/>
    </row>
    <row r="266" spans="2:28" x14ac:dyDescent="0.15">
      <c r="B266" s="4"/>
      <c r="E266" s="7"/>
      <c r="F266"/>
      <c r="G266" s="7"/>
      <c r="I266" s="7"/>
      <c r="J266" s="8"/>
      <c r="K266" s="9"/>
      <c r="T266" s="12"/>
      <c r="U266" s="7"/>
      <c r="Y266" s="12"/>
      <c r="Z266" s="7"/>
      <c r="AB266" s="69"/>
    </row>
    <row r="267" spans="2:28" x14ac:dyDescent="0.15">
      <c r="B267" s="4"/>
      <c r="E267" s="7"/>
      <c r="F267"/>
      <c r="G267" s="7"/>
      <c r="I267" s="7"/>
      <c r="J267" s="8"/>
      <c r="K267" s="9"/>
      <c r="T267" s="12"/>
      <c r="U267" s="7"/>
      <c r="Y267" s="12"/>
      <c r="Z267" s="7"/>
      <c r="AB267" s="69"/>
    </row>
    <row r="268" spans="2:28" x14ac:dyDescent="0.15">
      <c r="B268" s="4"/>
      <c r="E268" s="7"/>
      <c r="F268"/>
      <c r="G268" s="7"/>
      <c r="I268" s="7"/>
      <c r="J268" s="8"/>
      <c r="K268" s="9"/>
      <c r="T268" s="12"/>
      <c r="U268" s="7"/>
      <c r="Y268" s="12"/>
      <c r="Z268" s="7"/>
      <c r="AB268" s="69"/>
    </row>
    <row r="269" spans="2:28" x14ac:dyDescent="0.15">
      <c r="B269" s="4"/>
      <c r="E269" s="7"/>
      <c r="F269"/>
      <c r="G269" s="7"/>
      <c r="I269" s="7"/>
      <c r="J269" s="8"/>
      <c r="K269" s="9"/>
      <c r="T269" s="12"/>
      <c r="U269" s="7"/>
      <c r="Y269" s="12"/>
      <c r="Z269" s="7"/>
      <c r="AB269" s="69"/>
    </row>
    <row r="270" spans="2:28" x14ac:dyDescent="0.15">
      <c r="B270" s="4"/>
      <c r="E270" s="7"/>
      <c r="F270"/>
      <c r="G270" s="7"/>
      <c r="I270" s="7"/>
      <c r="J270" s="8"/>
      <c r="K270" s="9"/>
      <c r="T270" s="12"/>
      <c r="U270" s="7"/>
      <c r="Y270" s="12"/>
      <c r="Z270" s="7"/>
      <c r="AB270" s="69"/>
    </row>
    <row r="271" spans="2:28" x14ac:dyDescent="0.15">
      <c r="B271" s="4"/>
      <c r="E271" s="7"/>
      <c r="F271"/>
      <c r="G271" s="7"/>
      <c r="I271" s="7"/>
      <c r="J271" s="8"/>
      <c r="K271" s="9"/>
      <c r="T271" s="12"/>
      <c r="U271" s="7"/>
      <c r="Y271" s="12"/>
      <c r="Z271" s="7"/>
      <c r="AB271" s="69"/>
    </row>
    <row r="272" spans="2:28" x14ac:dyDescent="0.15">
      <c r="B272" s="4"/>
      <c r="E272" s="7"/>
      <c r="F272"/>
      <c r="G272" s="7"/>
      <c r="I272" s="7"/>
      <c r="J272" s="8"/>
      <c r="K272" s="9"/>
      <c r="T272" s="12"/>
      <c r="U272" s="7"/>
      <c r="Y272" s="12"/>
      <c r="Z272" s="7"/>
      <c r="AB272" s="69"/>
    </row>
    <row r="273" spans="2:28" x14ac:dyDescent="0.15">
      <c r="B273" s="4"/>
      <c r="E273" s="7"/>
      <c r="F273"/>
      <c r="G273" s="7"/>
      <c r="I273" s="7"/>
      <c r="J273" s="8"/>
      <c r="K273" s="9"/>
      <c r="T273" s="12"/>
      <c r="U273" s="7"/>
      <c r="Y273" s="12"/>
      <c r="Z273" s="7"/>
      <c r="AB273" s="69"/>
    </row>
    <row r="274" spans="2:28" x14ac:dyDescent="0.15">
      <c r="B274" s="4"/>
      <c r="E274" s="7"/>
      <c r="F274"/>
      <c r="G274" s="7"/>
      <c r="I274" s="7"/>
      <c r="J274" s="8"/>
      <c r="K274" s="9"/>
      <c r="T274" s="12"/>
      <c r="U274" s="7"/>
      <c r="Y274" s="12"/>
      <c r="Z274" s="7"/>
      <c r="AB274" s="69"/>
    </row>
    <row r="275" spans="2:28" x14ac:dyDescent="0.15">
      <c r="F275"/>
    </row>
    <row r="276" spans="2:28" x14ac:dyDescent="0.15">
      <c r="F276"/>
    </row>
    <row r="277" spans="2:28" x14ac:dyDescent="0.15">
      <c r="F277"/>
    </row>
    <row r="278" spans="2:28" x14ac:dyDescent="0.15">
      <c r="F278"/>
    </row>
    <row r="279" spans="2:28" x14ac:dyDescent="0.15">
      <c r="F279"/>
    </row>
    <row r="280" spans="2:28" x14ac:dyDescent="0.15">
      <c r="F280"/>
    </row>
    <row r="281" spans="2:28" x14ac:dyDescent="0.15">
      <c r="F281"/>
    </row>
    <row r="282" spans="2:28" x14ac:dyDescent="0.15">
      <c r="F282"/>
    </row>
    <row r="283" spans="2:28" x14ac:dyDescent="0.15">
      <c r="F283"/>
    </row>
    <row r="284" spans="2:28" x14ac:dyDescent="0.15">
      <c r="F284"/>
    </row>
    <row r="285" spans="2:28" x14ac:dyDescent="0.15">
      <c r="F285"/>
    </row>
    <row r="286" spans="2:28" x14ac:dyDescent="0.15">
      <c r="F286"/>
    </row>
    <row r="287" spans="2:28" x14ac:dyDescent="0.15">
      <c r="F287"/>
    </row>
    <row r="288" spans="2:28" x14ac:dyDescent="0.15">
      <c r="F288"/>
    </row>
    <row r="289" spans="6:6" x14ac:dyDescent="0.15">
      <c r="F289"/>
    </row>
    <row r="290" spans="6:6" x14ac:dyDescent="0.15">
      <c r="F290"/>
    </row>
    <row r="291" spans="6:6" x14ac:dyDescent="0.15">
      <c r="F291"/>
    </row>
    <row r="292" spans="6:6" x14ac:dyDescent="0.15">
      <c r="F292"/>
    </row>
    <row r="293" spans="6:6" x14ac:dyDescent="0.15">
      <c r="F293"/>
    </row>
    <row r="294" spans="6:6" x14ac:dyDescent="0.15">
      <c r="F294"/>
    </row>
    <row r="295" spans="6:6" x14ac:dyDescent="0.15">
      <c r="F295"/>
    </row>
    <row r="296" spans="6:6" x14ac:dyDescent="0.15">
      <c r="F296"/>
    </row>
    <row r="297" spans="6:6" x14ac:dyDescent="0.15">
      <c r="F297"/>
    </row>
    <row r="298" spans="6:6" x14ac:dyDescent="0.15">
      <c r="F298"/>
    </row>
    <row r="299" spans="6:6" x14ac:dyDescent="0.15">
      <c r="F299"/>
    </row>
    <row r="300" spans="6:6" x14ac:dyDescent="0.15">
      <c r="F300"/>
    </row>
    <row r="301" spans="6:6" x14ac:dyDescent="0.15">
      <c r="F301"/>
    </row>
    <row r="302" spans="6:6" x14ac:dyDescent="0.15">
      <c r="F302"/>
    </row>
    <row r="303" spans="6:6" x14ac:dyDescent="0.15">
      <c r="F303"/>
    </row>
    <row r="304" spans="6:6" x14ac:dyDescent="0.15">
      <c r="F304"/>
    </row>
    <row r="305" spans="6:6" x14ac:dyDescent="0.15">
      <c r="F305"/>
    </row>
    <row r="306" spans="6:6" x14ac:dyDescent="0.15">
      <c r="F306"/>
    </row>
    <row r="307" spans="6:6" x14ac:dyDescent="0.15">
      <c r="F307"/>
    </row>
    <row r="308" spans="6:6" x14ac:dyDescent="0.15">
      <c r="F308"/>
    </row>
    <row r="309" spans="6:6" x14ac:dyDescent="0.15">
      <c r="F309"/>
    </row>
    <row r="310" spans="6:6" x14ac:dyDescent="0.15">
      <c r="F310"/>
    </row>
    <row r="311" spans="6:6" x14ac:dyDescent="0.15">
      <c r="F311"/>
    </row>
    <row r="312" spans="6:6" x14ac:dyDescent="0.15">
      <c r="F312"/>
    </row>
    <row r="313" spans="6:6" x14ac:dyDescent="0.15">
      <c r="F313"/>
    </row>
    <row r="314" spans="6:6" x14ac:dyDescent="0.15">
      <c r="F314"/>
    </row>
    <row r="315" spans="6:6" x14ac:dyDescent="0.15">
      <c r="F315"/>
    </row>
    <row r="316" spans="6:6" x14ac:dyDescent="0.15">
      <c r="F316"/>
    </row>
    <row r="317" spans="6:6" x14ac:dyDescent="0.15">
      <c r="F317"/>
    </row>
    <row r="318" spans="6:6" x14ac:dyDescent="0.15">
      <c r="F318"/>
    </row>
    <row r="319" spans="6:6" x14ac:dyDescent="0.15">
      <c r="F319"/>
    </row>
    <row r="320" spans="6:6" x14ac:dyDescent="0.15">
      <c r="F320"/>
    </row>
    <row r="321" spans="6:6" x14ac:dyDescent="0.15">
      <c r="F321"/>
    </row>
    <row r="322" spans="6:6" x14ac:dyDescent="0.15">
      <c r="F322"/>
    </row>
    <row r="323" spans="6:6" x14ac:dyDescent="0.15">
      <c r="F323"/>
    </row>
    <row r="324" spans="6:6" x14ac:dyDescent="0.15">
      <c r="F324"/>
    </row>
    <row r="325" spans="6:6" x14ac:dyDescent="0.15">
      <c r="F325"/>
    </row>
    <row r="326" spans="6:6" x14ac:dyDescent="0.15">
      <c r="F326"/>
    </row>
    <row r="327" spans="6:6" x14ac:dyDescent="0.15">
      <c r="F327"/>
    </row>
    <row r="328" spans="6:6" x14ac:dyDescent="0.15">
      <c r="F328"/>
    </row>
    <row r="329" spans="6:6" x14ac:dyDescent="0.15">
      <c r="F329"/>
    </row>
    <row r="330" spans="6:6" x14ac:dyDescent="0.15">
      <c r="F330"/>
    </row>
    <row r="331" spans="6:6" x14ac:dyDescent="0.15">
      <c r="F331"/>
    </row>
    <row r="332" spans="6:6" x14ac:dyDescent="0.15">
      <c r="F332"/>
    </row>
  </sheetData>
  <mergeCells count="2">
    <mergeCell ref="A1:L1"/>
    <mergeCell ref="A30:L30"/>
  </mergeCells>
  <dataValidations count="4">
    <dataValidation type="list" allowBlank="1" showInputMessage="1" showErrorMessage="1" sqref="F14:F18 E14:E17 E18:F18" xr:uid="{7B9CD2AA-FBF1-4257-A0FC-DBF5EFD4653B}">
      <formula1>"UMT Study, Client Data, Video Data, Assumption, Expert Knowledge"</formula1>
    </dataValidation>
    <dataValidation type="list" allowBlank="1" showInputMessage="1" showErrorMessage="1" sqref="F32:F87 F138:F185 F89:F136" xr:uid="{D4DF3D4A-9FB7-42A1-9B4D-4F1609A8B34C}">
      <formula1>$C$14:$C$27</formula1>
    </dataValidation>
    <dataValidation type="list" allowBlank="1" showInputMessage="1" showErrorMessage="1" sqref="F31" xr:uid="{62205ADD-AB0F-4A2A-A54D-1BD3994EA2F7}">
      <formula1>$C$14:$C$18</formula1>
    </dataValidation>
    <dataValidation type="list" allowBlank="1" showInputMessage="1" showErrorMessage="1" sqref="F88 F137" xr:uid="{7C2A8A9E-0CDC-440D-A256-27B318EC7D66}">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0131-F8A6-4F17-97C3-DB482B56F9D6}">
  <sheetPr>
    <tabColor theme="3"/>
  </sheetPr>
  <dimension ref="B2:F36"/>
  <sheetViews>
    <sheetView zoomScale="115" zoomScaleNormal="115" workbookViewId="0">
      <selection activeCell="C7" sqref="C7"/>
    </sheetView>
  </sheetViews>
  <sheetFormatPr baseColWidth="10" defaultColWidth="8.83203125" defaultRowHeight="13" x14ac:dyDescent="0.15"/>
  <cols>
    <col min="1" max="1" width="8.83203125" style="130"/>
    <col min="2" max="2" width="58.1640625" style="130" customWidth="1"/>
    <col min="3" max="3" width="28.1640625" style="130" customWidth="1"/>
    <col min="4" max="4" width="21.5" style="130" customWidth="1"/>
    <col min="5" max="5" width="40.83203125" style="130" customWidth="1"/>
    <col min="6" max="6" width="28.1640625" style="130" customWidth="1"/>
    <col min="7" max="16384" width="8.83203125" style="130"/>
  </cols>
  <sheetData>
    <row r="2" spans="2:6" x14ac:dyDescent="0.15">
      <c r="B2" s="16"/>
      <c r="C2" s="133"/>
    </row>
    <row r="3" spans="2:6" x14ac:dyDescent="0.15">
      <c r="B3" s="139" t="s">
        <v>451</v>
      </c>
      <c r="C3" s="133"/>
    </row>
    <row r="4" spans="2:6" x14ac:dyDescent="0.15">
      <c r="B4" s="16"/>
      <c r="C4" s="133"/>
    </row>
    <row r="5" spans="2:6" ht="14" x14ac:dyDescent="0.15">
      <c r="B5" s="144" t="s">
        <v>605</v>
      </c>
      <c r="C5" s="146" t="s">
        <v>607</v>
      </c>
      <c r="D5" s="146" t="s">
        <v>867</v>
      </c>
    </row>
    <row r="6" spans="2:6" x14ac:dyDescent="0.15">
      <c r="B6" s="197" t="s">
        <v>676</v>
      </c>
      <c r="C6" s="198">
        <v>29.965004955489647</v>
      </c>
      <c r="D6" s="198"/>
    </row>
    <row r="7" spans="2:6" x14ac:dyDescent="0.15">
      <c r="B7" s="140" t="s">
        <v>794</v>
      </c>
      <c r="C7" s="141">
        <v>56.998909665049624</v>
      </c>
      <c r="D7" s="207">
        <f>C7/$C$6-1</f>
        <v>0.90218255427344141</v>
      </c>
    </row>
    <row r="8" spans="2:6" x14ac:dyDescent="0.15">
      <c r="B8" s="140" t="s">
        <v>795</v>
      </c>
      <c r="C8" s="141">
        <v>62.608854741175868</v>
      </c>
      <c r="D8" s="207">
        <f t="shared" ref="D8:D19" si="0">C8/$C$6-1</f>
        <v>1.0893991118698549</v>
      </c>
    </row>
    <row r="9" spans="2:6" x14ac:dyDescent="0.15">
      <c r="B9" s="140" t="s">
        <v>796</v>
      </c>
      <c r="C9" s="141">
        <v>67.428593238905506</v>
      </c>
      <c r="D9" s="207">
        <f t="shared" si="0"/>
        <v>1.2502446883978391</v>
      </c>
    </row>
    <row r="10" spans="2:6" x14ac:dyDescent="0.15">
      <c r="B10" s="140" t="s">
        <v>797</v>
      </c>
      <c r="C10" s="141">
        <v>46.998538671267212</v>
      </c>
      <c r="D10" s="207">
        <f t="shared" si="0"/>
        <v>0.5684475521055099</v>
      </c>
    </row>
    <row r="11" spans="2:6" x14ac:dyDescent="0.15">
      <c r="B11" s="140" t="s">
        <v>798</v>
      </c>
      <c r="C11" s="141">
        <v>52.608483747393457</v>
      </c>
      <c r="D11" s="207">
        <f t="shared" si="0"/>
        <v>0.75566410970192344</v>
      </c>
    </row>
    <row r="12" spans="2:6" x14ac:dyDescent="0.15">
      <c r="B12" s="140" t="s">
        <v>799</v>
      </c>
      <c r="C12" s="141">
        <v>57.428222245123095</v>
      </c>
      <c r="D12" s="207">
        <f t="shared" si="0"/>
        <v>0.91650968622990781</v>
      </c>
    </row>
    <row r="13" spans="2:6" s="145" customFormat="1" ht="13.25" customHeight="1" x14ac:dyDescent="0.15">
      <c r="B13" s="142" t="s">
        <v>866</v>
      </c>
      <c r="C13" s="141">
        <v>35.522359500099846</v>
      </c>
      <c r="D13" s="207">
        <f t="shared" si="0"/>
        <v>0.18546149259328182</v>
      </c>
      <c r="F13" s="130"/>
    </row>
    <row r="14" spans="2:6" s="145" customFormat="1" ht="13.25" customHeight="1" x14ac:dyDescent="0.15">
      <c r="B14" s="142" t="s">
        <v>860</v>
      </c>
      <c r="C14" s="141">
        <v>47.977753095749698</v>
      </c>
      <c r="D14" s="207">
        <f t="shared" si="0"/>
        <v>0.60112615255750468</v>
      </c>
      <c r="F14" s="130"/>
    </row>
    <row r="15" spans="2:6" s="145" customFormat="1" ht="13.25" customHeight="1" x14ac:dyDescent="0.15">
      <c r="B15" s="142" t="s">
        <v>861</v>
      </c>
      <c r="C15" s="141">
        <v>53.587698171875942</v>
      </c>
      <c r="D15" s="207">
        <f t="shared" si="0"/>
        <v>0.78834271015391821</v>
      </c>
      <c r="F15" s="130"/>
    </row>
    <row r="16" spans="2:6" s="145" customFormat="1" ht="13.25" customHeight="1" x14ac:dyDescent="0.15">
      <c r="B16" s="142" t="s">
        <v>862</v>
      </c>
      <c r="C16" s="141">
        <v>58.40743666960558</v>
      </c>
      <c r="D16" s="207">
        <f t="shared" si="0"/>
        <v>0.94918828668190236</v>
      </c>
      <c r="F16" s="130"/>
    </row>
    <row r="17" spans="2:6" s="145" customFormat="1" ht="13.25" customHeight="1" x14ac:dyDescent="0.15">
      <c r="B17" s="142" t="s">
        <v>863</v>
      </c>
      <c r="C17" s="141">
        <v>37.291567270613001</v>
      </c>
      <c r="D17" s="207">
        <f t="shared" si="0"/>
        <v>0.24450395806729586</v>
      </c>
      <c r="F17" s="130"/>
    </row>
    <row r="18" spans="2:6" s="145" customFormat="1" ht="13.25" customHeight="1" x14ac:dyDescent="0.15">
      <c r="B18" s="142" t="s">
        <v>864</v>
      </c>
      <c r="C18" s="141">
        <v>42.901512346739246</v>
      </c>
      <c r="D18" s="207">
        <f t="shared" si="0"/>
        <v>0.43172051566370939</v>
      </c>
      <c r="F18" s="130"/>
    </row>
    <row r="19" spans="2:6" s="145" customFormat="1" ht="13.25" customHeight="1" x14ac:dyDescent="0.15">
      <c r="B19" s="142" t="s">
        <v>865</v>
      </c>
      <c r="C19" s="141">
        <v>47.721250844468884</v>
      </c>
      <c r="D19" s="207">
        <f t="shared" si="0"/>
        <v>0.59256609219169376</v>
      </c>
      <c r="F19" s="130"/>
    </row>
    <row r="21" spans="2:6" ht="14" thickBot="1" x14ac:dyDescent="0.2"/>
    <row r="22" spans="2:6" x14ac:dyDescent="0.15">
      <c r="B22" s="223" t="s">
        <v>665</v>
      </c>
      <c r="C22" s="224"/>
      <c r="D22" s="138" t="s">
        <v>868</v>
      </c>
      <c r="E22" s="138" t="s">
        <v>869</v>
      </c>
    </row>
    <row r="23" spans="2:6" x14ac:dyDescent="0.15">
      <c r="B23" s="213" t="s">
        <v>666</v>
      </c>
      <c r="C23" s="214">
        <v>20</v>
      </c>
      <c r="D23" s="246">
        <v>3</v>
      </c>
      <c r="E23" s="221">
        <v>50</v>
      </c>
    </row>
    <row r="24" spans="2:6" x14ac:dyDescent="0.15">
      <c r="B24" s="215" t="s">
        <v>667</v>
      </c>
      <c r="C24" s="214">
        <v>15</v>
      </c>
      <c r="D24" s="247">
        <v>3</v>
      </c>
      <c r="E24" s="221">
        <v>50</v>
      </c>
    </row>
    <row r="25" spans="2:6" x14ac:dyDescent="0.15">
      <c r="B25" s="216" t="s">
        <v>668</v>
      </c>
      <c r="C25" s="217">
        <v>9</v>
      </c>
      <c r="D25" s="247">
        <v>3</v>
      </c>
      <c r="E25" s="221">
        <v>50</v>
      </c>
    </row>
    <row r="26" spans="2:6" x14ac:dyDescent="0.15">
      <c r="B26" s="216" t="s">
        <v>669</v>
      </c>
      <c r="C26" s="217">
        <v>6</v>
      </c>
      <c r="D26" s="247">
        <v>3</v>
      </c>
      <c r="E26" s="221">
        <v>50</v>
      </c>
    </row>
    <row r="27" spans="2:6" x14ac:dyDescent="0.15">
      <c r="B27" s="215" t="s">
        <v>736</v>
      </c>
      <c r="C27" s="214">
        <v>5</v>
      </c>
      <c r="D27" s="247">
        <v>1</v>
      </c>
      <c r="E27" s="221">
        <v>20</v>
      </c>
    </row>
    <row r="28" spans="2:6" x14ac:dyDescent="0.15">
      <c r="B28" s="215" t="s">
        <v>737</v>
      </c>
      <c r="C28" s="218">
        <v>0.11</v>
      </c>
      <c r="D28" s="247">
        <v>2</v>
      </c>
      <c r="E28" s="221">
        <v>35</v>
      </c>
    </row>
    <row r="29" spans="2:6" x14ac:dyDescent="0.15">
      <c r="B29" s="215" t="s">
        <v>738</v>
      </c>
      <c r="C29" s="214">
        <v>18</v>
      </c>
      <c r="D29" s="246">
        <v>2</v>
      </c>
      <c r="E29" s="222">
        <v>40</v>
      </c>
    </row>
    <row r="30" spans="2:6" x14ac:dyDescent="0.15">
      <c r="B30" s="215" t="s">
        <v>769</v>
      </c>
      <c r="C30" s="214">
        <v>10</v>
      </c>
      <c r="D30" s="246">
        <v>1</v>
      </c>
      <c r="E30" s="222">
        <v>20</v>
      </c>
    </row>
    <row r="31" spans="2:6" ht="14" thickBot="1" x14ac:dyDescent="0.2">
      <c r="B31" s="219" t="s">
        <v>793</v>
      </c>
      <c r="C31" s="220">
        <v>5</v>
      </c>
      <c r="D31" s="246">
        <v>1</v>
      </c>
      <c r="E31" s="222">
        <v>30</v>
      </c>
    </row>
    <row r="32" spans="2:6" x14ac:dyDescent="0.15">
      <c r="B32" s="157"/>
      <c r="C32" s="157"/>
    </row>
    <row r="33" spans="2:3" x14ac:dyDescent="0.15">
      <c r="B33" s="161" t="s">
        <v>704</v>
      </c>
      <c r="C33" s="133">
        <v>2</v>
      </c>
    </row>
    <row r="34" spans="2:3" x14ac:dyDescent="0.15">
      <c r="B34" s="157" t="s">
        <v>705</v>
      </c>
      <c r="C34" s="189">
        <v>1</v>
      </c>
    </row>
    <row r="35" spans="2:3" x14ac:dyDescent="0.15">
      <c r="B35" s="157" t="s">
        <v>706</v>
      </c>
      <c r="C35" s="189">
        <v>1</v>
      </c>
    </row>
    <row r="36" spans="2:3" x14ac:dyDescent="0.15">
      <c r="B36" s="161" t="s">
        <v>838</v>
      </c>
      <c r="C36" s="133">
        <v>1</v>
      </c>
    </row>
  </sheetData>
  <mergeCells count="1">
    <mergeCell ref="B22:C22"/>
  </mergeCells>
  <dataValidations count="3">
    <dataValidation type="custom" allowBlank="1" showInputMessage="1" showErrorMessage="1" sqref="C34" xr:uid="{51B4F4AB-20CD-44B2-A6F9-C607C0E68D34}">
      <formula1>C34&lt;=C33</formula1>
    </dataValidation>
    <dataValidation type="custom" allowBlank="1" showInputMessage="1" showErrorMessage="1" sqref="C33" xr:uid="{D3686567-5415-4346-8746-978E1C5DE01F}">
      <formula1>C33&lt;=C24</formula1>
    </dataValidation>
    <dataValidation type="custom" allowBlank="1" showInputMessage="1" showErrorMessage="1" sqref="C35:C36" xr:uid="{32DA6767-9184-453A-9BBE-3710F6A7E854}">
      <formula1>C35&lt;=C24</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243E4-95CC-431D-BF2D-986EDA271F90}">
  <sheetPr codeName="Sheet16">
    <tabColor rgb="FFFFC000"/>
  </sheetPr>
  <dimension ref="B2:C8"/>
  <sheetViews>
    <sheetView workbookViewId="0">
      <selection activeCell="D26" sqref="D26"/>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888D-0B0E-48C0-B9E9-DAC449A406C8}">
  <sheetPr codeName="Sheet6"/>
  <dimension ref="A1:AC165"/>
  <sheetViews>
    <sheetView showGridLines="0" topLeftCell="A127" zoomScale="80" zoomScaleNormal="80" workbookViewId="0">
      <selection activeCell="C156" sqref="C156"/>
    </sheetView>
  </sheetViews>
  <sheetFormatPr baseColWidth="10" defaultColWidth="9.1640625" defaultRowHeight="13" x14ac:dyDescent="0.15"/>
  <cols>
    <col min="1" max="1" width="6.1640625" style="86" bestFit="1" customWidth="1"/>
    <col min="2" max="2" width="9.1640625" style="87" bestFit="1" customWidth="1"/>
    <col min="3" max="3" width="52.83203125" style="86" bestFit="1" customWidth="1"/>
    <col min="4" max="5" width="12.83203125" style="87" customWidth="1"/>
    <col min="6" max="6" width="43.1640625" style="87" bestFit="1" customWidth="1"/>
    <col min="7" max="8" width="12.83203125" style="88" customWidth="1"/>
    <col min="9" max="9" width="24.83203125" style="88" bestFit="1" customWidth="1"/>
    <col min="10" max="10" width="21.1640625" style="87" bestFit="1" customWidth="1"/>
    <col min="11" max="11" width="44.5" style="89" customWidth="1"/>
    <col min="12" max="12" width="9.1640625" style="86"/>
    <col min="13" max="13" width="30.1640625" style="86" customWidth="1"/>
    <col min="14" max="16384" width="9.1640625" style="86"/>
  </cols>
  <sheetData>
    <row r="1" spans="1:11" ht="30" x14ac:dyDescent="0.3">
      <c r="A1" s="240" t="s">
        <v>160</v>
      </c>
      <c r="B1" s="240"/>
      <c r="C1" s="240"/>
      <c r="D1" s="240"/>
      <c r="E1" s="240"/>
      <c r="F1" s="240"/>
      <c r="G1" s="240"/>
      <c r="H1" s="240"/>
      <c r="I1" s="240"/>
      <c r="J1" s="240"/>
      <c r="K1" s="240"/>
    </row>
    <row r="3" spans="1:11" x14ac:dyDescent="0.15">
      <c r="C3" s="89"/>
      <c r="K3" s="86"/>
    </row>
    <row r="4" spans="1:11" x14ac:dyDescent="0.15">
      <c r="C4" s="89"/>
      <c r="K4" s="86"/>
    </row>
    <row r="5" spans="1:11" x14ac:dyDescent="0.15">
      <c r="C5" s="5" t="s">
        <v>162</v>
      </c>
      <c r="D5" s="15" t="s">
        <v>635</v>
      </c>
      <c r="E5" s="6"/>
      <c r="I5" s="180"/>
      <c r="K5" s="86"/>
    </row>
    <row r="6" spans="1:11" x14ac:dyDescent="0.15">
      <c r="C6" s="5" t="s">
        <v>161</v>
      </c>
      <c r="D6" s="15" t="s">
        <v>377</v>
      </c>
      <c r="E6" s="6"/>
      <c r="I6" s="90"/>
      <c r="K6" s="86"/>
    </row>
    <row r="7" spans="1:11" x14ac:dyDescent="0.15">
      <c r="C7"/>
      <c r="D7" s="6"/>
      <c r="E7" s="6"/>
      <c r="I7" s="90"/>
      <c r="K7" s="86"/>
    </row>
    <row r="8" spans="1:11" x14ac:dyDescent="0.15">
      <c r="C8" s="5"/>
      <c r="D8" s="6"/>
      <c r="E8" s="6"/>
      <c r="I8" s="90"/>
      <c r="K8" s="86"/>
    </row>
    <row r="9" spans="1:11" x14ac:dyDescent="0.15">
      <c r="C9" s="32" t="s">
        <v>163</v>
      </c>
      <c r="D9" s="17" t="s">
        <v>329</v>
      </c>
      <c r="E9" s="6"/>
      <c r="I9" s="90"/>
      <c r="K9" s="86"/>
    </row>
    <row r="10" spans="1:11" x14ac:dyDescent="0.15">
      <c r="C10" t="s">
        <v>164</v>
      </c>
      <c r="D10" s="70">
        <v>0.12667</v>
      </c>
      <c r="E10" s="6"/>
      <c r="I10" s="90"/>
      <c r="K10" s="86"/>
    </row>
    <row r="11" spans="1:11" x14ac:dyDescent="0.15">
      <c r="C11" s="129"/>
      <c r="K11" s="86"/>
    </row>
    <row r="12" spans="1:11" x14ac:dyDescent="0.15">
      <c r="D12" s="86"/>
      <c r="I12" s="90"/>
      <c r="K12" s="86"/>
    </row>
    <row r="13" spans="1:11" x14ac:dyDescent="0.15">
      <c r="C13" s="89" t="s">
        <v>155</v>
      </c>
      <c r="D13" s="93" t="s">
        <v>156</v>
      </c>
      <c r="E13" s="93" t="s">
        <v>154</v>
      </c>
      <c r="F13" s="93"/>
      <c r="I13" s="90"/>
      <c r="K13" s="86"/>
    </row>
    <row r="14" spans="1:11" x14ac:dyDescent="0.15">
      <c r="C14" s="95" t="s">
        <v>696</v>
      </c>
      <c r="D14" s="96">
        <f>(('Main Page'!C10-'Main Page'!C22)*'Main Page'!C9/'Main Page'!C10)+('Secondary Assumptions'!C16*'Main Page'!C22*'Main Page'!C9/'Main Page'!C10)</f>
        <v>19.933333333333334</v>
      </c>
      <c r="E14" s="97" t="s">
        <v>330</v>
      </c>
      <c r="F14" s="97"/>
      <c r="I14" s="90"/>
      <c r="K14" s="86"/>
    </row>
    <row r="15" spans="1:11" x14ac:dyDescent="0.15">
      <c r="C15" s="95" t="s">
        <v>687</v>
      </c>
      <c r="D15" s="96">
        <f>'Main Page'!C10</f>
        <v>15</v>
      </c>
      <c r="E15" s="97" t="s">
        <v>330</v>
      </c>
      <c r="F15" s="97"/>
      <c r="I15" s="90"/>
      <c r="K15" s="86"/>
    </row>
    <row r="16" spans="1:11" x14ac:dyDescent="0.15">
      <c r="C16" s="95" t="s">
        <v>335</v>
      </c>
      <c r="D16" s="96">
        <v>1</v>
      </c>
      <c r="E16" s="97" t="s">
        <v>330</v>
      </c>
      <c r="F16" s="97"/>
      <c r="K16" s="86"/>
    </row>
    <row r="17" spans="1:12" x14ac:dyDescent="0.15">
      <c r="C17" s="95" t="s">
        <v>334</v>
      </c>
      <c r="D17" s="96">
        <f>1/'Secondary Assumptions'!C17</f>
        <v>0.16666666666666666</v>
      </c>
      <c r="E17" s="97" t="s">
        <v>330</v>
      </c>
      <c r="F17" s="97"/>
      <c r="I17" s="90"/>
      <c r="J17" s="92"/>
      <c r="K17" s="86"/>
    </row>
    <row r="18" spans="1:12" x14ac:dyDescent="0.15">
      <c r="C18" s="95" t="s">
        <v>333</v>
      </c>
      <c r="D18" s="106">
        <f>1/'Secondary Assumptions'!C18</f>
        <v>3.3333333333333335E-3</v>
      </c>
      <c r="E18" s="97" t="s">
        <v>330</v>
      </c>
      <c r="F18" s="97"/>
      <c r="G18" s="94"/>
      <c r="H18" s="94"/>
      <c r="I18" s="90"/>
      <c r="J18" s="88"/>
      <c r="K18" s="86"/>
    </row>
    <row r="19" spans="1:12" x14ac:dyDescent="0.15">
      <c r="C19" s="95" t="s">
        <v>370</v>
      </c>
      <c r="D19" s="96">
        <f>(1/'Secondary Assumptions'!C17)*'Secondary Assumptions'!F9</f>
        <v>1.6666666666666665</v>
      </c>
      <c r="E19" s="97" t="s">
        <v>330</v>
      </c>
      <c r="F19" s="97"/>
      <c r="G19" s="94"/>
      <c r="H19" s="94"/>
      <c r="I19" s="90"/>
      <c r="J19" s="88"/>
      <c r="K19" s="86"/>
    </row>
    <row r="20" spans="1:12" x14ac:dyDescent="0.15">
      <c r="C20" s="95" t="s">
        <v>536</v>
      </c>
      <c r="D20" s="96">
        <f>'Main Page'!C9/'Secondary Assumptions'!L10</f>
        <v>4</v>
      </c>
      <c r="E20" s="97" t="s">
        <v>330</v>
      </c>
      <c r="F20" s="97"/>
      <c r="G20" s="94"/>
      <c r="H20" s="94"/>
      <c r="K20" s="86"/>
    </row>
    <row r="21" spans="1:12" x14ac:dyDescent="0.15">
      <c r="C21" s="95" t="s">
        <v>484</v>
      </c>
      <c r="D21" s="96">
        <f>'Secondary Assumptions'!L14/'Secondary Assumptions'!C18</f>
        <v>0.16</v>
      </c>
      <c r="E21" s="97" t="s">
        <v>330</v>
      </c>
      <c r="F21" s="97"/>
      <c r="G21" s="94"/>
      <c r="H21" s="94"/>
      <c r="I21" s="90"/>
      <c r="K21" s="86"/>
    </row>
    <row r="22" spans="1:12" x14ac:dyDescent="0.15">
      <c r="C22" s="95" t="s">
        <v>412</v>
      </c>
      <c r="D22" s="96">
        <f>'Main Page'!C22</f>
        <v>1</v>
      </c>
      <c r="E22" s="97" t="s">
        <v>330</v>
      </c>
      <c r="F22" s="97"/>
      <c r="G22" s="94"/>
      <c r="H22" s="94"/>
      <c r="I22" s="90"/>
      <c r="K22" s="86"/>
    </row>
    <row r="23" spans="1:12" x14ac:dyDescent="0.15">
      <c r="G23" s="94"/>
      <c r="H23" s="94"/>
      <c r="I23" s="90"/>
      <c r="K23" s="86"/>
    </row>
    <row r="24" spans="1:12" x14ac:dyDescent="0.15">
      <c r="D24" s="92"/>
      <c r="G24" s="94"/>
      <c r="H24" s="94"/>
      <c r="I24" s="90"/>
      <c r="K24" s="86"/>
    </row>
    <row r="25" spans="1:12" x14ac:dyDescent="0.15">
      <c r="D25" s="92"/>
      <c r="G25" s="94"/>
      <c r="H25" s="94"/>
      <c r="I25" s="90"/>
      <c r="K25" s="86"/>
    </row>
    <row r="26" spans="1:12" x14ac:dyDescent="0.15">
      <c r="D26" s="92"/>
      <c r="G26" s="94"/>
      <c r="H26" s="94"/>
      <c r="I26" s="90"/>
      <c r="K26" s="86"/>
    </row>
    <row r="27" spans="1:12" x14ac:dyDescent="0.15">
      <c r="K27" s="49"/>
    </row>
    <row r="28" spans="1:12" ht="28" x14ac:dyDescent="0.15">
      <c r="A28" s="122" t="s">
        <v>157</v>
      </c>
      <c r="B28" s="122" t="s">
        <v>159</v>
      </c>
      <c r="C28" s="122" t="s">
        <v>158</v>
      </c>
      <c r="D28" s="123" t="s">
        <v>0</v>
      </c>
      <c r="E28" s="123" t="s">
        <v>1</v>
      </c>
      <c r="F28" s="124" t="s">
        <v>166</v>
      </c>
      <c r="G28" s="124" t="s">
        <v>165</v>
      </c>
      <c r="H28" s="124" t="s">
        <v>2</v>
      </c>
      <c r="I28" s="124" t="s">
        <v>3</v>
      </c>
      <c r="J28" s="122" t="s">
        <v>4</v>
      </c>
      <c r="K28" s="123" t="s">
        <v>5</v>
      </c>
    </row>
    <row r="29" spans="1:12" x14ac:dyDescent="0.15">
      <c r="A29" s="241" t="s">
        <v>612</v>
      </c>
      <c r="B29" s="241"/>
      <c r="C29" s="241"/>
      <c r="D29" s="241"/>
      <c r="E29" s="241"/>
      <c r="F29" s="241"/>
      <c r="G29" s="241"/>
      <c r="H29" s="241"/>
      <c r="I29" s="241"/>
      <c r="J29" s="241"/>
      <c r="K29" s="241"/>
    </row>
    <row r="30" spans="1:12" x14ac:dyDescent="0.15">
      <c r="B30" s="87" t="s">
        <v>6</v>
      </c>
      <c r="C30" s="89" t="s">
        <v>537</v>
      </c>
      <c r="E30" s="103"/>
      <c r="F30" s="103"/>
      <c r="G30" s="103"/>
      <c r="I30" s="103"/>
      <c r="J30" s="104"/>
      <c r="K30" s="105"/>
    </row>
    <row r="31" spans="1:12" ht="14" x14ac:dyDescent="0.15">
      <c r="A31" s="95">
        <v>1</v>
      </c>
      <c r="B31" s="97">
        <v>245</v>
      </c>
      <c r="C31" s="86" t="str">
        <f>VLOOKUP(B:B,'Sub Op Table'!A:C,2,0)</f>
        <v>PROCESS TIME</v>
      </c>
      <c r="D31" s="118">
        <v>600</v>
      </c>
      <c r="E31" s="103">
        <f t="shared" ref="E31" si="0">D31/60</f>
        <v>10</v>
      </c>
      <c r="F31" s="103" t="s">
        <v>333</v>
      </c>
      <c r="G31" s="106">
        <f>VLOOKUP(F31,$C$14:$D$26,2,FALSE)</f>
        <v>3.3333333333333335E-3</v>
      </c>
      <c r="H31" s="88">
        <v>1</v>
      </c>
      <c r="I31" s="103">
        <f>E31*G31*H31</f>
        <v>3.3333333333333333E-2</v>
      </c>
      <c r="J31" s="107"/>
      <c r="K31" s="108" t="s">
        <v>634</v>
      </c>
      <c r="L31" s="109"/>
    </row>
    <row r="32" spans="1:12" x14ac:dyDescent="0.15">
      <c r="B32" s="87" t="s">
        <v>6</v>
      </c>
      <c r="C32" s="89" t="s">
        <v>337</v>
      </c>
      <c r="E32" s="103"/>
      <c r="F32" s="103"/>
      <c r="G32" s="103"/>
      <c r="I32" s="103"/>
      <c r="J32" s="104"/>
      <c r="K32" s="105"/>
      <c r="L32" s="109"/>
    </row>
    <row r="33" spans="1:12" ht="14" x14ac:dyDescent="0.15">
      <c r="A33" s="95">
        <v>2</v>
      </c>
      <c r="B33" s="97">
        <v>245</v>
      </c>
      <c r="C33" s="86" t="str">
        <f>VLOOKUP(B:B,'Sub Op Table'!A:C,2,0)</f>
        <v>PROCESS TIME</v>
      </c>
      <c r="D33" s="118">
        <v>120</v>
      </c>
      <c r="E33" s="103">
        <f t="shared" ref="E33" si="1">D33/60</f>
        <v>2</v>
      </c>
      <c r="F33" s="103" t="s">
        <v>334</v>
      </c>
      <c r="G33" s="106">
        <f>VLOOKUP(F33,$C$14:$D$26,2,FALSE)</f>
        <v>0.16666666666666666</v>
      </c>
      <c r="H33" s="88">
        <v>1</v>
      </c>
      <c r="I33" s="103">
        <f>E33*G33*H33</f>
        <v>0.33333333333333331</v>
      </c>
      <c r="J33" s="107"/>
      <c r="K33" s="108" t="s">
        <v>538</v>
      </c>
      <c r="L33" s="109"/>
    </row>
    <row r="34" spans="1:12" x14ac:dyDescent="0.15">
      <c r="B34" s="87" t="s">
        <v>6</v>
      </c>
      <c r="C34" s="89" t="s">
        <v>339</v>
      </c>
      <c r="E34" s="103"/>
      <c r="F34" s="103"/>
      <c r="G34" s="103"/>
      <c r="I34" s="103"/>
      <c r="J34" s="104"/>
      <c r="K34" s="105"/>
      <c r="L34" s="109"/>
    </row>
    <row r="35" spans="1:12" ht="14" x14ac:dyDescent="0.15">
      <c r="A35" s="95">
        <v>3</v>
      </c>
      <c r="B35" s="97">
        <v>245</v>
      </c>
      <c r="C35" s="86" t="str">
        <f>VLOOKUP(B:B,'Sub Op Table'!A:C,2,0)</f>
        <v>PROCESS TIME</v>
      </c>
      <c r="D35" s="118">
        <v>60</v>
      </c>
      <c r="E35" s="103">
        <f t="shared" ref="E35:E46" si="2">D35/60</f>
        <v>1</v>
      </c>
      <c r="F35" s="103" t="s">
        <v>333</v>
      </c>
      <c r="G35" s="106">
        <f>VLOOKUP(F35,$C$14:$D$26,2,FALSE)</f>
        <v>3.3333333333333335E-3</v>
      </c>
      <c r="H35" s="88">
        <v>1</v>
      </c>
      <c r="I35" s="103">
        <f>E35*G35*H35</f>
        <v>3.3333333333333335E-3</v>
      </c>
      <c r="J35" s="107"/>
      <c r="K35" s="108" t="s">
        <v>539</v>
      </c>
      <c r="L35" s="109"/>
    </row>
    <row r="36" spans="1:12" ht="14" x14ac:dyDescent="0.15">
      <c r="A36" s="95">
        <v>4</v>
      </c>
      <c r="B36" s="97">
        <v>246</v>
      </c>
      <c r="C36" s="86" t="str">
        <f>VLOOKUP(B:B,'Sub Op Table'!A:C,2,0)</f>
        <v>PUSH BUTTON/ PUSH PULL SWITCH/ LEVER &lt;12"</v>
      </c>
      <c r="D36" s="87">
        <f>VLOOKUP(B36,'Sub Op Table'!A:C,3,0)</f>
        <v>1.0799999999999998</v>
      </c>
      <c r="E36" s="103">
        <f t="shared" si="2"/>
        <v>1.7999999999999999E-2</v>
      </c>
      <c r="F36" s="103" t="s">
        <v>335</v>
      </c>
      <c r="G36" s="106">
        <f>VLOOKUP(F36,$C$14:$D$26,2,FALSE)</f>
        <v>1</v>
      </c>
      <c r="H36" s="88">
        <v>1</v>
      </c>
      <c r="I36" s="103">
        <f t="shared" ref="I36:I46" si="3">E36*G36*H36</f>
        <v>1.7999999999999999E-2</v>
      </c>
      <c r="J36" s="107"/>
      <c r="K36" s="108" t="s">
        <v>340</v>
      </c>
      <c r="L36" s="109"/>
    </row>
    <row r="37" spans="1:12" ht="14" x14ac:dyDescent="0.15">
      <c r="A37" s="95">
        <f t="shared" ref="A37:A46" si="4">A36+1</f>
        <v>5</v>
      </c>
      <c r="B37" s="97">
        <v>245</v>
      </c>
      <c r="C37" s="86" t="str">
        <f>VLOOKUP(B:B,'Sub Op Table'!A:C,2,0)</f>
        <v>PROCESS TIME</v>
      </c>
      <c r="D37" s="118">
        <v>15</v>
      </c>
      <c r="E37" s="103">
        <f t="shared" si="2"/>
        <v>0.25</v>
      </c>
      <c r="F37" s="103" t="s">
        <v>333</v>
      </c>
      <c r="G37" s="106">
        <f>VLOOKUP(F37,$C$14:$D$26,2,FALSE)</f>
        <v>3.3333333333333335E-3</v>
      </c>
      <c r="H37" s="88">
        <v>1</v>
      </c>
      <c r="I37" s="103">
        <f t="shared" si="3"/>
        <v>8.3333333333333339E-4</v>
      </c>
      <c r="J37" s="107"/>
      <c r="K37" s="108" t="s">
        <v>341</v>
      </c>
      <c r="L37" s="109"/>
    </row>
    <row r="38" spans="1:12" x14ac:dyDescent="0.15">
      <c r="B38" s="87" t="s">
        <v>6</v>
      </c>
      <c r="C38" s="89" t="s">
        <v>342</v>
      </c>
      <c r="E38" s="103"/>
      <c r="F38" s="103"/>
      <c r="G38" s="103"/>
      <c r="I38" s="103"/>
      <c r="J38" s="104"/>
      <c r="K38" s="105"/>
      <c r="L38" s="109"/>
    </row>
    <row r="39" spans="1:12" ht="14" x14ac:dyDescent="0.15">
      <c r="A39" s="95">
        <v>6</v>
      </c>
      <c r="B39" s="97">
        <v>23</v>
      </c>
      <c r="C39" s="86" t="str">
        <f>VLOOKUP(B:B,'Sub Op Table'!A:C,2,0)</f>
        <v>WALK 3-4 STEPS (6-10 FT, 1.8-3.0 M)</v>
      </c>
      <c r="D39" s="87">
        <f>VLOOKUP(B39,'Sub Op Table'!A:C,3,0)</f>
        <v>2.1599999999999997</v>
      </c>
      <c r="E39" s="103">
        <f t="shared" ref="E39" si="5">D39/60</f>
        <v>3.5999999999999997E-2</v>
      </c>
      <c r="F39" s="103" t="s">
        <v>333</v>
      </c>
      <c r="G39" s="106">
        <f t="shared" ref="G39:G46" si="6">VLOOKUP(F39,$C$14:$D$26,2,FALSE)</f>
        <v>3.3333333333333335E-3</v>
      </c>
      <c r="H39" s="88">
        <v>1</v>
      </c>
      <c r="I39" s="103">
        <f>E39*G39*H39</f>
        <v>1.2E-4</v>
      </c>
      <c r="J39" s="107"/>
      <c r="K39" s="108" t="s">
        <v>343</v>
      </c>
      <c r="L39" s="109"/>
    </row>
    <row r="40" spans="1:12" ht="14" x14ac:dyDescent="0.15">
      <c r="A40" s="95">
        <f t="shared" si="4"/>
        <v>7</v>
      </c>
      <c r="B40" s="97">
        <v>3</v>
      </c>
      <c r="C40" s="86" t="str">
        <f>VLOOKUP(B:B,'Sub Op Table'!A:C,2,0)</f>
        <v>OBTAIN WITH 100% BEND</v>
      </c>
      <c r="D40" s="87">
        <f>VLOOKUP(B40,'Sub Op Table'!A:C,3,0)</f>
        <v>2.88</v>
      </c>
      <c r="E40" s="103">
        <f t="shared" si="2"/>
        <v>4.8000000000000001E-2</v>
      </c>
      <c r="F40" s="103" t="s">
        <v>333</v>
      </c>
      <c r="G40" s="106">
        <f t="shared" si="6"/>
        <v>3.3333333333333335E-3</v>
      </c>
      <c r="H40" s="88">
        <v>1</v>
      </c>
      <c r="I40" s="103">
        <f t="shared" si="3"/>
        <v>1.6000000000000001E-4</v>
      </c>
      <c r="J40" s="107"/>
      <c r="K40" s="108" t="s">
        <v>344</v>
      </c>
      <c r="L40" s="109"/>
    </row>
    <row r="41" spans="1:12" ht="14" x14ac:dyDescent="0.15">
      <c r="A41" s="95">
        <f t="shared" si="4"/>
        <v>8</v>
      </c>
      <c r="B41" s="97">
        <v>22</v>
      </c>
      <c r="C41" s="86" t="str">
        <f>VLOOKUP(B:B,'Sub Op Table'!A:C,2,0)</f>
        <v>WALK 1-2 STEPS (0-5 FT, 0.0-1.5 M)</v>
      </c>
      <c r="D41" s="87">
        <f>VLOOKUP(B41,'Sub Op Table'!A:C,3,0)</f>
        <v>1.0799999999999998</v>
      </c>
      <c r="E41" s="103">
        <f t="shared" si="2"/>
        <v>1.7999999999999999E-2</v>
      </c>
      <c r="F41" s="103" t="s">
        <v>333</v>
      </c>
      <c r="G41" s="106">
        <f t="shared" si="6"/>
        <v>3.3333333333333335E-3</v>
      </c>
      <c r="H41" s="88">
        <v>1</v>
      </c>
      <c r="I41" s="103">
        <f t="shared" si="3"/>
        <v>6.0000000000000002E-5</v>
      </c>
      <c r="J41" s="107"/>
      <c r="K41" s="108" t="s">
        <v>345</v>
      </c>
      <c r="L41" s="109"/>
    </row>
    <row r="42" spans="1:12" ht="14" x14ac:dyDescent="0.15">
      <c r="A42" s="95">
        <f t="shared" si="4"/>
        <v>9</v>
      </c>
      <c r="B42" s="97">
        <v>7</v>
      </c>
      <c r="C42" s="86" t="str">
        <f>VLOOKUP(B:B,'Sub Op Table'!A:C,2,0)</f>
        <v>PLACE</v>
      </c>
      <c r="D42" s="87">
        <f>VLOOKUP(B42,'Sub Op Table'!A:C,3,0)</f>
        <v>0.72</v>
      </c>
      <c r="E42" s="103">
        <f t="shared" si="2"/>
        <v>1.2E-2</v>
      </c>
      <c r="F42" s="103" t="s">
        <v>335</v>
      </c>
      <c r="G42" s="106">
        <f t="shared" si="6"/>
        <v>1</v>
      </c>
      <c r="H42" s="88">
        <v>1</v>
      </c>
      <c r="I42" s="103">
        <f t="shared" si="3"/>
        <v>1.2E-2</v>
      </c>
      <c r="J42" s="107"/>
      <c r="K42" s="108" t="s">
        <v>346</v>
      </c>
      <c r="L42" s="109"/>
    </row>
    <row r="43" spans="1:12" ht="14" x14ac:dyDescent="0.15">
      <c r="A43" s="95">
        <f t="shared" si="4"/>
        <v>10</v>
      </c>
      <c r="B43" s="97">
        <v>17</v>
      </c>
      <c r="C43" s="86" t="str">
        <f>VLOOKUP(B:B,'Sub Op Table'!A:C,2,0)</f>
        <v>READ 2-3 DIGITS/4-8 WORDS</v>
      </c>
      <c r="D43" s="87">
        <f>VLOOKUP(B43,'Sub Op Table'!A:C,3,0)</f>
        <v>1.0799999999999998</v>
      </c>
      <c r="E43" s="103">
        <f t="shared" si="2"/>
        <v>1.7999999999999999E-2</v>
      </c>
      <c r="F43" s="103" t="s">
        <v>335</v>
      </c>
      <c r="G43" s="106">
        <f t="shared" si="6"/>
        <v>1</v>
      </c>
      <c r="H43" s="88">
        <v>1</v>
      </c>
      <c r="I43" s="103">
        <f t="shared" si="3"/>
        <v>1.7999999999999999E-2</v>
      </c>
      <c r="J43" s="107"/>
      <c r="K43" s="108" t="s">
        <v>347</v>
      </c>
      <c r="L43" s="109"/>
    </row>
    <row r="44" spans="1:12" ht="14" x14ac:dyDescent="0.15">
      <c r="A44" s="95">
        <f t="shared" si="4"/>
        <v>11</v>
      </c>
      <c r="B44" s="97">
        <v>1</v>
      </c>
      <c r="C44" s="86" t="str">
        <f>VLOOKUP(B:B,'Sub Op Table'!A:C,2,0)</f>
        <v>OBTAIN</v>
      </c>
      <c r="D44" s="87">
        <f>VLOOKUP(B44,'Sub Op Table'!A:C,3,0)</f>
        <v>0.72</v>
      </c>
      <c r="E44" s="103">
        <f t="shared" si="2"/>
        <v>1.2E-2</v>
      </c>
      <c r="F44" s="103" t="s">
        <v>335</v>
      </c>
      <c r="G44" s="106">
        <f t="shared" si="6"/>
        <v>1</v>
      </c>
      <c r="H44" s="88">
        <v>0.5</v>
      </c>
      <c r="I44" s="103">
        <f t="shared" si="3"/>
        <v>6.0000000000000001E-3</v>
      </c>
      <c r="J44" s="107"/>
      <c r="K44" s="108" t="s">
        <v>348</v>
      </c>
      <c r="L44" s="109"/>
    </row>
    <row r="45" spans="1:12" ht="14" x14ac:dyDescent="0.15">
      <c r="A45" s="95">
        <f t="shared" si="4"/>
        <v>12</v>
      </c>
      <c r="B45" s="97">
        <v>22</v>
      </c>
      <c r="C45" s="86" t="str">
        <f>VLOOKUP(B:B,'Sub Op Table'!A:C,2,0)</f>
        <v>WALK 1-2 STEPS (0-5 FT, 0.0-1.5 M)</v>
      </c>
      <c r="D45" s="87">
        <f>VLOOKUP(B45,'Sub Op Table'!A:C,3,0)</f>
        <v>1.0799999999999998</v>
      </c>
      <c r="E45" s="103">
        <f t="shared" si="2"/>
        <v>1.7999999999999999E-2</v>
      </c>
      <c r="F45" s="103" t="s">
        <v>335</v>
      </c>
      <c r="G45" s="106">
        <f t="shared" si="6"/>
        <v>1</v>
      </c>
      <c r="H45" s="88">
        <v>1</v>
      </c>
      <c r="I45" s="103">
        <f t="shared" si="3"/>
        <v>1.7999999999999999E-2</v>
      </c>
      <c r="J45" s="107"/>
      <c r="K45" s="108" t="s">
        <v>349</v>
      </c>
      <c r="L45" s="109"/>
    </row>
    <row r="46" spans="1:12" ht="14" x14ac:dyDescent="0.15">
      <c r="A46" s="95">
        <f t="shared" si="4"/>
        <v>13</v>
      </c>
      <c r="B46" s="97">
        <v>245</v>
      </c>
      <c r="C46" s="86" t="str">
        <f>VLOOKUP(B:B,'Sub Op Table'!A:C,2,0)</f>
        <v>PROCESS TIME</v>
      </c>
      <c r="D46" s="118">
        <v>30</v>
      </c>
      <c r="E46" s="103">
        <f t="shared" si="2"/>
        <v>0.5</v>
      </c>
      <c r="F46" s="103" t="s">
        <v>334</v>
      </c>
      <c r="G46" s="106">
        <f t="shared" si="6"/>
        <v>0.16666666666666666</v>
      </c>
      <c r="H46" s="88">
        <v>1</v>
      </c>
      <c r="I46" s="103">
        <f t="shared" si="3"/>
        <v>8.3333333333333329E-2</v>
      </c>
      <c r="J46" s="107"/>
      <c r="K46" s="108" t="s">
        <v>350</v>
      </c>
      <c r="L46" s="109"/>
    </row>
    <row r="47" spans="1:12" x14ac:dyDescent="0.15">
      <c r="B47" s="87" t="s">
        <v>6</v>
      </c>
      <c r="C47" s="89" t="s">
        <v>351</v>
      </c>
      <c r="E47" s="103"/>
      <c r="F47" s="103"/>
      <c r="G47" s="103"/>
      <c r="I47" s="103"/>
      <c r="J47" s="104"/>
      <c r="K47" s="105"/>
      <c r="L47" s="109"/>
    </row>
    <row r="48" spans="1:12" ht="13.75" customHeight="1" x14ac:dyDescent="0.15">
      <c r="A48" s="95">
        <v>14</v>
      </c>
      <c r="B48" s="97">
        <v>25</v>
      </c>
      <c r="C48" s="86" t="str">
        <f>VLOOKUP(B:B,'Sub Op Table'!A:C,2,0)</f>
        <v>WALK 8-10 STEPS (19-25 FT, 8.4-11.4 M)</v>
      </c>
      <c r="D48" s="87">
        <f>VLOOKUP(B48,'Sub Op Table'!A:C,3,0)</f>
        <v>5.76</v>
      </c>
      <c r="E48" s="103">
        <f t="shared" ref="E48:E120" si="7">D48/60</f>
        <v>9.6000000000000002E-2</v>
      </c>
      <c r="F48" s="103" t="s">
        <v>334</v>
      </c>
      <c r="G48" s="106">
        <f t="shared" ref="G48:G58" si="8">VLOOKUP(F48,$C$14:$D$26,2,FALSE)</f>
        <v>0.16666666666666666</v>
      </c>
      <c r="H48" s="88">
        <v>1</v>
      </c>
      <c r="I48" s="103">
        <f>E48*G48*H48</f>
        <v>1.6E-2</v>
      </c>
      <c r="J48" s="107"/>
      <c r="K48" s="108" t="s">
        <v>540</v>
      </c>
      <c r="L48" s="109"/>
    </row>
    <row r="49" spans="1:13" ht="13.75" customHeight="1" x14ac:dyDescent="0.15">
      <c r="A49" s="95">
        <f>A48+1</f>
        <v>15</v>
      </c>
      <c r="B49" s="17">
        <v>434</v>
      </c>
      <c r="C49" s="86" t="str">
        <f>VLOOKUP(B:B,'Sub Op Table'!A:C,2,0)</f>
        <v>OBTAIN RADIO FROM BELT AND RETURN</v>
      </c>
      <c r="D49" s="87">
        <f>VLOOKUP(B49,'Sub Op Table'!A:C,3,0)</f>
        <v>2.88</v>
      </c>
      <c r="E49" s="103">
        <f t="shared" si="7"/>
        <v>4.8000000000000001E-2</v>
      </c>
      <c r="F49" s="7" t="s">
        <v>334</v>
      </c>
      <c r="G49" s="106">
        <f t="shared" si="8"/>
        <v>0.16666666666666666</v>
      </c>
      <c r="H49" s="88">
        <v>1</v>
      </c>
      <c r="I49" s="103">
        <f t="shared" ref="I49:I121" si="9">E49*G49*H49</f>
        <v>8.0000000000000002E-3</v>
      </c>
      <c r="J49" s="107"/>
      <c r="K49" s="108" t="s">
        <v>352</v>
      </c>
      <c r="L49" s="109"/>
      <c r="M49" s="9"/>
    </row>
    <row r="50" spans="1:13" ht="13.75" customHeight="1" x14ac:dyDescent="0.15">
      <c r="A50" s="95">
        <f t="shared" ref="A50:A77" si="10">A49+1</f>
        <v>16</v>
      </c>
      <c r="B50" s="17">
        <v>1</v>
      </c>
      <c r="C50" s="86" t="str">
        <f>VLOOKUP(B:B,'Sub Op Table'!A:C,2,0)</f>
        <v>OBTAIN</v>
      </c>
      <c r="D50" s="87">
        <f>VLOOKUP(B50,'Sub Op Table'!A:C,3,0)</f>
        <v>0.72</v>
      </c>
      <c r="E50" s="103">
        <f t="shared" si="7"/>
        <v>1.2E-2</v>
      </c>
      <c r="F50" s="7" t="s">
        <v>334</v>
      </c>
      <c r="G50" s="106">
        <f t="shared" si="8"/>
        <v>0.16666666666666666</v>
      </c>
      <c r="H50" s="88">
        <v>1</v>
      </c>
      <c r="I50" s="103">
        <f t="shared" si="9"/>
        <v>2E-3</v>
      </c>
      <c r="J50" s="107"/>
      <c r="K50" s="108" t="s">
        <v>353</v>
      </c>
      <c r="L50" s="109"/>
      <c r="M50" s="9"/>
    </row>
    <row r="51" spans="1:13" ht="13.75" customHeight="1" x14ac:dyDescent="0.15">
      <c r="A51" s="95">
        <f t="shared" si="10"/>
        <v>17</v>
      </c>
      <c r="B51" s="17">
        <v>245</v>
      </c>
      <c r="C51" s="86" t="str">
        <f>VLOOKUP(B:B,'Sub Op Table'!A:C,2,0)</f>
        <v>PROCESS TIME</v>
      </c>
      <c r="D51" s="118">
        <v>15</v>
      </c>
      <c r="E51" s="103">
        <f t="shared" si="7"/>
        <v>0.25</v>
      </c>
      <c r="F51" s="7" t="s">
        <v>335</v>
      </c>
      <c r="G51" s="106">
        <f t="shared" si="8"/>
        <v>1</v>
      </c>
      <c r="H51" s="88">
        <v>1</v>
      </c>
      <c r="I51" s="103">
        <f t="shared" si="9"/>
        <v>0.25</v>
      </c>
      <c r="J51" s="107"/>
      <c r="K51" s="108" t="s">
        <v>376</v>
      </c>
      <c r="L51" s="109"/>
      <c r="M51" s="9"/>
    </row>
    <row r="52" spans="1:13" ht="13.75" customHeight="1" x14ac:dyDescent="0.15">
      <c r="A52" s="95">
        <f t="shared" si="10"/>
        <v>18</v>
      </c>
      <c r="B52" s="17">
        <v>25</v>
      </c>
      <c r="C52" s="86" t="str">
        <f>VLOOKUP(B:B,'Sub Op Table'!A:C,2,0)</f>
        <v>WALK 8-10 STEPS (19-25 FT, 8.4-11.4 M)</v>
      </c>
      <c r="D52" s="87">
        <f>VLOOKUP(B52,'Sub Op Table'!A:C,3,0)</f>
        <v>5.76</v>
      </c>
      <c r="E52" s="103">
        <f t="shared" si="7"/>
        <v>9.6000000000000002E-2</v>
      </c>
      <c r="F52" s="7" t="s">
        <v>334</v>
      </c>
      <c r="G52" s="106">
        <f t="shared" si="8"/>
        <v>0.16666666666666666</v>
      </c>
      <c r="H52" s="88">
        <v>1</v>
      </c>
      <c r="I52" s="103">
        <f t="shared" si="9"/>
        <v>1.6E-2</v>
      </c>
      <c r="J52" s="107"/>
      <c r="K52" s="108" t="s">
        <v>354</v>
      </c>
      <c r="L52" s="109"/>
      <c r="M52" s="9"/>
    </row>
    <row r="53" spans="1:13" ht="13.75" customHeight="1" x14ac:dyDescent="0.15">
      <c r="A53" s="95">
        <f t="shared" si="10"/>
        <v>19</v>
      </c>
      <c r="B53" s="17">
        <v>7</v>
      </c>
      <c r="C53" s="86" t="str">
        <f>VLOOKUP(B:B,'Sub Op Table'!A:C,2,0)</f>
        <v>PLACE</v>
      </c>
      <c r="D53" s="87">
        <f>VLOOKUP(B53,'Sub Op Table'!A:C,3,0)</f>
        <v>0.72</v>
      </c>
      <c r="E53" s="103">
        <f t="shared" si="7"/>
        <v>1.2E-2</v>
      </c>
      <c r="F53" s="7" t="s">
        <v>334</v>
      </c>
      <c r="G53" s="106">
        <f t="shared" si="8"/>
        <v>0.16666666666666666</v>
      </c>
      <c r="H53" s="88">
        <v>1</v>
      </c>
      <c r="I53" s="103">
        <f t="shared" si="9"/>
        <v>2E-3</v>
      </c>
      <c r="J53" s="107"/>
      <c r="K53" s="108" t="s">
        <v>355</v>
      </c>
      <c r="L53" s="109"/>
      <c r="M53" s="9"/>
    </row>
    <row r="54" spans="1:13" ht="13.75" customHeight="1" x14ac:dyDescent="0.15">
      <c r="A54" s="95">
        <f t="shared" si="10"/>
        <v>20</v>
      </c>
      <c r="B54" s="17">
        <v>17</v>
      </c>
      <c r="C54" s="86" t="str">
        <f>VLOOKUP(B:B,'Sub Op Table'!A:C,2,0)</f>
        <v>READ 2-3 DIGITS/4-8 WORDS</v>
      </c>
      <c r="D54" s="87">
        <f>VLOOKUP(B54,'Sub Op Table'!A:C,3,0)</f>
        <v>1.0799999999999998</v>
      </c>
      <c r="E54" s="103">
        <f t="shared" si="7"/>
        <v>1.7999999999999999E-2</v>
      </c>
      <c r="F54" s="7" t="s">
        <v>334</v>
      </c>
      <c r="G54" s="106">
        <f t="shared" si="8"/>
        <v>0.16666666666666666</v>
      </c>
      <c r="H54" s="88">
        <v>1</v>
      </c>
      <c r="I54" s="103">
        <f t="shared" si="9"/>
        <v>2.9999999999999996E-3</v>
      </c>
      <c r="J54" s="107"/>
      <c r="K54" s="108" t="s">
        <v>356</v>
      </c>
      <c r="L54" s="109"/>
      <c r="M54" s="9"/>
    </row>
    <row r="55" spans="1:13" ht="13.75" customHeight="1" x14ac:dyDescent="0.15">
      <c r="A55" s="95">
        <f t="shared" si="10"/>
        <v>21</v>
      </c>
      <c r="B55" s="17">
        <v>7</v>
      </c>
      <c r="C55" s="86" t="str">
        <f>VLOOKUP(B:B,'Sub Op Table'!A:C,2,0)</f>
        <v>PLACE</v>
      </c>
      <c r="D55" s="87">
        <f>VLOOKUP(B55,'Sub Op Table'!A:C,3,0)</f>
        <v>0.72</v>
      </c>
      <c r="E55" s="103">
        <f t="shared" si="7"/>
        <v>1.2E-2</v>
      </c>
      <c r="F55" s="7" t="s">
        <v>334</v>
      </c>
      <c r="G55" s="106">
        <f t="shared" si="8"/>
        <v>0.16666666666666666</v>
      </c>
      <c r="H55" s="88">
        <v>1</v>
      </c>
      <c r="I55" s="103">
        <f t="shared" si="9"/>
        <v>2E-3</v>
      </c>
      <c r="J55" s="107"/>
      <c r="K55" s="108" t="s">
        <v>357</v>
      </c>
      <c r="L55" s="109"/>
      <c r="M55" s="9"/>
    </row>
    <row r="56" spans="1:13" ht="13.75" customHeight="1" x14ac:dyDescent="0.15">
      <c r="A56" s="95">
        <f t="shared" si="10"/>
        <v>22</v>
      </c>
      <c r="B56" s="17">
        <v>1</v>
      </c>
      <c r="C56" s="86" t="str">
        <f>VLOOKUP(B:B,'Sub Op Table'!A:C,2,0)</f>
        <v>OBTAIN</v>
      </c>
      <c r="D56" s="87">
        <f>VLOOKUP(B56,'Sub Op Table'!A:C,3,0)</f>
        <v>0.72</v>
      </c>
      <c r="E56" s="103">
        <f t="shared" si="7"/>
        <v>1.2E-2</v>
      </c>
      <c r="F56" s="7" t="s">
        <v>334</v>
      </c>
      <c r="G56" s="106">
        <f t="shared" si="8"/>
        <v>0.16666666666666666</v>
      </c>
      <c r="H56" s="88">
        <v>1</v>
      </c>
      <c r="I56" s="103">
        <f t="shared" si="9"/>
        <v>2E-3</v>
      </c>
      <c r="J56" s="107"/>
      <c r="K56" s="108" t="s">
        <v>369</v>
      </c>
      <c r="L56" s="109"/>
      <c r="M56" s="9"/>
    </row>
    <row r="57" spans="1:13" ht="13.75" customHeight="1" x14ac:dyDescent="0.15">
      <c r="A57" s="95">
        <f t="shared" si="10"/>
        <v>23</v>
      </c>
      <c r="B57" s="17">
        <v>74</v>
      </c>
      <c r="C57" s="86" t="str">
        <f>VLOOKUP(B:B,'Sub Op Table'!A:C,2,0)</f>
        <v>CART PUSH/PULL 111-122 STEPS</v>
      </c>
      <c r="D57" s="87">
        <f>VLOOKUP(B57,'Sub Op Table'!A:C,3,0)</f>
        <v>89.639999999999986</v>
      </c>
      <c r="E57" s="103">
        <f t="shared" si="7"/>
        <v>1.4939999999999998</v>
      </c>
      <c r="F57" s="7" t="s">
        <v>334</v>
      </c>
      <c r="G57" s="106">
        <f t="shared" si="8"/>
        <v>0.16666666666666666</v>
      </c>
      <c r="H57" s="88">
        <v>1</v>
      </c>
      <c r="I57" s="103">
        <f t="shared" si="9"/>
        <v>0.24899999999999994</v>
      </c>
      <c r="J57" s="107"/>
      <c r="K57" s="108" t="s">
        <v>541</v>
      </c>
      <c r="L57" s="109"/>
      <c r="M57" s="9"/>
    </row>
    <row r="58" spans="1:13" ht="13.75" customHeight="1" x14ac:dyDescent="0.15">
      <c r="A58" s="95">
        <f t="shared" si="10"/>
        <v>24</v>
      </c>
      <c r="B58" s="17">
        <v>1</v>
      </c>
      <c r="C58" s="86" t="str">
        <f>VLOOKUP(B:B,'Sub Op Table'!A:C,2,0)</f>
        <v>OBTAIN</v>
      </c>
      <c r="D58" s="87">
        <f>VLOOKUP(B58,'Sub Op Table'!A:C,3,0)</f>
        <v>0.72</v>
      </c>
      <c r="E58" s="103">
        <f t="shared" si="7"/>
        <v>1.2E-2</v>
      </c>
      <c r="F58" s="7" t="s">
        <v>370</v>
      </c>
      <c r="G58" s="106">
        <f t="shared" si="8"/>
        <v>1.6666666666666665</v>
      </c>
      <c r="H58" s="88">
        <v>1</v>
      </c>
      <c r="I58" s="103">
        <f t="shared" si="9"/>
        <v>1.9999999999999997E-2</v>
      </c>
      <c r="J58" s="107"/>
      <c r="K58" s="108" t="s">
        <v>352</v>
      </c>
      <c r="L58" s="109"/>
      <c r="M58" s="9"/>
    </row>
    <row r="59" spans="1:13" ht="13.75" customHeight="1" x14ac:dyDescent="0.15">
      <c r="A59" s="95">
        <f t="shared" si="10"/>
        <v>25</v>
      </c>
      <c r="B59" s="17">
        <v>1</v>
      </c>
      <c r="C59" s="86" t="str">
        <f>VLOOKUP(B:B,'Sub Op Table'!A:C,2,0)</f>
        <v>OBTAIN</v>
      </c>
      <c r="D59" s="87">
        <f>VLOOKUP(B59,'Sub Op Table'!A:C,3,0)</f>
        <v>0.72</v>
      </c>
      <c r="E59" s="103">
        <f t="shared" si="7"/>
        <v>1.2E-2</v>
      </c>
      <c r="F59" s="7" t="s">
        <v>370</v>
      </c>
      <c r="G59" s="106">
        <f t="shared" ref="G59:G79" si="11">VLOOKUP(F59,$C$14:$D$26,2,FALSE)</f>
        <v>1.6666666666666665</v>
      </c>
      <c r="H59" s="88">
        <v>1</v>
      </c>
      <c r="I59" s="103">
        <f t="shared" si="9"/>
        <v>1.9999999999999997E-2</v>
      </c>
      <c r="J59" s="107"/>
      <c r="K59" s="108" t="s">
        <v>359</v>
      </c>
      <c r="L59" s="109"/>
      <c r="M59" s="9"/>
    </row>
    <row r="60" spans="1:13" ht="13.75" customHeight="1" x14ac:dyDescent="0.15">
      <c r="A60" s="95">
        <f t="shared" si="10"/>
        <v>26</v>
      </c>
      <c r="B60" s="17">
        <v>25</v>
      </c>
      <c r="C60" s="86" t="str">
        <f>VLOOKUP(B:B,'Sub Op Table'!A:C,2,0)</f>
        <v>WALK 8-10 STEPS (19-25 FT, 8.4-11.4 M)</v>
      </c>
      <c r="D60" s="87">
        <f>VLOOKUP(B60,'Sub Op Table'!A:C,3,0)</f>
        <v>5.76</v>
      </c>
      <c r="E60" s="103">
        <f t="shared" si="7"/>
        <v>9.6000000000000002E-2</v>
      </c>
      <c r="F60" s="7" t="s">
        <v>687</v>
      </c>
      <c r="G60" s="106">
        <f t="shared" si="11"/>
        <v>15</v>
      </c>
      <c r="H60" s="88">
        <v>1</v>
      </c>
      <c r="I60" s="103">
        <f t="shared" si="9"/>
        <v>1.44</v>
      </c>
      <c r="J60" s="107"/>
      <c r="K60" s="108" t="s">
        <v>358</v>
      </c>
      <c r="L60" s="109"/>
      <c r="M60" s="9"/>
    </row>
    <row r="61" spans="1:13" ht="13.75" customHeight="1" x14ac:dyDescent="0.15">
      <c r="A61" s="95">
        <f t="shared" si="10"/>
        <v>27</v>
      </c>
      <c r="B61" s="97">
        <v>245</v>
      </c>
      <c r="C61" s="86" t="str">
        <f>VLOOKUP(B:B,'Sub Op Table'!A:C,2,0)</f>
        <v>PROCESS TIME</v>
      </c>
      <c r="D61" s="118">
        <v>5</v>
      </c>
      <c r="E61" s="103">
        <f t="shared" si="7"/>
        <v>8.3333333333333329E-2</v>
      </c>
      <c r="F61" s="7" t="s">
        <v>687</v>
      </c>
      <c r="G61" s="106">
        <f t="shared" si="11"/>
        <v>15</v>
      </c>
      <c r="H61" s="88">
        <v>1</v>
      </c>
      <c r="I61" s="103">
        <f t="shared" si="9"/>
        <v>1.25</v>
      </c>
      <c r="J61" s="107"/>
      <c r="K61" s="108" t="s">
        <v>633</v>
      </c>
      <c r="L61" s="109"/>
      <c r="M61" s="9"/>
    </row>
    <row r="62" spans="1:13" ht="13.75" customHeight="1" x14ac:dyDescent="0.15">
      <c r="A62" s="95">
        <f t="shared" si="10"/>
        <v>28</v>
      </c>
      <c r="B62" s="17">
        <v>1</v>
      </c>
      <c r="C62" s="86" t="str">
        <f>VLOOKUP(B:B,'Sub Op Table'!A:C,2,0)</f>
        <v>OBTAIN</v>
      </c>
      <c r="D62" s="87">
        <f>VLOOKUP(B62,'Sub Op Table'!A:C,3,0)</f>
        <v>0.72</v>
      </c>
      <c r="E62" s="103">
        <f t="shared" si="7"/>
        <v>1.2E-2</v>
      </c>
      <c r="F62" s="7" t="s">
        <v>696</v>
      </c>
      <c r="G62" s="106">
        <f t="shared" si="11"/>
        <v>19.933333333333334</v>
      </c>
      <c r="H62" s="88">
        <v>1</v>
      </c>
      <c r="I62" s="103">
        <f t="shared" si="9"/>
        <v>0.2392</v>
      </c>
      <c r="J62" s="107"/>
      <c r="K62" s="108" t="s">
        <v>360</v>
      </c>
      <c r="L62" s="109"/>
      <c r="M62" s="9"/>
    </row>
    <row r="63" spans="1:13" ht="13.75" customHeight="1" x14ac:dyDescent="0.15">
      <c r="A63" s="95">
        <f t="shared" si="10"/>
        <v>29</v>
      </c>
      <c r="B63" s="17">
        <v>120</v>
      </c>
      <c r="C63" s="86" t="str">
        <f>VLOOKUP(B:B,'Sub Op Table'!A:C,2,0)</f>
        <v xml:space="preserve">SCAN BARCODE </v>
      </c>
      <c r="D63" s="87">
        <f>VLOOKUP(B63,'Sub Op Table'!A:C,3,0)</f>
        <v>1.7999999999999998</v>
      </c>
      <c r="E63" s="103">
        <f t="shared" si="7"/>
        <v>2.9999999999999995E-2</v>
      </c>
      <c r="F63" s="7" t="s">
        <v>696</v>
      </c>
      <c r="G63" s="106">
        <f t="shared" si="11"/>
        <v>19.933333333333334</v>
      </c>
      <c r="H63" s="88">
        <v>1</v>
      </c>
      <c r="I63" s="103">
        <f t="shared" si="9"/>
        <v>0.59799999999999986</v>
      </c>
      <c r="J63" s="107"/>
      <c r="K63" s="108" t="s">
        <v>361</v>
      </c>
      <c r="L63" s="109"/>
      <c r="M63" s="9"/>
    </row>
    <row r="64" spans="1:13" ht="13.75" customHeight="1" x14ac:dyDescent="0.15">
      <c r="A64" s="95">
        <f t="shared" si="10"/>
        <v>30</v>
      </c>
      <c r="B64" s="17">
        <v>25</v>
      </c>
      <c r="C64" s="86" t="str">
        <f>VLOOKUP(B:B,'Sub Op Table'!A:C,2,0)</f>
        <v>WALK 8-10 STEPS (19-25 FT, 8.4-11.4 M)</v>
      </c>
      <c r="D64" s="87">
        <f>VLOOKUP(B64,'Sub Op Table'!A:C,3,0)</f>
        <v>5.76</v>
      </c>
      <c r="E64" s="103">
        <f t="shared" si="7"/>
        <v>9.6000000000000002E-2</v>
      </c>
      <c r="F64" s="7" t="s">
        <v>370</v>
      </c>
      <c r="G64" s="106">
        <f t="shared" si="11"/>
        <v>1.6666666666666665</v>
      </c>
      <c r="H64" s="88">
        <v>1</v>
      </c>
      <c r="I64" s="103">
        <f t="shared" si="9"/>
        <v>0.15999999999999998</v>
      </c>
      <c r="J64" s="107"/>
      <c r="K64" s="108" t="s">
        <v>363</v>
      </c>
      <c r="L64" s="109"/>
      <c r="M64" s="9"/>
    </row>
    <row r="65" spans="1:29" ht="13.75" customHeight="1" x14ac:dyDescent="0.15">
      <c r="A65" s="95">
        <f t="shared" si="10"/>
        <v>31</v>
      </c>
      <c r="B65" s="17">
        <v>14</v>
      </c>
      <c r="C65" s="86" t="str">
        <f>VLOOKUP(B:B,'Sub Op Table'!A:C,2,0)</f>
        <v>POSITION WITH CARE AND 50% BEND</v>
      </c>
      <c r="D65" s="87">
        <f>VLOOKUP(B65,'Sub Op Table'!A:C,3,0)</f>
        <v>3.5999999999999996</v>
      </c>
      <c r="E65" s="103">
        <f t="shared" si="7"/>
        <v>5.9999999999999991E-2</v>
      </c>
      <c r="F65" s="7" t="s">
        <v>370</v>
      </c>
      <c r="G65" s="106">
        <f t="shared" si="11"/>
        <v>1.6666666666666665</v>
      </c>
      <c r="H65" s="88">
        <v>1</v>
      </c>
      <c r="I65" s="103">
        <f t="shared" si="9"/>
        <v>9.9999999999999978E-2</v>
      </c>
      <c r="J65" s="107"/>
      <c r="K65" s="108" t="s">
        <v>542</v>
      </c>
      <c r="L65" s="109"/>
      <c r="M65" s="9"/>
    </row>
    <row r="66" spans="1:29" ht="13.75" customHeight="1" x14ac:dyDescent="0.15">
      <c r="A66" s="95">
        <f t="shared" si="10"/>
        <v>32</v>
      </c>
      <c r="B66" s="17">
        <v>7</v>
      </c>
      <c r="C66" s="86" t="str">
        <f>VLOOKUP(B:B,'Sub Op Table'!A:C,2,0)</f>
        <v>PLACE</v>
      </c>
      <c r="D66" s="87">
        <f>VLOOKUP(B66,'Sub Op Table'!A:C,3,0)</f>
        <v>0.72</v>
      </c>
      <c r="E66" s="103">
        <f t="shared" si="7"/>
        <v>1.2E-2</v>
      </c>
      <c r="F66" s="7" t="s">
        <v>687</v>
      </c>
      <c r="G66" s="106">
        <f t="shared" si="11"/>
        <v>15</v>
      </c>
      <c r="H66" s="88">
        <v>1</v>
      </c>
      <c r="I66" s="103">
        <f t="shared" si="9"/>
        <v>0.18</v>
      </c>
      <c r="J66" s="107"/>
      <c r="K66" s="108" t="s">
        <v>364</v>
      </c>
      <c r="L66" s="109"/>
      <c r="M66" s="9"/>
    </row>
    <row r="67" spans="1:29" ht="13.75" customHeight="1" x14ac:dyDescent="0.15">
      <c r="A67" s="95">
        <f t="shared" si="10"/>
        <v>33</v>
      </c>
      <c r="B67" s="17">
        <v>120</v>
      </c>
      <c r="C67" s="86" t="str">
        <f>VLOOKUP(B:B,'Sub Op Table'!A:C,2,0)</f>
        <v xml:space="preserve">SCAN BARCODE </v>
      </c>
      <c r="D67" s="87">
        <f>VLOOKUP(B67,'Sub Op Table'!A:C,3,0)</f>
        <v>1.7999999999999998</v>
      </c>
      <c r="E67" s="103">
        <f t="shared" si="7"/>
        <v>2.9999999999999995E-2</v>
      </c>
      <c r="F67" s="7" t="s">
        <v>687</v>
      </c>
      <c r="G67" s="106">
        <f t="shared" si="11"/>
        <v>15</v>
      </c>
      <c r="H67" s="88">
        <v>1</v>
      </c>
      <c r="I67" s="103">
        <f t="shared" si="9"/>
        <v>0.44999999999999996</v>
      </c>
      <c r="J67" s="107"/>
      <c r="K67" s="108" t="s">
        <v>365</v>
      </c>
      <c r="L67" s="109"/>
      <c r="M67" s="9"/>
    </row>
    <row r="68" spans="1:29" ht="13.75" customHeight="1" x14ac:dyDescent="0.15">
      <c r="A68" s="95">
        <f t="shared" si="10"/>
        <v>34</v>
      </c>
      <c r="B68" s="17">
        <v>1</v>
      </c>
      <c r="C68" s="86" t="str">
        <f>VLOOKUP(B:B,'Sub Op Table'!A:C,2,0)</f>
        <v>OBTAIN</v>
      </c>
      <c r="D68" s="87">
        <f>VLOOKUP(B68,'Sub Op Table'!A:C,3,0)</f>
        <v>0.72</v>
      </c>
      <c r="E68" s="103">
        <f t="shared" si="7"/>
        <v>1.2E-2</v>
      </c>
      <c r="F68" s="7" t="s">
        <v>335</v>
      </c>
      <c r="G68" s="106">
        <f t="shared" si="11"/>
        <v>1</v>
      </c>
      <c r="H68" s="88">
        <v>1</v>
      </c>
      <c r="I68" s="103">
        <f t="shared" si="9"/>
        <v>1.2E-2</v>
      </c>
      <c r="J68" s="107"/>
      <c r="K68" s="108" t="s">
        <v>371</v>
      </c>
      <c r="L68" s="109"/>
      <c r="M68" s="9"/>
    </row>
    <row r="69" spans="1:29" ht="13.75" customHeight="1" x14ac:dyDescent="0.15">
      <c r="A69" s="95">
        <f t="shared" si="10"/>
        <v>35</v>
      </c>
      <c r="B69" s="17">
        <v>521</v>
      </c>
      <c r="C69" s="86" t="str">
        <f>VLOOKUP(B:B,'Sub Op Table'!A:C,2,0)</f>
        <v>FOLD SHEET OF PAPER</v>
      </c>
      <c r="D69" s="87">
        <f>VLOOKUP(B69,'Sub Op Table'!A:C,3,0)</f>
        <v>5.76</v>
      </c>
      <c r="E69" s="103">
        <f t="shared" si="7"/>
        <v>9.6000000000000002E-2</v>
      </c>
      <c r="F69" s="7" t="s">
        <v>335</v>
      </c>
      <c r="G69" s="106">
        <f t="shared" si="11"/>
        <v>1</v>
      </c>
      <c r="H69" s="88">
        <v>1</v>
      </c>
      <c r="I69" s="103">
        <f t="shared" si="9"/>
        <v>9.6000000000000002E-2</v>
      </c>
      <c r="J69" s="107"/>
      <c r="K69" s="108" t="s">
        <v>367</v>
      </c>
      <c r="L69" s="109"/>
      <c r="M69" s="9"/>
    </row>
    <row r="70" spans="1:29" ht="13.75" customHeight="1" x14ac:dyDescent="0.15">
      <c r="A70" s="95">
        <f t="shared" si="10"/>
        <v>36</v>
      </c>
      <c r="B70" s="17">
        <v>10</v>
      </c>
      <c r="C70" s="86" t="str">
        <f>VLOOKUP(B:B,'Sub Op Table'!A:C,2,0)</f>
        <v>PLACE WITH ADJUSTMENTS</v>
      </c>
      <c r="D70" s="87">
        <f>VLOOKUP(B70,'Sub Op Table'!A:C,3,0)</f>
        <v>1.44</v>
      </c>
      <c r="E70" s="103">
        <f t="shared" si="7"/>
        <v>2.4E-2</v>
      </c>
      <c r="F70" s="7" t="s">
        <v>335</v>
      </c>
      <c r="G70" s="106">
        <f t="shared" si="11"/>
        <v>1</v>
      </c>
      <c r="H70" s="88">
        <v>1</v>
      </c>
      <c r="I70" s="103">
        <f t="shared" si="9"/>
        <v>2.4E-2</v>
      </c>
      <c r="J70" s="107"/>
      <c r="K70" s="108" t="s">
        <v>368</v>
      </c>
      <c r="L70" s="109"/>
      <c r="M70" s="9"/>
    </row>
    <row r="71" spans="1:29" ht="13.75" customHeight="1" x14ac:dyDescent="0.15">
      <c r="A71" s="95">
        <f t="shared" si="10"/>
        <v>37</v>
      </c>
      <c r="B71" s="17">
        <v>25</v>
      </c>
      <c r="C71" s="86" t="str">
        <f>VLOOKUP(B:B,'Sub Op Table'!A:C,2,0)</f>
        <v>WALK 8-10 STEPS (19-25 FT, 8.4-11.4 M)</v>
      </c>
      <c r="D71" s="87">
        <f>VLOOKUP(B71,'Sub Op Table'!A:C,3,0)</f>
        <v>5.76</v>
      </c>
      <c r="E71" s="103">
        <f t="shared" si="7"/>
        <v>9.6000000000000002E-2</v>
      </c>
      <c r="F71" s="7" t="s">
        <v>370</v>
      </c>
      <c r="G71" s="106">
        <f t="shared" si="11"/>
        <v>1.6666666666666665</v>
      </c>
      <c r="H71" s="88">
        <v>1</v>
      </c>
      <c r="I71" s="103">
        <f t="shared" si="9"/>
        <v>0.15999999999999998</v>
      </c>
      <c r="J71" s="107"/>
      <c r="K71" s="108" t="s">
        <v>363</v>
      </c>
      <c r="L71" s="109"/>
      <c r="M71" s="9"/>
    </row>
    <row r="72" spans="1:29" ht="13.75" customHeight="1" x14ac:dyDescent="0.15">
      <c r="A72" s="95">
        <f t="shared" si="10"/>
        <v>38</v>
      </c>
      <c r="B72" s="17">
        <v>1</v>
      </c>
      <c r="C72" s="86" t="str">
        <f>VLOOKUP(B:B,'Sub Op Table'!A:C,2,0)</f>
        <v>OBTAIN</v>
      </c>
      <c r="D72" s="87">
        <f>VLOOKUP(B72,'Sub Op Table'!A:C,3,0)</f>
        <v>0.72</v>
      </c>
      <c r="E72" s="103">
        <f t="shared" si="7"/>
        <v>1.2E-2</v>
      </c>
      <c r="F72" s="7" t="s">
        <v>370</v>
      </c>
      <c r="G72" s="106">
        <f t="shared" si="11"/>
        <v>1.6666666666666665</v>
      </c>
      <c r="H72" s="88">
        <v>1</v>
      </c>
      <c r="I72" s="103">
        <f t="shared" si="9"/>
        <v>1.9999999999999997E-2</v>
      </c>
      <c r="J72" s="107"/>
      <c r="K72" s="108" t="s">
        <v>369</v>
      </c>
      <c r="L72" s="109"/>
      <c r="M72" s="9"/>
    </row>
    <row r="73" spans="1:29" ht="13.75" customHeight="1" x14ac:dyDescent="0.15">
      <c r="A73" s="95">
        <f t="shared" si="10"/>
        <v>39</v>
      </c>
      <c r="B73" s="17">
        <v>74</v>
      </c>
      <c r="C73" s="86" t="str">
        <f>VLOOKUP(B:B,'Sub Op Table'!A:C,2,0)</f>
        <v>CART PUSH/PULL 111-122 STEPS</v>
      </c>
      <c r="D73" s="87">
        <f>VLOOKUP(B73,'Sub Op Table'!A:C,3,0)</f>
        <v>89.639999999999986</v>
      </c>
      <c r="E73" s="103">
        <f t="shared" si="7"/>
        <v>1.4939999999999998</v>
      </c>
      <c r="F73" s="7" t="s">
        <v>370</v>
      </c>
      <c r="G73" s="106">
        <f t="shared" si="11"/>
        <v>1.6666666666666665</v>
      </c>
      <c r="H73" s="88">
        <v>1</v>
      </c>
      <c r="I73" s="103">
        <f t="shared" si="9"/>
        <v>2.4899999999999993</v>
      </c>
      <c r="J73" s="107"/>
      <c r="K73" s="108" t="s">
        <v>543</v>
      </c>
      <c r="L73" s="109"/>
      <c r="M73" s="9"/>
    </row>
    <row r="74" spans="1:29" ht="13.75" customHeight="1" x14ac:dyDescent="0.15">
      <c r="A74" s="95">
        <f t="shared" si="10"/>
        <v>40</v>
      </c>
      <c r="B74" s="97">
        <v>25</v>
      </c>
      <c r="C74" s="86" t="str">
        <f>VLOOKUP(B:B,'Sub Op Table'!A:C,2,0)</f>
        <v>WALK 8-10 STEPS (19-25 FT, 8.4-11.4 M)</v>
      </c>
      <c r="D74" s="87">
        <f>VLOOKUP(B74,'Sub Op Table'!A:C,3,0)</f>
        <v>5.76</v>
      </c>
      <c r="E74" s="103">
        <f t="shared" si="7"/>
        <v>9.6000000000000002E-2</v>
      </c>
      <c r="F74" s="103" t="s">
        <v>334</v>
      </c>
      <c r="G74" s="106">
        <f t="shared" si="11"/>
        <v>0.16666666666666666</v>
      </c>
      <c r="H74" s="88">
        <v>1</v>
      </c>
      <c r="I74" s="103">
        <f t="shared" si="9"/>
        <v>1.6E-2</v>
      </c>
      <c r="J74" s="107"/>
      <c r="K74" s="108" t="s">
        <v>544</v>
      </c>
      <c r="L74" s="109"/>
      <c r="M74" s="9"/>
    </row>
    <row r="75" spans="1:29" ht="13.75" customHeight="1" x14ac:dyDescent="0.15">
      <c r="A75" s="95">
        <f t="shared" si="10"/>
        <v>41</v>
      </c>
      <c r="B75" s="97">
        <v>1</v>
      </c>
      <c r="C75" s="86" t="str">
        <f>VLOOKUP(B:B,'Sub Op Table'!A:C,2,0)</f>
        <v>OBTAIN</v>
      </c>
      <c r="D75" s="87">
        <f>VLOOKUP(B75,'Sub Op Table'!A:C,3,0)</f>
        <v>0.72</v>
      </c>
      <c r="E75" s="103">
        <f t="shared" si="7"/>
        <v>1.2E-2</v>
      </c>
      <c r="F75" s="103" t="s">
        <v>334</v>
      </c>
      <c r="G75" s="106">
        <f t="shared" si="11"/>
        <v>0.16666666666666666</v>
      </c>
      <c r="H75" s="88">
        <v>1</v>
      </c>
      <c r="I75" s="103">
        <f t="shared" si="9"/>
        <v>2E-3</v>
      </c>
      <c r="J75" s="107"/>
      <c r="K75" s="108" t="s">
        <v>369</v>
      </c>
      <c r="L75" s="109"/>
      <c r="M75" s="9"/>
    </row>
    <row r="76" spans="1:29" ht="13.75" customHeight="1" x14ac:dyDescent="0.15">
      <c r="A76" s="95">
        <f t="shared" si="10"/>
        <v>42</v>
      </c>
      <c r="B76" s="97">
        <v>74</v>
      </c>
      <c r="C76" s="86" t="str">
        <f>VLOOKUP(B:B,'Sub Op Table'!A:C,2,0)</f>
        <v>CART PUSH/PULL 111-122 STEPS</v>
      </c>
      <c r="D76" s="87">
        <f>VLOOKUP(B76,'Sub Op Table'!A:C,3,0)</f>
        <v>89.639999999999986</v>
      </c>
      <c r="E76" s="103">
        <f t="shared" si="7"/>
        <v>1.4939999999999998</v>
      </c>
      <c r="F76" s="103" t="s">
        <v>334</v>
      </c>
      <c r="G76" s="106">
        <f t="shared" si="11"/>
        <v>0.16666666666666666</v>
      </c>
      <c r="H76" s="88">
        <v>1</v>
      </c>
      <c r="I76" s="103">
        <f t="shared" si="9"/>
        <v>0.24899999999999994</v>
      </c>
      <c r="J76" s="107"/>
      <c r="K76" s="108" t="s">
        <v>545</v>
      </c>
      <c r="L76" s="109"/>
      <c r="M76" s="9"/>
    </row>
    <row r="77" spans="1:29" ht="13.75" customHeight="1" x14ac:dyDescent="0.15">
      <c r="A77" s="95">
        <f t="shared" si="10"/>
        <v>43</v>
      </c>
      <c r="B77" s="97">
        <v>10</v>
      </c>
      <c r="C77" s="86" t="str">
        <f>VLOOKUP(B:B,'Sub Op Table'!A:C,2,0)</f>
        <v>PLACE WITH ADJUSTMENTS</v>
      </c>
      <c r="D77" s="87">
        <f>VLOOKUP(B77,'Sub Op Table'!A:C,3,0)</f>
        <v>1.44</v>
      </c>
      <c r="E77" s="103">
        <f t="shared" si="7"/>
        <v>2.4E-2</v>
      </c>
      <c r="F77" s="103" t="s">
        <v>334</v>
      </c>
      <c r="G77" s="106">
        <f t="shared" si="11"/>
        <v>0.16666666666666666</v>
      </c>
      <c r="H77" s="88">
        <v>1</v>
      </c>
      <c r="I77" s="103">
        <f t="shared" si="9"/>
        <v>4.0000000000000001E-3</v>
      </c>
      <c r="J77" s="107"/>
      <c r="K77" s="108" t="s">
        <v>546</v>
      </c>
      <c r="L77" s="109"/>
      <c r="M77" s="9"/>
    </row>
    <row r="78" spans="1:29" customFormat="1" x14ac:dyDescent="0.15">
      <c r="B78" s="4" t="s">
        <v>6</v>
      </c>
      <c r="C78" s="5" t="s">
        <v>380</v>
      </c>
      <c r="D78" s="6"/>
      <c r="E78" s="7"/>
      <c r="F78" s="7"/>
      <c r="G78" s="7"/>
      <c r="H78" s="12"/>
      <c r="I78" s="7"/>
      <c r="J78" s="8"/>
      <c r="K78" s="9"/>
      <c r="T78" s="12"/>
      <c r="U78" s="7"/>
      <c r="Y78" s="12"/>
      <c r="Z78" s="7"/>
      <c r="AB78" s="69"/>
    </row>
    <row r="79" spans="1:29" customFormat="1" ht="15" x14ac:dyDescent="0.2">
      <c r="A79" s="95">
        <v>44</v>
      </c>
      <c r="B79" s="17">
        <v>245</v>
      </c>
      <c r="C79" t="str">
        <f>VLOOKUP(B:B,'Sub Op Table'!A:C,2,0)</f>
        <v>PROCESS TIME</v>
      </c>
      <c r="D79" s="14">
        <v>10</v>
      </c>
      <c r="E79" s="7">
        <f t="shared" ref="E79" si="12">D79/60</f>
        <v>0.16666666666666666</v>
      </c>
      <c r="F79" s="75" t="s">
        <v>412</v>
      </c>
      <c r="G79" s="106">
        <f t="shared" si="11"/>
        <v>1</v>
      </c>
      <c r="H79" s="12">
        <f>'Secondary Assumptions'!C16</f>
        <v>0.95</v>
      </c>
      <c r="I79" s="7">
        <f>E79*G79*H79</f>
        <v>0.15833333333333333</v>
      </c>
      <c r="J79" s="18"/>
      <c r="K79" s="19" t="s">
        <v>657</v>
      </c>
      <c r="T79" s="74"/>
      <c r="U79" s="12"/>
      <c r="V79" s="7"/>
      <c r="Z79" s="12"/>
      <c r="AA79" s="7"/>
      <c r="AC79" s="69"/>
    </row>
    <row r="80" spans="1:29" customFormat="1" ht="15" x14ac:dyDescent="0.2">
      <c r="A80" s="17"/>
      <c r="B80" s="17"/>
      <c r="C80" s="76" t="s">
        <v>808</v>
      </c>
      <c r="D80" s="6"/>
      <c r="E80" s="7"/>
      <c r="F80" s="75"/>
      <c r="G80" s="20"/>
      <c r="H80" s="12"/>
      <c r="I80" s="7"/>
      <c r="J80" s="18"/>
      <c r="K80" s="19"/>
      <c r="L80" s="21"/>
      <c r="T80" s="74"/>
      <c r="U80" s="12"/>
      <c r="V80" s="7"/>
      <c r="Z80" s="12"/>
      <c r="AA80" s="7"/>
      <c r="AC80" s="69"/>
    </row>
    <row r="81" spans="1:29" customFormat="1" ht="15" x14ac:dyDescent="0.2">
      <c r="A81" s="17">
        <v>45</v>
      </c>
      <c r="B81" s="17">
        <v>434</v>
      </c>
      <c r="C81" t="str">
        <f>VLOOKUP(B:B,'Sub Op Table'!A:C,2,0)</f>
        <v>OBTAIN RADIO FROM BELT AND RETURN</v>
      </c>
      <c r="D81" s="6">
        <f>VLOOKUP(B81,'Sub Op Table'!A:C,3,0)</f>
        <v>2.88</v>
      </c>
      <c r="E81" s="7">
        <f t="shared" ref="E81:E88" si="13">D81/60</f>
        <v>4.8000000000000001E-2</v>
      </c>
      <c r="F81" s="75" t="s">
        <v>412</v>
      </c>
      <c r="G81" s="20">
        <f>VLOOKUP(F81,$C$14:$D$24,2,FALSE)</f>
        <v>1</v>
      </c>
      <c r="H81" s="12">
        <v>1</v>
      </c>
      <c r="I81" s="7">
        <f t="shared" ref="I81:I88" si="14">E81*G81*H81</f>
        <v>4.8000000000000001E-2</v>
      </c>
      <c r="J81" s="18"/>
      <c r="K81" s="19" t="s">
        <v>497</v>
      </c>
      <c r="L81" s="21"/>
      <c r="T81" s="74"/>
      <c r="U81" s="12"/>
      <c r="V81" s="7"/>
      <c r="Z81" s="12"/>
      <c r="AA81" s="7"/>
      <c r="AC81" s="69"/>
    </row>
    <row r="82" spans="1:29" customFormat="1" ht="15" x14ac:dyDescent="0.2">
      <c r="A82" s="17">
        <v>46</v>
      </c>
      <c r="B82" s="17">
        <v>481</v>
      </c>
      <c r="C82" t="str">
        <f>VLOOKUP(B:B,'Sub Op Table'!A:C,2,0)</f>
        <v>TYPE 3-6 DIGITS-Keypad</v>
      </c>
      <c r="D82" s="6">
        <f>VLOOKUP(B82,'Sub Op Table'!A:C,3,0)</f>
        <v>2.1599999999999997</v>
      </c>
      <c r="E82" s="7">
        <f t="shared" si="13"/>
        <v>3.5999999999999997E-2</v>
      </c>
      <c r="F82" s="75" t="s">
        <v>412</v>
      </c>
      <c r="G82" s="20">
        <f t="shared" ref="G82:G88" si="15">VLOOKUP(F82,$C$14:$D$24,2,FALSE)</f>
        <v>1</v>
      </c>
      <c r="H82" s="12">
        <v>1</v>
      </c>
      <c r="I82" s="7">
        <f t="shared" si="14"/>
        <v>3.5999999999999997E-2</v>
      </c>
      <c r="J82" s="18"/>
      <c r="K82" s="19" t="s">
        <v>809</v>
      </c>
      <c r="L82" s="21"/>
      <c r="T82" s="74"/>
      <c r="U82" s="12"/>
      <c r="V82" s="7"/>
      <c r="Z82" s="12"/>
      <c r="AA82" s="7"/>
      <c r="AC82" s="69"/>
    </row>
    <row r="83" spans="1:29" customFormat="1" ht="15" x14ac:dyDescent="0.2">
      <c r="A83" s="17">
        <v>47</v>
      </c>
      <c r="B83" s="17">
        <v>245</v>
      </c>
      <c r="C83" t="str">
        <f>VLOOKUP(B:B,'Sub Op Table'!A:C,2,0)</f>
        <v>PROCESS TIME</v>
      </c>
      <c r="D83" s="14">
        <v>60</v>
      </c>
      <c r="E83" s="7">
        <f t="shared" si="13"/>
        <v>1</v>
      </c>
      <c r="F83" s="75" t="s">
        <v>412</v>
      </c>
      <c r="G83" s="20">
        <f t="shared" si="15"/>
        <v>1</v>
      </c>
      <c r="H83" s="12">
        <v>1</v>
      </c>
      <c r="I83" s="7">
        <f t="shared" si="14"/>
        <v>1</v>
      </c>
      <c r="J83" s="18"/>
      <c r="K83" s="19" t="s">
        <v>810</v>
      </c>
      <c r="L83" s="21"/>
      <c r="T83" s="74"/>
      <c r="U83" s="12"/>
      <c r="V83" s="7"/>
      <c r="Z83" s="12"/>
      <c r="AA83" s="7"/>
      <c r="AC83" s="69"/>
    </row>
    <row r="84" spans="1:29" customFormat="1" ht="15" x14ac:dyDescent="0.2">
      <c r="A84" s="17">
        <v>48</v>
      </c>
      <c r="B84" s="17">
        <v>245</v>
      </c>
      <c r="C84" t="str">
        <f>VLOOKUP(B:B,'Sub Op Table'!A:C,2,0)</f>
        <v>PROCESS TIME</v>
      </c>
      <c r="D84" s="14">
        <v>5</v>
      </c>
      <c r="E84" s="7">
        <f t="shared" si="13"/>
        <v>8.3333333333333329E-2</v>
      </c>
      <c r="F84" s="75" t="s">
        <v>412</v>
      </c>
      <c r="G84" s="20">
        <f t="shared" si="15"/>
        <v>1</v>
      </c>
      <c r="H84" s="12">
        <v>1</v>
      </c>
      <c r="I84" s="7">
        <f t="shared" si="14"/>
        <v>8.3333333333333329E-2</v>
      </c>
      <c r="J84" s="18"/>
      <c r="K84" s="19" t="s">
        <v>811</v>
      </c>
      <c r="L84" s="21"/>
      <c r="T84" s="74"/>
      <c r="U84" s="12"/>
      <c r="V84" s="7"/>
      <c r="Z84" s="12"/>
      <c r="AA84" s="7"/>
      <c r="AC84" s="69"/>
    </row>
    <row r="85" spans="1:29" customFormat="1" ht="15" x14ac:dyDescent="0.2">
      <c r="A85" s="17">
        <v>49</v>
      </c>
      <c r="B85" s="17">
        <v>245</v>
      </c>
      <c r="C85" t="str">
        <f>VLOOKUP(B:B,'Sub Op Table'!A:C,2,0)</f>
        <v>PROCESS TIME</v>
      </c>
      <c r="D85" s="14">
        <v>180</v>
      </c>
      <c r="E85" s="7">
        <f t="shared" si="13"/>
        <v>3</v>
      </c>
      <c r="F85" s="75" t="s">
        <v>412</v>
      </c>
      <c r="G85" s="20">
        <f>VLOOKUP(F85,$C$14:$D$24,2,FALSE)</f>
        <v>1</v>
      </c>
      <c r="H85" s="12">
        <v>1</v>
      </c>
      <c r="I85" s="7">
        <f t="shared" si="14"/>
        <v>3</v>
      </c>
      <c r="J85" s="18"/>
      <c r="K85" s="19" t="s">
        <v>812</v>
      </c>
      <c r="L85" s="21"/>
      <c r="T85" s="74"/>
      <c r="U85" s="12"/>
      <c r="V85" s="7"/>
      <c r="Z85" s="12"/>
      <c r="AA85" s="7"/>
      <c r="AC85" s="69"/>
    </row>
    <row r="86" spans="1:29" customFormat="1" ht="15" x14ac:dyDescent="0.2">
      <c r="A86" s="17">
        <v>50</v>
      </c>
      <c r="B86" s="17">
        <v>7</v>
      </c>
      <c r="C86" t="str">
        <f>VLOOKUP(B:B,'Sub Op Table'!A:C,2,0)</f>
        <v>PLACE</v>
      </c>
      <c r="D86" s="6">
        <f>VLOOKUP(B86,'Sub Op Table'!A:C,3,0)</f>
        <v>0.72</v>
      </c>
      <c r="E86" s="7">
        <f t="shared" si="13"/>
        <v>1.2E-2</v>
      </c>
      <c r="F86" s="75" t="s">
        <v>412</v>
      </c>
      <c r="G86" s="20">
        <f t="shared" si="15"/>
        <v>1</v>
      </c>
      <c r="H86" s="12">
        <v>1</v>
      </c>
      <c r="I86" s="7">
        <f t="shared" si="14"/>
        <v>1.2E-2</v>
      </c>
      <c r="J86" s="18"/>
      <c r="K86" s="19" t="s">
        <v>813</v>
      </c>
      <c r="L86" s="21"/>
      <c r="T86" s="74"/>
      <c r="U86" s="12"/>
      <c r="V86" s="7"/>
      <c r="Z86" s="12"/>
      <c r="AA86" s="7"/>
      <c r="AC86" s="69"/>
    </row>
    <row r="87" spans="1:29" customFormat="1" ht="15" x14ac:dyDescent="0.2">
      <c r="A87" s="17">
        <v>51</v>
      </c>
      <c r="B87" s="17">
        <v>245</v>
      </c>
      <c r="C87" t="str">
        <f>VLOOKUP(B:B,'Sub Op Table'!A:C,2,0)</f>
        <v>PROCESS TIME</v>
      </c>
      <c r="D87" s="14">
        <v>10</v>
      </c>
      <c r="E87" s="7">
        <f t="shared" si="13"/>
        <v>0.16666666666666666</v>
      </c>
      <c r="F87" s="75" t="s">
        <v>412</v>
      </c>
      <c r="G87" s="20">
        <f t="shared" si="15"/>
        <v>1</v>
      </c>
      <c r="H87" s="12">
        <v>1</v>
      </c>
      <c r="I87" s="7">
        <f t="shared" si="14"/>
        <v>0.16666666666666666</v>
      </c>
      <c r="J87" s="18"/>
      <c r="K87" s="19" t="s">
        <v>814</v>
      </c>
      <c r="L87" s="21"/>
      <c r="T87" s="74"/>
      <c r="U87" s="12"/>
      <c r="V87" s="7"/>
      <c r="Z87" s="12"/>
      <c r="AA87" s="7"/>
      <c r="AC87" s="69"/>
    </row>
    <row r="88" spans="1:29" customFormat="1" ht="15" x14ac:dyDescent="0.2">
      <c r="A88" s="17">
        <v>52</v>
      </c>
      <c r="B88" s="17">
        <v>1</v>
      </c>
      <c r="C88" t="str">
        <f>VLOOKUP(B:B,'Sub Op Table'!A:C,2,0)</f>
        <v>OBTAIN</v>
      </c>
      <c r="D88" s="6">
        <f>VLOOKUP(B88,'Sub Op Table'!A:C,3,0)</f>
        <v>0.72</v>
      </c>
      <c r="E88" s="7">
        <f t="shared" si="13"/>
        <v>1.2E-2</v>
      </c>
      <c r="F88" s="75" t="s">
        <v>412</v>
      </c>
      <c r="G88" s="20">
        <f t="shared" si="15"/>
        <v>1</v>
      </c>
      <c r="H88" s="12">
        <v>1</v>
      </c>
      <c r="I88" s="7">
        <f t="shared" si="14"/>
        <v>1.2E-2</v>
      </c>
      <c r="J88" s="18"/>
      <c r="K88" s="19" t="s">
        <v>815</v>
      </c>
      <c r="L88" s="21"/>
      <c r="T88" s="74"/>
      <c r="U88" s="12"/>
      <c r="V88" s="7"/>
      <c r="Z88" s="12"/>
      <c r="AA88" s="7"/>
      <c r="AC88" s="69"/>
    </row>
    <row r="89" spans="1:29" ht="13.75" customHeight="1" x14ac:dyDescent="0.15">
      <c r="B89" s="87" t="s">
        <v>6</v>
      </c>
      <c r="C89" s="89" t="s">
        <v>547</v>
      </c>
      <c r="E89" s="103"/>
      <c r="F89" s="103"/>
      <c r="G89" s="103"/>
      <c r="I89" s="103"/>
      <c r="J89" s="104"/>
      <c r="K89" s="105"/>
      <c r="L89" s="109"/>
    </row>
    <row r="90" spans="1:29" ht="14" x14ac:dyDescent="0.15">
      <c r="A90" s="95">
        <v>53</v>
      </c>
      <c r="B90" s="97">
        <v>27</v>
      </c>
      <c r="C90" s="86" t="str">
        <f>VLOOKUP(B:B,'Sub Op Table'!A:C,2,0)</f>
        <v>WALK 16-20 STEPS (39-50 FT, 11.9-15.2 M)</v>
      </c>
      <c r="D90" s="87">
        <f>VLOOKUP(B90,'Sub Op Table'!A:C,3,0)</f>
        <v>11.52</v>
      </c>
      <c r="E90" s="103">
        <f t="shared" ref="E90:E92" si="16">D90/60</f>
        <v>0.192</v>
      </c>
      <c r="F90" s="103" t="s">
        <v>484</v>
      </c>
      <c r="G90" s="106">
        <f t="shared" ref="G90:G121" si="17">VLOOKUP(F90,$C$14:$D$26,2,FALSE)</f>
        <v>0.16</v>
      </c>
      <c r="H90" s="88">
        <v>1</v>
      </c>
      <c r="I90" s="103">
        <f>E90*G90*H90</f>
        <v>3.0720000000000001E-2</v>
      </c>
      <c r="J90" s="107"/>
      <c r="K90" s="108" t="s">
        <v>548</v>
      </c>
      <c r="L90" s="109"/>
    </row>
    <row r="91" spans="1:29" ht="14" x14ac:dyDescent="0.15">
      <c r="A91" s="95">
        <f>A90+1</f>
        <v>54</v>
      </c>
      <c r="B91" s="97">
        <v>245</v>
      </c>
      <c r="C91" s="86" t="str">
        <f>VLOOKUP(B:B,'Sub Op Table'!A:C,2,0)</f>
        <v>PROCESS TIME</v>
      </c>
      <c r="D91" s="118">
        <v>60</v>
      </c>
      <c r="E91" s="103">
        <f t="shared" si="16"/>
        <v>1</v>
      </c>
      <c r="F91" s="103" t="s">
        <v>484</v>
      </c>
      <c r="G91" s="106">
        <f t="shared" si="17"/>
        <v>0.16</v>
      </c>
      <c r="H91" s="88">
        <v>1</v>
      </c>
      <c r="I91" s="103">
        <f t="shared" ref="I91:I92" si="18">E91*G91*H91</f>
        <v>0.16</v>
      </c>
      <c r="J91" s="107"/>
      <c r="K91" s="108" t="s">
        <v>496</v>
      </c>
      <c r="L91" s="109"/>
    </row>
    <row r="92" spans="1:29" ht="14" x14ac:dyDescent="0.15">
      <c r="A92" s="95">
        <f t="shared" ref="A92" si="19">A91+1</f>
        <v>55</v>
      </c>
      <c r="B92" s="97">
        <v>27</v>
      </c>
      <c r="C92" s="86" t="str">
        <f>VLOOKUP(B:B,'Sub Op Table'!A:C,2,0)</f>
        <v>WALK 16-20 STEPS (39-50 FT, 11.9-15.2 M)</v>
      </c>
      <c r="D92" s="87">
        <f>VLOOKUP(B92,'Sub Op Table'!A:C,3,0)</f>
        <v>11.52</v>
      </c>
      <c r="E92" s="103">
        <f t="shared" si="16"/>
        <v>0.192</v>
      </c>
      <c r="F92" s="103" t="s">
        <v>334</v>
      </c>
      <c r="G92" s="106">
        <f t="shared" si="17"/>
        <v>0.16666666666666666</v>
      </c>
      <c r="H92" s="88">
        <v>1</v>
      </c>
      <c r="I92" s="103">
        <f t="shared" si="18"/>
        <v>3.2000000000000001E-2</v>
      </c>
      <c r="J92" s="107"/>
      <c r="K92" s="108" t="s">
        <v>549</v>
      </c>
      <c r="L92" s="109"/>
    </row>
    <row r="93" spans="1:29" ht="14" x14ac:dyDescent="0.15">
      <c r="A93" s="95">
        <f t="shared" ref="A93:A125" si="20">A92+1</f>
        <v>56</v>
      </c>
      <c r="B93" s="97">
        <v>1</v>
      </c>
      <c r="C93" s="86" t="str">
        <f>VLOOKUP(B:B,'Sub Op Table'!A:C,2,0)</f>
        <v>OBTAIN</v>
      </c>
      <c r="D93" s="87">
        <f>VLOOKUP(B93,'Sub Op Table'!A:C,3,0)</f>
        <v>0.72</v>
      </c>
      <c r="E93" s="103">
        <f t="shared" si="7"/>
        <v>1.2E-2</v>
      </c>
      <c r="F93" s="103" t="s">
        <v>334</v>
      </c>
      <c r="G93" s="106">
        <f t="shared" si="17"/>
        <v>0.16666666666666666</v>
      </c>
      <c r="H93" s="88">
        <v>1</v>
      </c>
      <c r="I93" s="103">
        <f t="shared" si="9"/>
        <v>2E-3</v>
      </c>
      <c r="J93" s="107"/>
      <c r="K93" s="108" t="s">
        <v>369</v>
      </c>
      <c r="L93" s="109"/>
    </row>
    <row r="94" spans="1:29" ht="14" x14ac:dyDescent="0.15">
      <c r="A94" s="95">
        <f t="shared" si="20"/>
        <v>57</v>
      </c>
      <c r="B94" s="97">
        <v>60</v>
      </c>
      <c r="C94" s="86" t="str">
        <f>VLOOKUP(B:B,'Sub Op Table'!A:C,2,0)</f>
        <v>CART PUSH/PULL 10-13 STEPS</v>
      </c>
      <c r="D94" s="87">
        <f>VLOOKUP(B94,'Sub Op Table'!A:C,3,0)</f>
        <v>9.36</v>
      </c>
      <c r="E94" s="103">
        <f t="shared" si="7"/>
        <v>0.156</v>
      </c>
      <c r="F94" s="103" t="s">
        <v>334</v>
      </c>
      <c r="G94" s="106">
        <f t="shared" si="17"/>
        <v>0.16666666666666666</v>
      </c>
      <c r="H94" s="88">
        <v>1</v>
      </c>
      <c r="I94" s="103">
        <f t="shared" si="9"/>
        <v>2.5999999999999999E-2</v>
      </c>
      <c r="J94" s="107"/>
      <c r="K94" s="108" t="s">
        <v>550</v>
      </c>
      <c r="L94" s="109"/>
    </row>
    <row r="95" spans="1:29" ht="14" x14ac:dyDescent="0.15">
      <c r="A95" s="95">
        <f t="shared" si="20"/>
        <v>58</v>
      </c>
      <c r="B95" s="97">
        <v>10</v>
      </c>
      <c r="C95" s="86" t="str">
        <f>VLOOKUP(B:B,'Sub Op Table'!A:C,2,0)</f>
        <v>PLACE WITH ADJUSTMENTS</v>
      </c>
      <c r="D95" s="87">
        <f>VLOOKUP(B95,'Sub Op Table'!A:C,3,0)</f>
        <v>1.44</v>
      </c>
      <c r="E95" s="103">
        <f t="shared" si="7"/>
        <v>2.4E-2</v>
      </c>
      <c r="F95" s="103" t="s">
        <v>334</v>
      </c>
      <c r="G95" s="106">
        <f t="shared" si="17"/>
        <v>0.16666666666666666</v>
      </c>
      <c r="H95" s="88">
        <v>1</v>
      </c>
      <c r="I95" s="103">
        <f t="shared" si="9"/>
        <v>4.0000000000000001E-3</v>
      </c>
      <c r="J95" s="107"/>
      <c r="K95" s="108" t="s">
        <v>551</v>
      </c>
      <c r="L95" s="109"/>
    </row>
    <row r="96" spans="1:29" ht="14" x14ac:dyDescent="0.15">
      <c r="A96" s="95">
        <f t="shared" si="20"/>
        <v>59</v>
      </c>
      <c r="B96" s="97">
        <v>514</v>
      </c>
      <c r="C96" s="86" t="str">
        <f>VLOOKUP(B:B,'Sub Op Table'!A:C,2,0)</f>
        <v>READ COMPARE 13 ITEMS</v>
      </c>
      <c r="D96" s="87">
        <f>VLOOKUP(B96,'Sub Op Table'!A:C,3,0)</f>
        <v>5.76</v>
      </c>
      <c r="E96" s="103">
        <f t="shared" si="7"/>
        <v>9.6000000000000002E-2</v>
      </c>
      <c r="F96" s="103" t="s">
        <v>536</v>
      </c>
      <c r="G96" s="106">
        <f t="shared" si="17"/>
        <v>4</v>
      </c>
      <c r="H96" s="88">
        <v>1</v>
      </c>
      <c r="I96" s="103">
        <f t="shared" si="9"/>
        <v>0.38400000000000001</v>
      </c>
      <c r="J96" s="107"/>
      <c r="K96" s="108" t="s">
        <v>552</v>
      </c>
      <c r="L96" s="109"/>
    </row>
    <row r="97" spans="1:12" ht="14" x14ac:dyDescent="0.15">
      <c r="A97" s="95">
        <f t="shared" si="20"/>
        <v>60</v>
      </c>
      <c r="B97" s="97">
        <v>25</v>
      </c>
      <c r="C97" s="86" t="str">
        <f>VLOOKUP(B:B,'Sub Op Table'!A:C,2,0)</f>
        <v>WALK 8-10 STEPS (19-25 FT, 8.4-11.4 M)</v>
      </c>
      <c r="D97" s="87">
        <f>VLOOKUP(B97,'Sub Op Table'!A:C,3,0)</f>
        <v>5.76</v>
      </c>
      <c r="E97" s="103">
        <f t="shared" si="7"/>
        <v>9.6000000000000002E-2</v>
      </c>
      <c r="F97" s="103" t="s">
        <v>536</v>
      </c>
      <c r="G97" s="106">
        <f t="shared" si="17"/>
        <v>4</v>
      </c>
      <c r="H97" s="88">
        <v>1</v>
      </c>
      <c r="I97" s="103">
        <f t="shared" si="9"/>
        <v>0.38400000000000001</v>
      </c>
      <c r="J97" s="107"/>
      <c r="K97" s="108" t="s">
        <v>553</v>
      </c>
      <c r="L97" s="109"/>
    </row>
    <row r="98" spans="1:12" ht="14" x14ac:dyDescent="0.15">
      <c r="A98" s="95">
        <f t="shared" si="20"/>
        <v>61</v>
      </c>
      <c r="B98" s="97">
        <v>2</v>
      </c>
      <c r="C98" s="86" t="str">
        <f>VLOOKUP(B:B,'Sub Op Table'!A:C,2,0)</f>
        <v>OBTAIN WITH 50% BEND</v>
      </c>
      <c r="D98" s="87">
        <f>VLOOKUP(B98,'Sub Op Table'!A:C,3,0)</f>
        <v>1.7999999999999998</v>
      </c>
      <c r="E98" s="103">
        <f t="shared" si="7"/>
        <v>2.9999999999999995E-2</v>
      </c>
      <c r="F98" s="103" t="s">
        <v>536</v>
      </c>
      <c r="G98" s="106">
        <f t="shared" si="17"/>
        <v>4</v>
      </c>
      <c r="H98" s="88">
        <v>1</v>
      </c>
      <c r="I98" s="103">
        <f t="shared" si="9"/>
        <v>0.11999999999999998</v>
      </c>
      <c r="J98" s="107"/>
      <c r="K98" s="108" t="s">
        <v>554</v>
      </c>
      <c r="L98" s="109"/>
    </row>
    <row r="99" spans="1:12" ht="14" x14ac:dyDescent="0.15">
      <c r="A99" s="95">
        <f t="shared" si="20"/>
        <v>62</v>
      </c>
      <c r="B99" s="97">
        <v>25</v>
      </c>
      <c r="C99" s="86" t="str">
        <f>VLOOKUP(B:B,'Sub Op Table'!A:C,2,0)</f>
        <v>WALK 8-10 STEPS (19-25 FT, 8.4-11.4 M)</v>
      </c>
      <c r="D99" s="87">
        <f>VLOOKUP(B99,'Sub Op Table'!A:C,3,0)</f>
        <v>5.76</v>
      </c>
      <c r="E99" s="103">
        <f t="shared" si="7"/>
        <v>9.6000000000000002E-2</v>
      </c>
      <c r="F99" s="103" t="s">
        <v>536</v>
      </c>
      <c r="G99" s="106">
        <f t="shared" si="17"/>
        <v>4</v>
      </c>
      <c r="H99" s="88">
        <v>1</v>
      </c>
      <c r="I99" s="103">
        <f t="shared" si="9"/>
        <v>0.38400000000000001</v>
      </c>
      <c r="J99" s="107"/>
      <c r="K99" s="108" t="s">
        <v>548</v>
      </c>
      <c r="L99" s="109"/>
    </row>
    <row r="100" spans="1:12" ht="14" x14ac:dyDescent="0.15">
      <c r="A100" s="95">
        <f t="shared" si="20"/>
        <v>63</v>
      </c>
      <c r="B100" s="97">
        <v>522</v>
      </c>
      <c r="C100" s="86" t="str">
        <f>VLOOKUP(B:B,'Sub Op Table'!A:C,2,0)</f>
        <v>ASSEMBLE BOX (FOLD)</v>
      </c>
      <c r="D100" s="87">
        <f>VLOOKUP(B100,'Sub Op Table'!A:C,3,0)</f>
        <v>3.5999999999999996</v>
      </c>
      <c r="E100" s="103">
        <f t="shared" si="7"/>
        <v>5.9999999999999991E-2</v>
      </c>
      <c r="F100" s="103" t="s">
        <v>536</v>
      </c>
      <c r="G100" s="106">
        <f t="shared" si="17"/>
        <v>4</v>
      </c>
      <c r="H100" s="88">
        <v>1</v>
      </c>
      <c r="I100" s="103">
        <f t="shared" si="9"/>
        <v>0.23999999999999996</v>
      </c>
      <c r="J100" s="107"/>
      <c r="K100" s="108" t="s">
        <v>555</v>
      </c>
      <c r="L100" s="109"/>
    </row>
    <row r="101" spans="1:12" ht="14" x14ac:dyDescent="0.15">
      <c r="A101" s="95">
        <f t="shared" si="20"/>
        <v>64</v>
      </c>
      <c r="B101" s="97">
        <v>23</v>
      </c>
      <c r="C101" s="86" t="str">
        <f>VLOOKUP(B:B,'Sub Op Table'!A:C,2,0)</f>
        <v>WALK 3-4 STEPS (6-10 FT, 1.8-3.0 M)</v>
      </c>
      <c r="D101" s="87">
        <f>VLOOKUP(B101,'Sub Op Table'!A:C,3,0)</f>
        <v>2.1599999999999997</v>
      </c>
      <c r="E101" s="103">
        <f t="shared" si="7"/>
        <v>3.5999999999999997E-2</v>
      </c>
      <c r="F101" s="103" t="s">
        <v>536</v>
      </c>
      <c r="G101" s="106">
        <f t="shared" si="17"/>
        <v>4</v>
      </c>
      <c r="H101" s="88">
        <v>1</v>
      </c>
      <c r="I101" s="103">
        <f t="shared" si="9"/>
        <v>0.14399999999999999</v>
      </c>
      <c r="J101" s="107"/>
      <c r="K101" s="108" t="s">
        <v>556</v>
      </c>
      <c r="L101" s="109"/>
    </row>
    <row r="102" spans="1:12" ht="14" x14ac:dyDescent="0.15">
      <c r="A102" s="95">
        <f t="shared" si="20"/>
        <v>65</v>
      </c>
      <c r="B102" s="97">
        <v>197</v>
      </c>
      <c r="C102" s="86" t="str">
        <f>VLOOKUP(B:B,'Sub Op Table'!A:C,2,0)</f>
        <v>PUSH BUTTON/PUSH PULL SWITCH / LEVER &lt;12"</v>
      </c>
      <c r="D102" s="87">
        <f>VLOOKUP(B102,'Sub Op Table'!A:C,3,0)</f>
        <v>1.0799999999999998</v>
      </c>
      <c r="E102" s="103">
        <f t="shared" si="7"/>
        <v>1.7999999999999999E-2</v>
      </c>
      <c r="F102" s="103" t="s">
        <v>536</v>
      </c>
      <c r="G102" s="106">
        <f t="shared" si="17"/>
        <v>4</v>
      </c>
      <c r="H102" s="88">
        <v>1</v>
      </c>
      <c r="I102" s="103">
        <f t="shared" si="9"/>
        <v>7.1999999999999995E-2</v>
      </c>
      <c r="J102" s="107"/>
      <c r="K102" s="108" t="s">
        <v>557</v>
      </c>
      <c r="L102" s="109"/>
    </row>
    <row r="103" spans="1:12" ht="14" x14ac:dyDescent="0.15">
      <c r="A103" s="95">
        <f t="shared" si="20"/>
        <v>66</v>
      </c>
      <c r="B103" s="97">
        <v>1</v>
      </c>
      <c r="C103" s="86" t="str">
        <f>VLOOKUP(B:B,'Sub Op Table'!A:C,2,0)</f>
        <v>OBTAIN</v>
      </c>
      <c r="D103" s="87">
        <f>VLOOKUP(B103,'Sub Op Table'!A:C,3,0)</f>
        <v>0.72</v>
      </c>
      <c r="E103" s="103">
        <f t="shared" si="7"/>
        <v>1.2E-2</v>
      </c>
      <c r="F103" s="103" t="s">
        <v>536</v>
      </c>
      <c r="G103" s="106">
        <f t="shared" si="17"/>
        <v>4</v>
      </c>
      <c r="H103" s="88">
        <v>1</v>
      </c>
      <c r="I103" s="103">
        <f t="shared" si="9"/>
        <v>4.8000000000000001E-2</v>
      </c>
      <c r="J103" s="107"/>
      <c r="K103" s="108" t="s">
        <v>558</v>
      </c>
      <c r="L103" s="109"/>
    </row>
    <row r="104" spans="1:12" ht="14" x14ac:dyDescent="0.15">
      <c r="A104" s="95">
        <f t="shared" si="20"/>
        <v>67</v>
      </c>
      <c r="B104" s="97">
        <v>23</v>
      </c>
      <c r="C104" s="86" t="str">
        <f>VLOOKUP(B:B,'Sub Op Table'!A:C,2,0)</f>
        <v>WALK 3-4 STEPS (6-10 FT, 1.8-3.0 M)</v>
      </c>
      <c r="D104" s="87">
        <f>VLOOKUP(B104,'Sub Op Table'!A:C,3,0)</f>
        <v>2.1599999999999997</v>
      </c>
      <c r="E104" s="103">
        <f t="shared" si="7"/>
        <v>3.5999999999999997E-2</v>
      </c>
      <c r="F104" s="103" t="s">
        <v>536</v>
      </c>
      <c r="G104" s="106">
        <f t="shared" si="17"/>
        <v>4</v>
      </c>
      <c r="H104" s="88">
        <v>1</v>
      </c>
      <c r="I104" s="103">
        <f t="shared" si="9"/>
        <v>0.14399999999999999</v>
      </c>
      <c r="J104" s="107"/>
      <c r="K104" s="108" t="s">
        <v>553</v>
      </c>
      <c r="L104" s="109"/>
    </row>
    <row r="105" spans="1:12" ht="14" x14ac:dyDescent="0.15">
      <c r="A105" s="95">
        <f t="shared" si="20"/>
        <v>68</v>
      </c>
      <c r="B105" s="97">
        <v>10</v>
      </c>
      <c r="C105" s="86" t="str">
        <f>VLOOKUP(B:B,'Sub Op Table'!A:C,2,0)</f>
        <v>PLACE WITH ADJUSTMENTS</v>
      </c>
      <c r="D105" s="87">
        <f>VLOOKUP(B105,'Sub Op Table'!A:C,3,0)</f>
        <v>1.44</v>
      </c>
      <c r="E105" s="103">
        <f t="shared" si="7"/>
        <v>2.4E-2</v>
      </c>
      <c r="F105" s="103" t="s">
        <v>536</v>
      </c>
      <c r="G105" s="106">
        <f t="shared" si="17"/>
        <v>4</v>
      </c>
      <c r="H105" s="88">
        <v>1</v>
      </c>
      <c r="I105" s="103">
        <f t="shared" si="9"/>
        <v>9.6000000000000002E-2</v>
      </c>
      <c r="J105" s="107"/>
      <c r="K105" s="108" t="s">
        <v>559</v>
      </c>
      <c r="L105" s="109"/>
    </row>
    <row r="106" spans="1:12" ht="14" x14ac:dyDescent="0.15">
      <c r="A106" s="95">
        <f t="shared" si="20"/>
        <v>69</v>
      </c>
      <c r="B106" s="97">
        <v>23</v>
      </c>
      <c r="C106" s="86" t="str">
        <f>VLOOKUP(B:B,'Sub Op Table'!A:C,2,0)</f>
        <v>WALK 3-4 STEPS (6-10 FT, 1.8-3.0 M)</v>
      </c>
      <c r="D106" s="87">
        <f>VLOOKUP(B106,'Sub Op Table'!A:C,3,0)</f>
        <v>2.1599999999999997</v>
      </c>
      <c r="E106" s="103">
        <f t="shared" si="7"/>
        <v>3.5999999999999997E-2</v>
      </c>
      <c r="F106" s="103" t="s">
        <v>536</v>
      </c>
      <c r="G106" s="106">
        <f t="shared" si="17"/>
        <v>4</v>
      </c>
      <c r="H106" s="88">
        <v>2</v>
      </c>
      <c r="I106" s="103">
        <f t="shared" si="9"/>
        <v>0.28799999999999998</v>
      </c>
      <c r="J106" s="107"/>
      <c r="K106" s="108" t="s">
        <v>363</v>
      </c>
      <c r="L106" s="109"/>
    </row>
    <row r="107" spans="1:12" ht="14" x14ac:dyDescent="0.15">
      <c r="A107" s="95">
        <f t="shared" si="20"/>
        <v>70</v>
      </c>
      <c r="B107" s="97">
        <v>3</v>
      </c>
      <c r="C107" s="86" t="str">
        <f>VLOOKUP(B:B,'Sub Op Table'!A:C,2,0)</f>
        <v>OBTAIN WITH 100% BEND</v>
      </c>
      <c r="D107" s="87">
        <f>VLOOKUP(B107,'Sub Op Table'!A:C,3,0)</f>
        <v>2.88</v>
      </c>
      <c r="E107" s="103">
        <f t="shared" si="7"/>
        <v>4.8000000000000001E-2</v>
      </c>
      <c r="F107" s="103" t="s">
        <v>536</v>
      </c>
      <c r="G107" s="106">
        <f t="shared" si="17"/>
        <v>4</v>
      </c>
      <c r="H107" s="88">
        <v>2</v>
      </c>
      <c r="I107" s="103">
        <f t="shared" si="9"/>
        <v>0.38400000000000001</v>
      </c>
      <c r="J107" s="107"/>
      <c r="K107" s="108" t="s">
        <v>372</v>
      </c>
      <c r="L107" s="109"/>
    </row>
    <row r="108" spans="1:12" ht="14" x14ac:dyDescent="0.15">
      <c r="A108" s="95">
        <f t="shared" si="20"/>
        <v>71</v>
      </c>
      <c r="B108" s="97">
        <v>23</v>
      </c>
      <c r="C108" s="86" t="str">
        <f>VLOOKUP(B:B,'Sub Op Table'!A:C,2,0)</f>
        <v>WALK 3-4 STEPS (6-10 FT, 1.8-3.0 M)</v>
      </c>
      <c r="D108" s="87">
        <f>VLOOKUP(B108,'Sub Op Table'!A:C,3,0)</f>
        <v>2.1599999999999997</v>
      </c>
      <c r="E108" s="103">
        <f t="shared" si="7"/>
        <v>3.5999999999999997E-2</v>
      </c>
      <c r="F108" s="103" t="s">
        <v>536</v>
      </c>
      <c r="G108" s="106">
        <f t="shared" si="17"/>
        <v>4</v>
      </c>
      <c r="H108" s="88">
        <v>2</v>
      </c>
      <c r="I108" s="103">
        <f t="shared" si="9"/>
        <v>0.28799999999999998</v>
      </c>
      <c r="J108" s="107"/>
      <c r="K108" s="108" t="s">
        <v>548</v>
      </c>
      <c r="L108" s="109"/>
    </row>
    <row r="109" spans="1:12" ht="14" x14ac:dyDescent="0.15">
      <c r="A109" s="95">
        <f t="shared" si="20"/>
        <v>72</v>
      </c>
      <c r="B109" s="97">
        <v>10</v>
      </c>
      <c r="C109" s="86" t="str">
        <f>VLOOKUP(B:B,'Sub Op Table'!A:C,2,0)</f>
        <v>PLACE WITH ADJUSTMENTS</v>
      </c>
      <c r="D109" s="87">
        <f>VLOOKUP(B109,'Sub Op Table'!A:C,3,0)</f>
        <v>1.44</v>
      </c>
      <c r="E109" s="103">
        <f t="shared" si="7"/>
        <v>2.4E-2</v>
      </c>
      <c r="F109" s="103" t="s">
        <v>536</v>
      </c>
      <c r="G109" s="106">
        <f t="shared" si="17"/>
        <v>4</v>
      </c>
      <c r="H109" s="88">
        <v>2</v>
      </c>
      <c r="I109" s="103">
        <f t="shared" si="9"/>
        <v>0.192</v>
      </c>
      <c r="J109" s="107"/>
      <c r="K109" s="108" t="s">
        <v>560</v>
      </c>
      <c r="L109" s="109"/>
    </row>
    <row r="110" spans="1:12" ht="14" x14ac:dyDescent="0.15">
      <c r="A110" s="95">
        <f t="shared" si="20"/>
        <v>73</v>
      </c>
      <c r="B110" s="97">
        <v>512</v>
      </c>
      <c r="C110" s="86" t="str">
        <f>VLOOKUP(B:B,'Sub Op Table'!A:C,2,0)</f>
        <v>READ COMPARE 4 ITEMS</v>
      </c>
      <c r="D110" s="87">
        <f>VLOOKUP(B110,'Sub Op Table'!A:C,3,0)</f>
        <v>2.1599999999999997</v>
      </c>
      <c r="E110" s="103">
        <f t="shared" si="7"/>
        <v>3.5999999999999997E-2</v>
      </c>
      <c r="F110" s="103" t="s">
        <v>536</v>
      </c>
      <c r="G110" s="106">
        <f t="shared" si="17"/>
        <v>4</v>
      </c>
      <c r="H110" s="88">
        <v>1</v>
      </c>
      <c r="I110" s="103">
        <f t="shared" si="9"/>
        <v>0.14399999999999999</v>
      </c>
      <c r="J110" s="107"/>
      <c r="K110" s="108" t="s">
        <v>373</v>
      </c>
      <c r="L110" s="109"/>
    </row>
    <row r="111" spans="1:12" ht="14" x14ac:dyDescent="0.15">
      <c r="A111" s="95">
        <f t="shared" si="20"/>
        <v>74</v>
      </c>
      <c r="B111" s="97">
        <v>1</v>
      </c>
      <c r="C111" s="86" t="str">
        <f>VLOOKUP(B:B,'Sub Op Table'!A:C,2,0)</f>
        <v>OBTAIN</v>
      </c>
      <c r="D111" s="87">
        <f>VLOOKUP(B111,'Sub Op Table'!A:C,3,0)</f>
        <v>0.72</v>
      </c>
      <c r="E111" s="103">
        <f t="shared" si="7"/>
        <v>1.2E-2</v>
      </c>
      <c r="F111" s="103" t="s">
        <v>536</v>
      </c>
      <c r="G111" s="106">
        <f t="shared" si="17"/>
        <v>4</v>
      </c>
      <c r="H111" s="88">
        <v>1</v>
      </c>
      <c r="I111" s="103">
        <f t="shared" si="9"/>
        <v>4.8000000000000001E-2</v>
      </c>
      <c r="J111" s="107"/>
      <c r="K111" s="108" t="s">
        <v>561</v>
      </c>
      <c r="L111" s="109"/>
    </row>
    <row r="112" spans="1:12" ht="14" x14ac:dyDescent="0.15">
      <c r="A112" s="95">
        <f t="shared" si="20"/>
        <v>75</v>
      </c>
      <c r="B112" s="97">
        <v>7</v>
      </c>
      <c r="C112" s="86" t="str">
        <f>VLOOKUP(B:B,'Sub Op Table'!A:C,2,0)</f>
        <v>PLACE</v>
      </c>
      <c r="D112" s="87">
        <f>VLOOKUP(B112,'Sub Op Table'!A:C,3,0)</f>
        <v>0.72</v>
      </c>
      <c r="E112" s="103">
        <f t="shared" si="7"/>
        <v>1.2E-2</v>
      </c>
      <c r="F112" s="103" t="s">
        <v>536</v>
      </c>
      <c r="G112" s="106">
        <f t="shared" si="17"/>
        <v>4</v>
      </c>
      <c r="H112" s="88">
        <v>1</v>
      </c>
      <c r="I112" s="103">
        <f t="shared" si="9"/>
        <v>4.8000000000000001E-2</v>
      </c>
      <c r="J112" s="107"/>
      <c r="K112" s="108" t="s">
        <v>562</v>
      </c>
      <c r="L112" s="109"/>
    </row>
    <row r="113" spans="1:12" ht="14" x14ac:dyDescent="0.15">
      <c r="A113" s="95">
        <f t="shared" si="20"/>
        <v>76</v>
      </c>
      <c r="B113" s="97">
        <v>120</v>
      </c>
      <c r="C113" s="86" t="str">
        <f>VLOOKUP(B:B,'Sub Op Table'!A:C,2,0)</f>
        <v xml:space="preserve">SCAN BARCODE </v>
      </c>
      <c r="D113" s="87">
        <f>VLOOKUP(B113,'Sub Op Table'!A:C,3,0)</f>
        <v>1.7999999999999998</v>
      </c>
      <c r="E113" s="103">
        <f t="shared" si="7"/>
        <v>2.9999999999999995E-2</v>
      </c>
      <c r="F113" s="103" t="s">
        <v>536</v>
      </c>
      <c r="G113" s="106">
        <f t="shared" si="17"/>
        <v>4</v>
      </c>
      <c r="H113" s="88">
        <v>1</v>
      </c>
      <c r="I113" s="103">
        <f t="shared" si="9"/>
        <v>0.11999999999999998</v>
      </c>
      <c r="J113" s="107"/>
      <c r="K113" s="108" t="s">
        <v>563</v>
      </c>
      <c r="L113" s="109"/>
    </row>
    <row r="114" spans="1:12" ht="14" x14ac:dyDescent="0.15">
      <c r="A114" s="95">
        <f t="shared" si="20"/>
        <v>77</v>
      </c>
      <c r="B114" s="97">
        <v>7</v>
      </c>
      <c r="C114" s="86" t="str">
        <f>VLOOKUP(B:B,'Sub Op Table'!A:C,2,0)</f>
        <v>PLACE</v>
      </c>
      <c r="D114" s="87">
        <f>VLOOKUP(B114,'Sub Op Table'!A:C,3,0)</f>
        <v>0.72</v>
      </c>
      <c r="E114" s="103">
        <f t="shared" si="7"/>
        <v>1.2E-2</v>
      </c>
      <c r="F114" s="103" t="s">
        <v>536</v>
      </c>
      <c r="G114" s="106">
        <f t="shared" si="17"/>
        <v>4</v>
      </c>
      <c r="H114" s="88">
        <v>1</v>
      </c>
      <c r="I114" s="103">
        <f t="shared" si="9"/>
        <v>4.8000000000000001E-2</v>
      </c>
      <c r="J114" s="107"/>
      <c r="K114" s="108" t="s">
        <v>564</v>
      </c>
      <c r="L114" s="109"/>
    </row>
    <row r="115" spans="1:12" ht="14" x14ac:dyDescent="0.15">
      <c r="A115" s="95">
        <f t="shared" si="20"/>
        <v>78</v>
      </c>
      <c r="B115" s="97">
        <v>120</v>
      </c>
      <c r="C115" s="86" t="str">
        <f>VLOOKUP(B:B,'Sub Op Table'!A:C,2,0)</f>
        <v xml:space="preserve">SCAN BARCODE </v>
      </c>
      <c r="D115" s="87">
        <f>VLOOKUP(B115,'Sub Op Table'!A:C,3,0)</f>
        <v>1.7999999999999998</v>
      </c>
      <c r="E115" s="103">
        <f t="shared" si="7"/>
        <v>2.9999999999999995E-2</v>
      </c>
      <c r="F115" s="103" t="s">
        <v>536</v>
      </c>
      <c r="G115" s="106">
        <f t="shared" si="17"/>
        <v>4</v>
      </c>
      <c r="H115" s="88">
        <v>1</v>
      </c>
      <c r="I115" s="103">
        <f t="shared" si="9"/>
        <v>0.11999999999999998</v>
      </c>
      <c r="J115" s="107"/>
      <c r="K115" s="108" t="s">
        <v>565</v>
      </c>
      <c r="L115" s="109"/>
    </row>
    <row r="116" spans="1:12" ht="14" x14ac:dyDescent="0.15">
      <c r="A116" s="95">
        <f t="shared" si="20"/>
        <v>79</v>
      </c>
      <c r="B116" s="97">
        <v>1</v>
      </c>
      <c r="C116" s="86" t="str">
        <f>VLOOKUP(B:B,'Sub Op Table'!A:C,2,0)</f>
        <v>OBTAIN</v>
      </c>
      <c r="D116" s="87">
        <f>VLOOKUP(B116,'Sub Op Table'!A:C,3,0)</f>
        <v>0.72</v>
      </c>
      <c r="E116" s="103">
        <f t="shared" si="7"/>
        <v>1.2E-2</v>
      </c>
      <c r="F116" s="103" t="s">
        <v>696</v>
      </c>
      <c r="G116" s="106">
        <f t="shared" si="17"/>
        <v>19.933333333333334</v>
      </c>
      <c r="H116" s="88">
        <v>1</v>
      </c>
      <c r="I116" s="103">
        <f t="shared" si="9"/>
        <v>0.2392</v>
      </c>
      <c r="J116" s="107"/>
      <c r="K116" s="108" t="s">
        <v>360</v>
      </c>
      <c r="L116" s="109"/>
    </row>
    <row r="117" spans="1:12" ht="14" x14ac:dyDescent="0.15">
      <c r="A117" s="95">
        <f t="shared" si="20"/>
        <v>80</v>
      </c>
      <c r="B117" s="97">
        <v>7</v>
      </c>
      <c r="C117" s="86" t="str">
        <f>VLOOKUP(B:B,'Sub Op Table'!A:C,2,0)</f>
        <v>PLACE</v>
      </c>
      <c r="D117" s="87">
        <f>VLOOKUP(B117,'Sub Op Table'!A:C,3,0)</f>
        <v>0.72</v>
      </c>
      <c r="E117" s="103">
        <f t="shared" si="7"/>
        <v>1.2E-2</v>
      </c>
      <c r="F117" s="103" t="s">
        <v>696</v>
      </c>
      <c r="G117" s="106">
        <f t="shared" si="17"/>
        <v>19.933333333333334</v>
      </c>
      <c r="H117" s="88">
        <v>1</v>
      </c>
      <c r="I117" s="103">
        <f t="shared" si="9"/>
        <v>0.2392</v>
      </c>
      <c r="J117" s="107"/>
      <c r="K117" s="108" t="s">
        <v>566</v>
      </c>
      <c r="L117" s="109"/>
    </row>
    <row r="118" spans="1:12" ht="14" x14ac:dyDescent="0.15">
      <c r="A118" s="95">
        <f t="shared" si="20"/>
        <v>81</v>
      </c>
      <c r="B118" s="97">
        <v>4</v>
      </c>
      <c r="C118" s="86" t="str">
        <f>VLOOKUP(B:B,'Sub Op Table'!A:C,2,0)</f>
        <v>OBTAIN HEAVY OBJECT</v>
      </c>
      <c r="D118" s="87">
        <f>VLOOKUP(B118,'Sub Op Table'!A:C,3,0)</f>
        <v>1.44</v>
      </c>
      <c r="E118" s="103">
        <f t="shared" si="7"/>
        <v>2.4E-2</v>
      </c>
      <c r="F118" s="103" t="s">
        <v>536</v>
      </c>
      <c r="G118" s="106">
        <f t="shared" si="17"/>
        <v>4</v>
      </c>
      <c r="H118" s="88">
        <v>1</v>
      </c>
      <c r="I118" s="103">
        <f t="shared" si="9"/>
        <v>9.6000000000000002E-2</v>
      </c>
      <c r="J118" s="107"/>
      <c r="K118" s="108" t="s">
        <v>567</v>
      </c>
      <c r="L118" s="109"/>
    </row>
    <row r="119" spans="1:12" ht="14" x14ac:dyDescent="0.15">
      <c r="A119" s="95">
        <f t="shared" si="20"/>
        <v>82</v>
      </c>
      <c r="B119" s="97">
        <v>10</v>
      </c>
      <c r="C119" s="86" t="str">
        <f>VLOOKUP(B:B,'Sub Op Table'!A:C,2,0)</f>
        <v>PLACE WITH ADJUSTMENTS</v>
      </c>
      <c r="D119" s="87">
        <f>VLOOKUP(B119,'Sub Op Table'!A:C,3,0)</f>
        <v>1.44</v>
      </c>
      <c r="E119" s="103">
        <f t="shared" si="7"/>
        <v>2.4E-2</v>
      </c>
      <c r="F119" s="103" t="s">
        <v>536</v>
      </c>
      <c r="G119" s="106">
        <f t="shared" si="17"/>
        <v>4</v>
      </c>
      <c r="H119" s="88">
        <v>1</v>
      </c>
      <c r="I119" s="103">
        <f t="shared" si="9"/>
        <v>9.6000000000000002E-2</v>
      </c>
      <c r="J119" s="107"/>
      <c r="K119" s="108" t="s">
        <v>568</v>
      </c>
      <c r="L119" s="109"/>
    </row>
    <row r="120" spans="1:12" ht="14" x14ac:dyDescent="0.15">
      <c r="A120" s="95">
        <f t="shared" si="20"/>
        <v>83</v>
      </c>
      <c r="B120" s="97">
        <v>4</v>
      </c>
      <c r="C120" s="86" t="str">
        <f>VLOOKUP(B:B,'Sub Op Table'!A:C,2,0)</f>
        <v>OBTAIN HEAVY OBJECT</v>
      </c>
      <c r="D120" s="87">
        <f>VLOOKUP(B120,'Sub Op Table'!A:C,3,0)</f>
        <v>1.44</v>
      </c>
      <c r="E120" s="103">
        <f t="shared" si="7"/>
        <v>2.4E-2</v>
      </c>
      <c r="F120" s="103" t="s">
        <v>536</v>
      </c>
      <c r="G120" s="106">
        <f t="shared" si="17"/>
        <v>4</v>
      </c>
      <c r="H120" s="88">
        <v>1</v>
      </c>
      <c r="I120" s="103">
        <f t="shared" si="9"/>
        <v>9.6000000000000002E-2</v>
      </c>
      <c r="J120" s="107"/>
      <c r="K120" s="108" t="s">
        <v>554</v>
      </c>
      <c r="L120" s="109"/>
    </row>
    <row r="121" spans="1:12" ht="14" x14ac:dyDescent="0.15">
      <c r="A121" s="95">
        <f t="shared" si="20"/>
        <v>84</v>
      </c>
      <c r="B121" s="97">
        <v>10</v>
      </c>
      <c r="C121" s="86" t="str">
        <f>VLOOKUP(B:B,'Sub Op Table'!A:C,2,0)</f>
        <v>PLACE WITH ADJUSTMENTS</v>
      </c>
      <c r="D121" s="87">
        <f>VLOOKUP(B121,'Sub Op Table'!A:C,3,0)</f>
        <v>1.44</v>
      </c>
      <c r="E121" s="103">
        <f t="shared" ref="E121:E145" si="21">D121/60</f>
        <v>2.4E-2</v>
      </c>
      <c r="F121" s="103" t="s">
        <v>536</v>
      </c>
      <c r="G121" s="106">
        <f t="shared" si="17"/>
        <v>4</v>
      </c>
      <c r="H121" s="88">
        <v>1</v>
      </c>
      <c r="I121" s="103">
        <f t="shared" si="9"/>
        <v>9.6000000000000002E-2</v>
      </c>
      <c r="J121" s="107"/>
      <c r="K121" s="108" t="s">
        <v>569</v>
      </c>
      <c r="L121" s="109"/>
    </row>
    <row r="122" spans="1:12" ht="14" x14ac:dyDescent="0.15">
      <c r="A122" s="95">
        <f t="shared" si="20"/>
        <v>85</v>
      </c>
      <c r="B122" s="97">
        <v>245</v>
      </c>
      <c r="C122" s="86" t="str">
        <f>VLOOKUP(B:B,'Sub Op Table'!A:C,2,0)</f>
        <v>PROCESS TIME</v>
      </c>
      <c r="D122" s="118">
        <v>15</v>
      </c>
      <c r="E122" s="103">
        <f t="shared" si="21"/>
        <v>0.25</v>
      </c>
      <c r="F122" s="103" t="s">
        <v>484</v>
      </c>
      <c r="G122" s="106">
        <f t="shared" ref="G122:G145" si="22">VLOOKUP(F122,$C$14:$D$26,2,FALSE)</f>
        <v>0.16</v>
      </c>
      <c r="H122" s="88">
        <v>1</v>
      </c>
      <c r="I122" s="103">
        <f t="shared" ref="I122:I145" si="23">E122*G122*H122</f>
        <v>0.04</v>
      </c>
      <c r="J122" s="107"/>
      <c r="K122" s="108" t="s">
        <v>570</v>
      </c>
      <c r="L122" s="109"/>
    </row>
    <row r="123" spans="1:12" ht="14" x14ac:dyDescent="0.15">
      <c r="A123" s="95">
        <f t="shared" si="20"/>
        <v>86</v>
      </c>
      <c r="B123" s="97">
        <v>197</v>
      </c>
      <c r="C123" s="86" t="str">
        <f>VLOOKUP(B:B,'Sub Op Table'!A:C,2,0)</f>
        <v>PUSH BUTTON/PUSH PULL SWITCH / LEVER &lt;12"</v>
      </c>
      <c r="D123" s="87">
        <f>VLOOKUP(B123,'Sub Op Table'!A:C,3,0)</f>
        <v>1.0799999999999998</v>
      </c>
      <c r="E123" s="103">
        <f t="shared" si="21"/>
        <v>1.7999999999999999E-2</v>
      </c>
      <c r="F123" s="103" t="s">
        <v>536</v>
      </c>
      <c r="G123" s="106">
        <f t="shared" si="22"/>
        <v>4</v>
      </c>
      <c r="H123" s="88">
        <v>1</v>
      </c>
      <c r="I123" s="103">
        <f t="shared" si="23"/>
        <v>7.1999999999999995E-2</v>
      </c>
      <c r="J123" s="107"/>
      <c r="K123" s="108" t="s">
        <v>571</v>
      </c>
      <c r="L123" s="109"/>
    </row>
    <row r="124" spans="1:12" ht="14" x14ac:dyDescent="0.15">
      <c r="A124" s="95">
        <f t="shared" si="20"/>
        <v>87</v>
      </c>
      <c r="B124" s="97">
        <v>197</v>
      </c>
      <c r="C124" s="86" t="str">
        <f>VLOOKUP(B:B,'Sub Op Table'!A:C,2,0)</f>
        <v>PUSH BUTTON/PUSH PULL SWITCH / LEVER &lt;12"</v>
      </c>
      <c r="D124" s="87">
        <f>VLOOKUP(B124,'Sub Op Table'!A:C,3,0)</f>
        <v>1.0799999999999998</v>
      </c>
      <c r="E124" s="103">
        <f t="shared" si="21"/>
        <v>1.7999999999999999E-2</v>
      </c>
      <c r="F124" s="103" t="s">
        <v>536</v>
      </c>
      <c r="G124" s="106">
        <f t="shared" si="22"/>
        <v>4</v>
      </c>
      <c r="H124" s="88">
        <v>1</v>
      </c>
      <c r="I124" s="103">
        <f t="shared" si="23"/>
        <v>7.1999999999999995E-2</v>
      </c>
      <c r="J124" s="107"/>
      <c r="K124" s="108" t="s">
        <v>572</v>
      </c>
      <c r="L124" s="109"/>
    </row>
    <row r="125" spans="1:12" ht="14" x14ac:dyDescent="0.15">
      <c r="A125" s="95">
        <f t="shared" si="20"/>
        <v>88</v>
      </c>
      <c r="B125" s="97">
        <v>1</v>
      </c>
      <c r="C125" s="86" t="str">
        <f>VLOOKUP(B:B,'Sub Op Table'!A:C,2,0)</f>
        <v>OBTAIN</v>
      </c>
      <c r="D125" s="87">
        <f>VLOOKUP(B125,'Sub Op Table'!A:C,3,0)</f>
        <v>0.72</v>
      </c>
      <c r="E125" s="103">
        <f t="shared" si="21"/>
        <v>1.2E-2</v>
      </c>
      <c r="F125" s="103" t="s">
        <v>536</v>
      </c>
      <c r="G125" s="106">
        <f t="shared" si="22"/>
        <v>4</v>
      </c>
      <c r="H125" s="88">
        <v>1</v>
      </c>
      <c r="I125" s="103">
        <f t="shared" si="23"/>
        <v>4.8000000000000001E-2</v>
      </c>
      <c r="J125" s="107"/>
      <c r="K125" s="108" t="s">
        <v>573</v>
      </c>
      <c r="L125" s="109"/>
    </row>
    <row r="126" spans="1:12" ht="14" x14ac:dyDescent="0.15">
      <c r="A126" s="95">
        <f t="shared" ref="A126:A145" si="24">A125+1</f>
        <v>89</v>
      </c>
      <c r="B126" s="97">
        <v>1</v>
      </c>
      <c r="C126" s="86" t="str">
        <f>VLOOKUP(B:B,'Sub Op Table'!A:C,2,0)</f>
        <v>OBTAIN</v>
      </c>
      <c r="D126" s="87">
        <f>VLOOKUP(B126,'Sub Op Table'!A:C,3,0)</f>
        <v>0.72</v>
      </c>
      <c r="E126" s="103">
        <f t="shared" si="21"/>
        <v>1.2E-2</v>
      </c>
      <c r="F126" s="103" t="s">
        <v>536</v>
      </c>
      <c r="G126" s="106">
        <f t="shared" si="22"/>
        <v>4</v>
      </c>
      <c r="H126" s="88">
        <v>1</v>
      </c>
      <c r="I126" s="103">
        <f t="shared" si="23"/>
        <v>4.8000000000000001E-2</v>
      </c>
      <c r="J126" s="107"/>
      <c r="K126" s="108" t="s">
        <v>574</v>
      </c>
      <c r="L126" s="109"/>
    </row>
    <row r="127" spans="1:12" ht="14" x14ac:dyDescent="0.15">
      <c r="A127" s="95">
        <f t="shared" si="24"/>
        <v>90</v>
      </c>
      <c r="B127" s="97">
        <v>120</v>
      </c>
      <c r="C127" s="86" t="str">
        <f>VLOOKUP(B:B,'Sub Op Table'!A:C,2,0)</f>
        <v xml:space="preserve">SCAN BARCODE </v>
      </c>
      <c r="D127" s="87">
        <f>VLOOKUP(B127,'Sub Op Table'!A:C,3,0)</f>
        <v>1.7999999999999998</v>
      </c>
      <c r="E127" s="103">
        <f t="shared" si="21"/>
        <v>2.9999999999999995E-2</v>
      </c>
      <c r="F127" s="103" t="s">
        <v>536</v>
      </c>
      <c r="G127" s="106">
        <f t="shared" si="22"/>
        <v>4</v>
      </c>
      <c r="H127" s="88">
        <v>1</v>
      </c>
      <c r="I127" s="103">
        <f t="shared" si="23"/>
        <v>0.11999999999999998</v>
      </c>
      <c r="J127" s="107"/>
      <c r="K127" s="108" t="s">
        <v>575</v>
      </c>
      <c r="L127" s="109"/>
    </row>
    <row r="128" spans="1:12" ht="14" x14ac:dyDescent="0.15">
      <c r="A128" s="95">
        <f t="shared" si="24"/>
        <v>91</v>
      </c>
      <c r="B128" s="97">
        <v>197</v>
      </c>
      <c r="C128" s="86" t="str">
        <f>VLOOKUP(B:B,'Sub Op Table'!A:C,2,0)</f>
        <v>PUSH BUTTON/PUSH PULL SWITCH / LEVER &lt;12"</v>
      </c>
      <c r="D128" s="87">
        <f>VLOOKUP(B128,'Sub Op Table'!A:C,3,0)</f>
        <v>1.0799999999999998</v>
      </c>
      <c r="E128" s="103">
        <f t="shared" si="21"/>
        <v>1.7999999999999999E-2</v>
      </c>
      <c r="F128" s="103" t="s">
        <v>536</v>
      </c>
      <c r="G128" s="106">
        <f t="shared" si="22"/>
        <v>4</v>
      </c>
      <c r="H128" s="88">
        <v>1</v>
      </c>
      <c r="I128" s="103">
        <f t="shared" si="23"/>
        <v>7.1999999999999995E-2</v>
      </c>
      <c r="J128" s="107"/>
      <c r="K128" s="108" t="s">
        <v>576</v>
      </c>
      <c r="L128" s="109"/>
    </row>
    <row r="129" spans="1:12" ht="14" x14ac:dyDescent="0.15">
      <c r="A129" s="95">
        <f t="shared" si="24"/>
        <v>92</v>
      </c>
      <c r="B129" s="97">
        <v>197</v>
      </c>
      <c r="C129" s="86" t="str">
        <f>VLOOKUP(B:B,'Sub Op Table'!A:C,2,0)</f>
        <v>PUSH BUTTON/PUSH PULL SWITCH / LEVER &lt;12"</v>
      </c>
      <c r="D129" s="87">
        <f>VLOOKUP(B129,'Sub Op Table'!A:C,3,0)</f>
        <v>1.0799999999999998</v>
      </c>
      <c r="E129" s="103">
        <f t="shared" si="21"/>
        <v>1.7999999999999999E-2</v>
      </c>
      <c r="F129" s="103" t="s">
        <v>536</v>
      </c>
      <c r="G129" s="106">
        <f t="shared" si="22"/>
        <v>4</v>
      </c>
      <c r="H129" s="88">
        <v>1</v>
      </c>
      <c r="I129" s="103">
        <f t="shared" si="23"/>
        <v>7.1999999999999995E-2</v>
      </c>
      <c r="J129" s="107"/>
      <c r="K129" s="108" t="s">
        <v>577</v>
      </c>
      <c r="L129" s="109"/>
    </row>
    <row r="130" spans="1:12" ht="14" x14ac:dyDescent="0.15">
      <c r="A130" s="95">
        <f t="shared" si="24"/>
        <v>93</v>
      </c>
      <c r="B130" s="97">
        <v>245</v>
      </c>
      <c r="C130" s="86" t="str">
        <f>VLOOKUP(B:B,'Sub Op Table'!A:C,2,0)</f>
        <v>PROCESS TIME</v>
      </c>
      <c r="D130" s="118">
        <v>2</v>
      </c>
      <c r="E130" s="103">
        <f t="shared" si="21"/>
        <v>3.3333333333333333E-2</v>
      </c>
      <c r="F130" s="103" t="s">
        <v>536</v>
      </c>
      <c r="G130" s="106">
        <f t="shared" si="22"/>
        <v>4</v>
      </c>
      <c r="H130" s="88">
        <v>1</v>
      </c>
      <c r="I130" s="103">
        <f t="shared" si="23"/>
        <v>0.13333333333333333</v>
      </c>
      <c r="J130" s="107"/>
      <c r="K130" s="108" t="s">
        <v>578</v>
      </c>
      <c r="L130" s="109"/>
    </row>
    <row r="131" spans="1:12" ht="14" x14ac:dyDescent="0.15">
      <c r="A131" s="95">
        <f t="shared" si="24"/>
        <v>94</v>
      </c>
      <c r="B131" s="97">
        <v>245</v>
      </c>
      <c r="C131" s="86" t="str">
        <f>VLOOKUP(B:B,'Sub Op Table'!A:C,2,0)</f>
        <v>PROCESS TIME</v>
      </c>
      <c r="D131" s="118">
        <v>2</v>
      </c>
      <c r="E131" s="103">
        <f t="shared" si="21"/>
        <v>3.3333333333333333E-2</v>
      </c>
      <c r="F131" s="103" t="s">
        <v>536</v>
      </c>
      <c r="G131" s="106">
        <f t="shared" si="22"/>
        <v>4</v>
      </c>
      <c r="H131" s="88">
        <v>1</v>
      </c>
      <c r="I131" s="103">
        <f t="shared" si="23"/>
        <v>0.13333333333333333</v>
      </c>
      <c r="J131" s="107"/>
      <c r="K131" s="108" t="s">
        <v>579</v>
      </c>
      <c r="L131" s="109"/>
    </row>
    <row r="132" spans="1:12" ht="14" x14ac:dyDescent="0.15">
      <c r="A132" s="95">
        <f t="shared" si="24"/>
        <v>95</v>
      </c>
      <c r="B132" s="97">
        <v>1</v>
      </c>
      <c r="C132" s="86" t="str">
        <f>VLOOKUP(B:B,'Sub Op Table'!A:C,2,0)</f>
        <v>OBTAIN</v>
      </c>
      <c r="D132" s="87">
        <f>VLOOKUP(B132,'Sub Op Table'!A:C,3,0)</f>
        <v>0.72</v>
      </c>
      <c r="E132" s="103">
        <f t="shared" si="21"/>
        <v>1.2E-2</v>
      </c>
      <c r="F132" s="103" t="s">
        <v>536</v>
      </c>
      <c r="G132" s="106">
        <f t="shared" si="22"/>
        <v>4</v>
      </c>
      <c r="H132" s="88">
        <v>1</v>
      </c>
      <c r="I132" s="103">
        <f t="shared" si="23"/>
        <v>4.8000000000000001E-2</v>
      </c>
      <c r="J132" s="107"/>
      <c r="K132" s="108" t="s">
        <v>580</v>
      </c>
      <c r="L132" s="109"/>
    </row>
    <row r="133" spans="1:12" ht="14" x14ac:dyDescent="0.15">
      <c r="A133" s="95">
        <f t="shared" si="24"/>
        <v>96</v>
      </c>
      <c r="B133" s="97">
        <v>7</v>
      </c>
      <c r="C133" s="86" t="str">
        <f>VLOOKUP(B:B,'Sub Op Table'!A:C,2,0)</f>
        <v>PLACE</v>
      </c>
      <c r="D133" s="87">
        <f>VLOOKUP(B133,'Sub Op Table'!A:C,3,0)</f>
        <v>0.72</v>
      </c>
      <c r="E133" s="103">
        <f t="shared" si="21"/>
        <v>1.2E-2</v>
      </c>
      <c r="F133" s="103" t="s">
        <v>536</v>
      </c>
      <c r="G133" s="106">
        <f t="shared" si="22"/>
        <v>4</v>
      </c>
      <c r="H133" s="88">
        <v>1</v>
      </c>
      <c r="I133" s="103">
        <f t="shared" si="23"/>
        <v>4.8000000000000001E-2</v>
      </c>
      <c r="J133" s="107"/>
      <c r="K133" s="108" t="s">
        <v>581</v>
      </c>
      <c r="L133" s="109"/>
    </row>
    <row r="134" spans="1:12" ht="14" x14ac:dyDescent="0.15">
      <c r="A134" s="95">
        <f t="shared" si="24"/>
        <v>97</v>
      </c>
      <c r="B134" s="97">
        <v>1</v>
      </c>
      <c r="C134" s="86" t="str">
        <f>VLOOKUP(B:B,'Sub Op Table'!A:C,2,0)</f>
        <v>OBTAIN</v>
      </c>
      <c r="D134" s="87">
        <f>VLOOKUP(B134,'Sub Op Table'!A:C,3,0)</f>
        <v>0.72</v>
      </c>
      <c r="E134" s="103">
        <f t="shared" si="21"/>
        <v>1.2E-2</v>
      </c>
      <c r="F134" s="103" t="s">
        <v>536</v>
      </c>
      <c r="G134" s="106">
        <f t="shared" si="22"/>
        <v>4</v>
      </c>
      <c r="H134" s="88">
        <v>1</v>
      </c>
      <c r="I134" s="103">
        <f t="shared" si="23"/>
        <v>4.8000000000000001E-2</v>
      </c>
      <c r="J134" s="107"/>
      <c r="K134" s="108" t="s">
        <v>582</v>
      </c>
      <c r="L134" s="109"/>
    </row>
    <row r="135" spans="1:12" ht="14" x14ac:dyDescent="0.15">
      <c r="A135" s="95">
        <f t="shared" si="24"/>
        <v>98</v>
      </c>
      <c r="B135" s="97">
        <v>105</v>
      </c>
      <c r="C135" s="86" t="str">
        <f>VLOOKUP(B:B,'Sub Op Table'!A:C,2,0)</f>
        <v>LABEL - APPLY TO CARTON</v>
      </c>
      <c r="D135" s="87">
        <f>VLOOKUP(B135,'Sub Op Table'!A:C,3,0)</f>
        <v>4.3199999999999994</v>
      </c>
      <c r="E135" s="103">
        <f t="shared" si="21"/>
        <v>7.1999999999999995E-2</v>
      </c>
      <c r="F135" s="103" t="s">
        <v>536</v>
      </c>
      <c r="G135" s="106">
        <f t="shared" si="22"/>
        <v>4</v>
      </c>
      <c r="H135" s="88">
        <v>1</v>
      </c>
      <c r="I135" s="103">
        <f t="shared" si="23"/>
        <v>0.28799999999999998</v>
      </c>
      <c r="J135" s="107"/>
      <c r="K135" s="108" t="s">
        <v>583</v>
      </c>
      <c r="L135" s="109"/>
    </row>
    <row r="136" spans="1:12" ht="14" x14ac:dyDescent="0.15">
      <c r="A136" s="95">
        <f t="shared" si="24"/>
        <v>99</v>
      </c>
      <c r="B136" s="97">
        <v>23</v>
      </c>
      <c r="C136" s="86" t="str">
        <f>VLOOKUP(B:B,'Sub Op Table'!A:C,2,0)</f>
        <v>WALK 3-4 STEPS (6-10 FT, 1.8-3.0 M)</v>
      </c>
      <c r="D136" s="87">
        <f>VLOOKUP(B136,'Sub Op Table'!A:C,3,0)</f>
        <v>2.1599999999999997</v>
      </c>
      <c r="E136" s="103">
        <f t="shared" si="21"/>
        <v>3.5999999999999997E-2</v>
      </c>
      <c r="F136" s="103" t="s">
        <v>536</v>
      </c>
      <c r="G136" s="106">
        <f t="shared" si="22"/>
        <v>4</v>
      </c>
      <c r="H136" s="88">
        <v>1</v>
      </c>
      <c r="I136" s="103">
        <f t="shared" si="23"/>
        <v>0.14399999999999999</v>
      </c>
      <c r="J136" s="107"/>
      <c r="K136" s="108" t="s">
        <v>556</v>
      </c>
      <c r="L136" s="109"/>
    </row>
    <row r="137" spans="1:12" ht="14" x14ac:dyDescent="0.15">
      <c r="A137" s="95">
        <f t="shared" si="24"/>
        <v>100</v>
      </c>
      <c r="B137" s="97">
        <v>197</v>
      </c>
      <c r="C137" s="86" t="str">
        <f>VLOOKUP(B:B,'Sub Op Table'!A:C,2,0)</f>
        <v>PUSH BUTTON/PUSH PULL SWITCH / LEVER &lt;12"</v>
      </c>
      <c r="D137" s="87">
        <f>VLOOKUP(B137,'Sub Op Table'!A:C,3,0)</f>
        <v>1.0799999999999998</v>
      </c>
      <c r="E137" s="103">
        <f t="shared" si="21"/>
        <v>1.7999999999999999E-2</v>
      </c>
      <c r="F137" s="103" t="s">
        <v>536</v>
      </c>
      <c r="G137" s="106">
        <f t="shared" si="22"/>
        <v>4</v>
      </c>
      <c r="H137" s="88">
        <v>1</v>
      </c>
      <c r="I137" s="103">
        <f t="shared" si="23"/>
        <v>7.1999999999999995E-2</v>
      </c>
      <c r="J137" s="107"/>
      <c r="K137" s="108" t="s">
        <v>557</v>
      </c>
      <c r="L137" s="109"/>
    </row>
    <row r="138" spans="1:12" ht="14" x14ac:dyDescent="0.15">
      <c r="A138" s="95">
        <f t="shared" si="24"/>
        <v>101</v>
      </c>
      <c r="B138" s="97">
        <v>1</v>
      </c>
      <c r="C138" s="86" t="str">
        <f>VLOOKUP(B:B,'Sub Op Table'!A:C,2,0)</f>
        <v>OBTAIN</v>
      </c>
      <c r="D138" s="87">
        <f>VLOOKUP(B138,'Sub Op Table'!A:C,3,0)</f>
        <v>0.72</v>
      </c>
      <c r="E138" s="103">
        <f t="shared" si="21"/>
        <v>1.2E-2</v>
      </c>
      <c r="F138" s="103" t="s">
        <v>536</v>
      </c>
      <c r="G138" s="106">
        <f t="shared" si="22"/>
        <v>4</v>
      </c>
      <c r="H138" s="88">
        <v>1</v>
      </c>
      <c r="I138" s="103">
        <f t="shared" si="23"/>
        <v>4.8000000000000001E-2</v>
      </c>
      <c r="J138" s="107"/>
      <c r="K138" s="108" t="s">
        <v>558</v>
      </c>
      <c r="L138" s="109"/>
    </row>
    <row r="139" spans="1:12" ht="14" x14ac:dyDescent="0.15">
      <c r="A139" s="95">
        <f t="shared" si="24"/>
        <v>102</v>
      </c>
      <c r="B139" s="97">
        <v>23</v>
      </c>
      <c r="C139" s="86" t="str">
        <f>VLOOKUP(B:B,'Sub Op Table'!A:C,2,0)</f>
        <v>WALK 3-4 STEPS (6-10 FT, 1.8-3.0 M)</v>
      </c>
      <c r="D139" s="87">
        <f>VLOOKUP(B139,'Sub Op Table'!A:C,3,0)</f>
        <v>2.1599999999999997</v>
      </c>
      <c r="E139" s="103">
        <f t="shared" si="21"/>
        <v>3.5999999999999997E-2</v>
      </c>
      <c r="F139" s="103" t="s">
        <v>536</v>
      </c>
      <c r="G139" s="106">
        <f t="shared" si="22"/>
        <v>4</v>
      </c>
      <c r="H139" s="88">
        <v>1</v>
      </c>
      <c r="I139" s="103">
        <f t="shared" si="23"/>
        <v>0.14399999999999999</v>
      </c>
      <c r="J139" s="107"/>
      <c r="K139" s="108" t="s">
        <v>553</v>
      </c>
      <c r="L139" s="109"/>
    </row>
    <row r="140" spans="1:12" ht="14" x14ac:dyDescent="0.15">
      <c r="A140" s="95">
        <f t="shared" si="24"/>
        <v>103</v>
      </c>
      <c r="B140" s="97">
        <v>10</v>
      </c>
      <c r="C140" s="86" t="str">
        <f>VLOOKUP(B:B,'Sub Op Table'!A:C,2,0)</f>
        <v>PLACE WITH ADJUSTMENTS</v>
      </c>
      <c r="D140" s="87">
        <f>VLOOKUP(B140,'Sub Op Table'!A:C,3,0)</f>
        <v>1.44</v>
      </c>
      <c r="E140" s="103">
        <f t="shared" si="21"/>
        <v>2.4E-2</v>
      </c>
      <c r="F140" s="103" t="s">
        <v>536</v>
      </c>
      <c r="G140" s="106">
        <f t="shared" si="22"/>
        <v>4</v>
      </c>
      <c r="H140" s="88">
        <v>1</v>
      </c>
      <c r="I140" s="103">
        <f t="shared" si="23"/>
        <v>9.6000000000000002E-2</v>
      </c>
      <c r="J140" s="107"/>
      <c r="K140" s="108" t="s">
        <v>559</v>
      </c>
      <c r="L140" s="109"/>
    </row>
    <row r="141" spans="1:12" ht="14" x14ac:dyDescent="0.15">
      <c r="A141" s="95">
        <f t="shared" si="24"/>
        <v>104</v>
      </c>
      <c r="B141" s="97">
        <v>4</v>
      </c>
      <c r="C141" s="86" t="str">
        <f>VLOOKUP(B:B,'Sub Op Table'!A:C,2,0)</f>
        <v>OBTAIN HEAVY OBJECT</v>
      </c>
      <c r="D141" s="87">
        <f>VLOOKUP(B141,'Sub Op Table'!A:C,3,0)</f>
        <v>1.44</v>
      </c>
      <c r="E141" s="103">
        <f t="shared" si="21"/>
        <v>2.4E-2</v>
      </c>
      <c r="F141" s="103" t="s">
        <v>536</v>
      </c>
      <c r="G141" s="106">
        <f t="shared" si="22"/>
        <v>4</v>
      </c>
      <c r="H141" s="88">
        <v>1</v>
      </c>
      <c r="I141" s="103">
        <f t="shared" si="23"/>
        <v>9.6000000000000002E-2</v>
      </c>
      <c r="J141" s="107"/>
      <c r="K141" s="108" t="s">
        <v>554</v>
      </c>
      <c r="L141" s="109"/>
    </row>
    <row r="142" spans="1:12" ht="14" x14ac:dyDescent="0.15">
      <c r="A142" s="95">
        <f t="shared" si="24"/>
        <v>105</v>
      </c>
      <c r="B142" s="97">
        <v>23</v>
      </c>
      <c r="C142" s="86" t="str">
        <f>VLOOKUP(B:B,'Sub Op Table'!A:C,2,0)</f>
        <v>WALK 3-4 STEPS (6-10 FT, 1.8-3.0 M)</v>
      </c>
      <c r="D142" s="87">
        <f>VLOOKUP(B142,'Sub Op Table'!A:C,3,0)</f>
        <v>2.1599999999999997</v>
      </c>
      <c r="E142" s="103">
        <f t="shared" si="21"/>
        <v>3.5999999999999997E-2</v>
      </c>
      <c r="F142" s="103" t="s">
        <v>536</v>
      </c>
      <c r="G142" s="106">
        <f t="shared" si="22"/>
        <v>4</v>
      </c>
      <c r="H142" s="88">
        <v>1</v>
      </c>
      <c r="I142" s="103">
        <f t="shared" si="23"/>
        <v>0.14399999999999999</v>
      </c>
      <c r="J142" s="107"/>
      <c r="K142" s="108" t="s">
        <v>584</v>
      </c>
      <c r="L142" s="109"/>
    </row>
    <row r="143" spans="1:12" ht="14" x14ac:dyDescent="0.15">
      <c r="A143" s="95">
        <f t="shared" si="24"/>
        <v>106</v>
      </c>
      <c r="B143" s="97">
        <v>10</v>
      </c>
      <c r="C143" s="86" t="str">
        <f>VLOOKUP(B:B,'Sub Op Table'!A:C,2,0)</f>
        <v>PLACE WITH ADJUSTMENTS</v>
      </c>
      <c r="D143" s="87">
        <f>VLOOKUP(B143,'Sub Op Table'!A:C,3,0)</f>
        <v>1.44</v>
      </c>
      <c r="E143" s="103">
        <f t="shared" si="21"/>
        <v>2.4E-2</v>
      </c>
      <c r="F143" s="103" t="s">
        <v>536</v>
      </c>
      <c r="G143" s="106">
        <f t="shared" si="22"/>
        <v>4</v>
      </c>
      <c r="H143" s="88">
        <v>1</v>
      </c>
      <c r="I143" s="103">
        <f t="shared" si="23"/>
        <v>9.6000000000000002E-2</v>
      </c>
      <c r="J143" s="107"/>
      <c r="K143" s="108" t="s">
        <v>585</v>
      </c>
      <c r="L143" s="109"/>
    </row>
    <row r="144" spans="1:12" ht="14" x14ac:dyDescent="0.15">
      <c r="A144" s="95">
        <f t="shared" si="24"/>
        <v>107</v>
      </c>
      <c r="B144" s="97">
        <v>13</v>
      </c>
      <c r="C144" s="86" t="str">
        <f>VLOOKUP(B:B,'Sub Op Table'!A:C,2,0)</f>
        <v>POSITION WITH CARE</v>
      </c>
      <c r="D144" s="87">
        <f>VLOOKUP(B144,'Sub Op Table'!A:C,3,0)</f>
        <v>2.52</v>
      </c>
      <c r="E144" s="103">
        <f t="shared" si="21"/>
        <v>4.2000000000000003E-2</v>
      </c>
      <c r="F144" s="103" t="s">
        <v>536</v>
      </c>
      <c r="G144" s="106">
        <f t="shared" si="22"/>
        <v>4</v>
      </c>
      <c r="H144" s="88">
        <v>1</v>
      </c>
      <c r="I144" s="103">
        <f t="shared" si="23"/>
        <v>0.16800000000000001</v>
      </c>
      <c r="J144" s="107"/>
      <c r="K144" s="108" t="s">
        <v>586</v>
      </c>
      <c r="L144" s="109"/>
    </row>
    <row r="145" spans="1:12" ht="14" x14ac:dyDescent="0.15">
      <c r="A145" s="95">
        <f t="shared" si="24"/>
        <v>108</v>
      </c>
      <c r="B145" s="97">
        <v>23</v>
      </c>
      <c r="C145" s="86" t="str">
        <f>VLOOKUP(B:B,'Sub Op Table'!A:C,2,0)</f>
        <v>WALK 3-4 STEPS (6-10 FT, 1.8-3.0 M)</v>
      </c>
      <c r="D145" s="87">
        <f>VLOOKUP(B145,'Sub Op Table'!A:C,3,0)</f>
        <v>2.1599999999999997</v>
      </c>
      <c r="E145" s="103">
        <f t="shared" si="21"/>
        <v>3.5999999999999997E-2</v>
      </c>
      <c r="F145" s="103" t="s">
        <v>536</v>
      </c>
      <c r="G145" s="106">
        <f t="shared" si="22"/>
        <v>4</v>
      </c>
      <c r="H145" s="88">
        <v>1</v>
      </c>
      <c r="I145" s="103">
        <f t="shared" si="23"/>
        <v>0.14399999999999999</v>
      </c>
      <c r="J145" s="107"/>
      <c r="K145" s="108" t="s">
        <v>587</v>
      </c>
      <c r="L145" s="109"/>
    </row>
    <row r="146" spans="1:12" x14ac:dyDescent="0.15">
      <c r="B146" s="87" t="s">
        <v>6</v>
      </c>
      <c r="C146" s="89" t="s">
        <v>588</v>
      </c>
      <c r="E146" s="103"/>
      <c r="F146" s="103"/>
      <c r="G146" s="103"/>
      <c r="I146" s="103"/>
      <c r="J146" s="104"/>
      <c r="K146" s="105"/>
      <c r="L146" s="109"/>
    </row>
    <row r="147" spans="1:12" ht="14" x14ac:dyDescent="0.15">
      <c r="A147" s="95">
        <v>109</v>
      </c>
      <c r="B147" s="97">
        <v>25</v>
      </c>
      <c r="C147" s="86" t="str">
        <f>VLOOKUP(B:B,'Sub Op Table'!A:C,2,0)</f>
        <v>WALK 8-10 STEPS (19-25 FT, 8.4-11.4 M)</v>
      </c>
      <c r="D147" s="87">
        <f>VLOOKUP(B147,'Sub Op Table'!A:C,3,0)</f>
        <v>5.76</v>
      </c>
      <c r="E147" s="103">
        <f t="shared" ref="E147:E152" si="25">D147/60</f>
        <v>9.6000000000000002E-2</v>
      </c>
      <c r="F147" s="103" t="s">
        <v>484</v>
      </c>
      <c r="G147" s="106">
        <f t="shared" ref="G147:G152" si="26">VLOOKUP(F147,$C$14:$D$26,2,FALSE)</f>
        <v>0.16</v>
      </c>
      <c r="H147" s="88">
        <v>1</v>
      </c>
      <c r="I147" s="103">
        <f>E147*G147*H147</f>
        <v>1.536E-2</v>
      </c>
      <c r="J147" s="107"/>
      <c r="K147" s="108" t="s">
        <v>589</v>
      </c>
      <c r="L147" s="109"/>
    </row>
    <row r="148" spans="1:12" ht="14" x14ac:dyDescent="0.15">
      <c r="A148" s="95">
        <f>A147+1</f>
        <v>110</v>
      </c>
      <c r="B148" s="97">
        <v>23</v>
      </c>
      <c r="C148" s="86" t="str">
        <f>VLOOKUP(B:B,'Sub Op Table'!A:C,2,0)</f>
        <v>WALK 3-4 STEPS (6-10 FT, 1.8-3.0 M)</v>
      </c>
      <c r="D148" s="87">
        <f>VLOOKUP(B148,'Sub Op Table'!A:C,3,0)</f>
        <v>2.1599999999999997</v>
      </c>
      <c r="E148" s="103">
        <f t="shared" si="25"/>
        <v>3.5999999999999997E-2</v>
      </c>
      <c r="F148" s="103" t="s">
        <v>536</v>
      </c>
      <c r="G148" s="106">
        <f t="shared" si="26"/>
        <v>4</v>
      </c>
      <c r="H148" s="88">
        <v>1</v>
      </c>
      <c r="I148" s="103">
        <f t="shared" ref="I148:I152" si="27">E148*G148*H148</f>
        <v>0.14399999999999999</v>
      </c>
      <c r="J148" s="107"/>
      <c r="K148" s="108" t="s">
        <v>590</v>
      </c>
      <c r="L148" s="109"/>
    </row>
    <row r="149" spans="1:12" ht="14" x14ac:dyDescent="0.15">
      <c r="A149" s="95">
        <f t="shared" ref="A149:A152" si="28">A148+1</f>
        <v>111</v>
      </c>
      <c r="B149" s="97">
        <v>4</v>
      </c>
      <c r="C149" s="86" t="str">
        <f>VLOOKUP(B:B,'Sub Op Table'!A:C,2,0)</f>
        <v>OBTAIN HEAVY OBJECT</v>
      </c>
      <c r="D149" s="87">
        <f>VLOOKUP(B149,'Sub Op Table'!A:C,3,0)</f>
        <v>1.44</v>
      </c>
      <c r="E149" s="103">
        <f t="shared" si="25"/>
        <v>2.4E-2</v>
      </c>
      <c r="F149" s="103" t="s">
        <v>536</v>
      </c>
      <c r="G149" s="106">
        <f t="shared" si="26"/>
        <v>4</v>
      </c>
      <c r="H149" s="88">
        <v>1</v>
      </c>
      <c r="I149" s="103">
        <f t="shared" si="27"/>
        <v>9.6000000000000002E-2</v>
      </c>
      <c r="J149" s="107"/>
      <c r="K149" s="108" t="s">
        <v>591</v>
      </c>
      <c r="L149" s="109"/>
    </row>
    <row r="150" spans="1:12" ht="14" x14ac:dyDescent="0.15">
      <c r="A150" s="95">
        <f t="shared" si="28"/>
        <v>112</v>
      </c>
      <c r="B150" s="97">
        <v>25</v>
      </c>
      <c r="C150" s="86" t="str">
        <f>VLOOKUP(B:B,'Sub Op Table'!A:C,2,0)</f>
        <v>WALK 8-10 STEPS (19-25 FT, 8.4-11.4 M)</v>
      </c>
      <c r="D150" s="87">
        <f>VLOOKUP(B150,'Sub Op Table'!A:C,3,0)</f>
        <v>5.76</v>
      </c>
      <c r="E150" s="103">
        <f t="shared" si="25"/>
        <v>9.6000000000000002E-2</v>
      </c>
      <c r="F150" s="103" t="s">
        <v>536</v>
      </c>
      <c r="G150" s="106">
        <f t="shared" si="26"/>
        <v>4</v>
      </c>
      <c r="H150" s="88">
        <v>1</v>
      </c>
      <c r="I150" s="103">
        <f t="shared" si="27"/>
        <v>0.38400000000000001</v>
      </c>
      <c r="J150" s="107"/>
      <c r="K150" s="108" t="s">
        <v>592</v>
      </c>
      <c r="L150" s="109"/>
    </row>
    <row r="151" spans="1:12" ht="14" x14ac:dyDescent="0.15">
      <c r="A151" s="95">
        <f t="shared" si="28"/>
        <v>113</v>
      </c>
      <c r="B151" s="97">
        <v>14</v>
      </c>
      <c r="C151" s="86" t="str">
        <f>VLOOKUP(B:B,'Sub Op Table'!A:C,2,0)</f>
        <v>POSITION WITH CARE AND 50% BEND</v>
      </c>
      <c r="D151" s="87">
        <f>VLOOKUP(B151,'Sub Op Table'!A:C,3,0)</f>
        <v>3.5999999999999996</v>
      </c>
      <c r="E151" s="103">
        <f t="shared" si="25"/>
        <v>5.9999999999999991E-2</v>
      </c>
      <c r="F151" s="103" t="s">
        <v>536</v>
      </c>
      <c r="G151" s="106">
        <f t="shared" si="26"/>
        <v>4</v>
      </c>
      <c r="H151" s="88">
        <v>1</v>
      </c>
      <c r="I151" s="103">
        <f t="shared" si="27"/>
        <v>0.23999999999999996</v>
      </c>
      <c r="J151" s="107"/>
      <c r="K151" s="108" t="s">
        <v>593</v>
      </c>
      <c r="L151" s="109"/>
    </row>
    <row r="152" spans="1:12" ht="14" x14ac:dyDescent="0.15">
      <c r="A152" s="95">
        <f t="shared" si="28"/>
        <v>114</v>
      </c>
      <c r="B152" s="97">
        <v>25</v>
      </c>
      <c r="C152" s="86" t="str">
        <f>VLOOKUP(B:B,'Sub Op Table'!A:C,2,0)</f>
        <v>WALK 8-10 STEPS (19-25 FT, 8.4-11.4 M)</v>
      </c>
      <c r="D152" s="87">
        <f>VLOOKUP(B152,'Sub Op Table'!A:C,3,0)</f>
        <v>5.76</v>
      </c>
      <c r="E152" s="103">
        <f t="shared" si="25"/>
        <v>9.6000000000000002E-2</v>
      </c>
      <c r="F152" s="103" t="s">
        <v>536</v>
      </c>
      <c r="G152" s="106">
        <f t="shared" si="26"/>
        <v>4</v>
      </c>
      <c r="H152" s="88">
        <v>1</v>
      </c>
      <c r="I152" s="103">
        <f t="shared" si="27"/>
        <v>0.38400000000000001</v>
      </c>
      <c r="J152" s="107"/>
      <c r="K152" s="108" t="s">
        <v>594</v>
      </c>
      <c r="L152" s="109"/>
    </row>
    <row r="153" spans="1:12" x14ac:dyDescent="0.15">
      <c r="B153" s="87" t="s">
        <v>6</v>
      </c>
      <c r="C153" s="89" t="s">
        <v>595</v>
      </c>
      <c r="E153" s="103"/>
      <c r="F153" s="103"/>
      <c r="G153" s="103"/>
      <c r="I153" s="103"/>
      <c r="J153" s="104"/>
      <c r="K153" s="105"/>
      <c r="L153" s="109"/>
    </row>
    <row r="154" spans="1:12" ht="14" x14ac:dyDescent="0.15">
      <c r="A154" s="95">
        <v>115</v>
      </c>
      <c r="B154" s="97">
        <v>245</v>
      </c>
      <c r="C154" s="86" t="str">
        <f>VLOOKUP(B:B,'Sub Op Table'!A:C,2,0)</f>
        <v>PROCESS TIME</v>
      </c>
      <c r="D154" s="118">
        <v>120</v>
      </c>
      <c r="E154" s="103">
        <f t="shared" ref="E154" si="29">D154/60</f>
        <v>2</v>
      </c>
      <c r="F154" s="103" t="s">
        <v>484</v>
      </c>
      <c r="G154" s="106">
        <f>VLOOKUP(F154,$C$14:$D$26,2,FALSE)</f>
        <v>0.16</v>
      </c>
      <c r="H154" s="88">
        <v>1</v>
      </c>
      <c r="I154" s="103">
        <f>E154*G154*H154</f>
        <v>0.32</v>
      </c>
      <c r="J154" s="107"/>
      <c r="K154" s="108" t="s">
        <v>596</v>
      </c>
      <c r="L154" s="109"/>
    </row>
    <row r="155" spans="1:12" x14ac:dyDescent="0.15">
      <c r="L155" s="109"/>
    </row>
    <row r="156" spans="1:12" x14ac:dyDescent="0.15">
      <c r="L156" s="109"/>
    </row>
    <row r="157" spans="1:12" x14ac:dyDescent="0.15">
      <c r="I157" s="110">
        <f>SUM(I31:I154)</f>
        <v>21.914186666666641</v>
      </c>
      <c r="J157" s="111" t="s">
        <v>7</v>
      </c>
    </row>
    <row r="158" spans="1:12" x14ac:dyDescent="0.15">
      <c r="I158" s="110">
        <f>I159-I157</f>
        <v>3.1784892595773258</v>
      </c>
      <c r="J158" s="111" t="s">
        <v>207</v>
      </c>
    </row>
    <row r="159" spans="1:12" x14ac:dyDescent="0.15">
      <c r="I159" s="113">
        <f>I157/(1-D10)</f>
        <v>25.092675926243967</v>
      </c>
      <c r="J159" s="125" t="str">
        <f>"Min per "&amp; D11</f>
        <v xml:space="preserve">Min per </v>
      </c>
    </row>
    <row r="160" spans="1:12" x14ac:dyDescent="0.15">
      <c r="I160" s="126">
        <f>1/I159</f>
        <v>3.9852266172780655E-2</v>
      </c>
      <c r="J160" s="127" t="str">
        <f>D11&amp; " / Min"</f>
        <v xml:space="preserve"> / Min</v>
      </c>
    </row>
    <row r="161" spans="2:10" x14ac:dyDescent="0.15">
      <c r="I161" s="113">
        <f>I160*60</f>
        <v>2.3911359703668391</v>
      </c>
      <c r="J161" s="128" t="str">
        <f>D11&amp; " / Hr"</f>
        <v xml:space="preserve"> / Hr</v>
      </c>
    </row>
    <row r="163" spans="2:10" x14ac:dyDescent="0.15">
      <c r="B163" s="97"/>
      <c r="C163" s="86" t="s">
        <v>467</v>
      </c>
    </row>
    <row r="164" spans="2:10" x14ac:dyDescent="0.15">
      <c r="B164" s="115"/>
      <c r="C164" s="86" t="s">
        <v>468</v>
      </c>
    </row>
    <row r="165" spans="2:10" x14ac:dyDescent="0.15">
      <c r="B165" s="116"/>
      <c r="C165" s="86" t="s">
        <v>469</v>
      </c>
    </row>
  </sheetData>
  <mergeCells count="2">
    <mergeCell ref="A1:K1"/>
    <mergeCell ref="A29:K29"/>
  </mergeCells>
  <dataValidations count="5">
    <dataValidation type="list" showInputMessage="1" showErrorMessage="1" sqref="E14" xr:uid="{9428E0EC-7BF5-4DA4-A54A-016C318B47D3}">
      <formula1>"UMT Study, Client Data, Video Data, Assumption, Expert Knowledge"</formula1>
    </dataValidation>
    <dataValidation type="list" allowBlank="1" showInputMessage="1" showErrorMessage="1" sqref="F31 F33 F154 F147:F152 F39:F46 F35:F37 F74:F77 F48 F90:F145" xr:uid="{A4C0D0C4-673A-4397-9D81-66CFF8DB4423}">
      <formula1>$C$14:$C$26</formula1>
    </dataValidation>
    <dataValidation type="list" allowBlank="1" showInputMessage="1" showErrorMessage="1" sqref="E15:E22 E24:F26 F14:F22" xr:uid="{548DA4B8-A10E-4FF9-A231-46A6376E7878}">
      <formula1>"UMT Study, Client Data, Video Data, Assumption, Expert Knowledge"</formula1>
    </dataValidation>
    <dataValidation type="list" allowBlank="1" showInputMessage="1" showErrorMessage="1" sqref="F78:F79 F81:F88" xr:uid="{E7AD1B76-F670-4F69-B684-A685745AC7E2}">
      <formula1>$C$14:$C$23</formula1>
    </dataValidation>
    <dataValidation type="list" allowBlank="1" showInputMessage="1" showErrorMessage="1" sqref="F49:F73 F80" xr:uid="{A53CA6F3-B2BF-4C43-A723-4468FA23D4D0}">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9516A-75A8-439B-B239-6360DA6493E3}">
  <sheetPr codeName="Sheet30"/>
  <dimension ref="F3:K18"/>
  <sheetViews>
    <sheetView topLeftCell="E1" workbookViewId="0">
      <selection activeCell="K5" sqref="K5"/>
    </sheetView>
  </sheetViews>
  <sheetFormatPr baseColWidth="10" defaultColWidth="8.83203125" defaultRowHeight="13" x14ac:dyDescent="0.15"/>
  <cols>
    <col min="7" max="7" width="85" customWidth="1"/>
    <col min="10" max="10" width="33.83203125" bestFit="1" customWidth="1"/>
    <col min="15" max="15" width="59.83203125" customWidth="1"/>
  </cols>
  <sheetData>
    <row r="3" spans="6:11" x14ac:dyDescent="0.15">
      <c r="J3" s="204" t="s">
        <v>848</v>
      </c>
      <c r="K3" s="203">
        <v>90</v>
      </c>
    </row>
    <row r="4" spans="6:11" x14ac:dyDescent="0.15">
      <c r="J4" s="204" t="s">
        <v>849</v>
      </c>
      <c r="K4" s="203">
        <v>5</v>
      </c>
    </row>
    <row r="5" spans="6:11" x14ac:dyDescent="0.15">
      <c r="J5" s="205" t="s">
        <v>852</v>
      </c>
      <c r="K5" s="206">
        <f>60/K4</f>
        <v>12</v>
      </c>
    </row>
    <row r="11" spans="6:11" x14ac:dyDescent="0.15">
      <c r="F11" s="200"/>
      <c r="G11" s="200"/>
    </row>
    <row r="12" spans="6:11" x14ac:dyDescent="0.15">
      <c r="F12" s="200"/>
      <c r="G12" s="200"/>
    </row>
    <row r="13" spans="6:11" x14ac:dyDescent="0.15">
      <c r="F13" s="200"/>
      <c r="G13" s="200"/>
    </row>
    <row r="14" spans="6:11" x14ac:dyDescent="0.15">
      <c r="F14" s="200"/>
      <c r="G14" s="200"/>
    </row>
    <row r="15" spans="6:11" x14ac:dyDescent="0.15">
      <c r="F15" s="200"/>
      <c r="G15" s="200"/>
    </row>
    <row r="16" spans="6:11" x14ac:dyDescent="0.15">
      <c r="F16" s="200"/>
      <c r="G16" s="200"/>
    </row>
    <row r="17" spans="6:7" x14ac:dyDescent="0.15">
      <c r="F17" s="200"/>
      <c r="G17" s="200"/>
    </row>
    <row r="18" spans="6:7" x14ac:dyDescent="0.15">
      <c r="F18" s="200"/>
      <c r="G18" s="20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4DCC8-A552-4165-B6B3-FAAFD180914B}">
  <sheetPr codeName="Sheet24">
    <tabColor rgb="FFFFC000"/>
  </sheetPr>
  <dimension ref="B2:C8"/>
  <sheetViews>
    <sheetView workbookViewId="0">
      <selection activeCell="C27" sqref="C27"/>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1497C-6ECF-4BB9-8BAC-2A5CC3F5A5F6}">
  <sheetPr codeName="Sheet25"/>
  <dimension ref="A1:AA220"/>
  <sheetViews>
    <sheetView showGridLines="0" topLeftCell="A73" zoomScale="80" zoomScaleNormal="80" workbookViewId="0">
      <selection activeCell="J22" sqref="J22"/>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0" t="s">
        <v>160</v>
      </c>
      <c r="B1" s="240"/>
      <c r="C1" s="240"/>
      <c r="D1" s="240"/>
      <c r="E1" s="240"/>
      <c r="F1" s="240"/>
      <c r="G1" s="240"/>
      <c r="H1" s="240"/>
      <c r="I1" s="240"/>
      <c r="J1" s="240"/>
      <c r="K1" s="240"/>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819</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1" t="s">
        <v>820</v>
      </c>
      <c r="B28" s="241"/>
      <c r="C28" s="241"/>
      <c r="D28" s="241"/>
      <c r="E28" s="241"/>
      <c r="F28" s="241"/>
      <c r="G28" s="241"/>
      <c r="H28" s="241"/>
      <c r="I28" s="241"/>
      <c r="J28" s="241"/>
      <c r="K28" s="241"/>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si="5"/>
        <v>4.2000000000000003E-2</v>
      </c>
      <c r="F52" s="75" t="s">
        <v>523</v>
      </c>
      <c r="G52" s="20">
        <f t="shared" si="6"/>
        <v>5</v>
      </c>
      <c r="H52" s="12">
        <v>1</v>
      </c>
      <c r="I52" s="7">
        <f t="shared" si="7"/>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5"/>
        <v>4.2000000000000003E-2</v>
      </c>
      <c r="F53" s="75" t="s">
        <v>523</v>
      </c>
      <c r="G53" s="20">
        <f t="shared" si="6"/>
        <v>5</v>
      </c>
      <c r="H53" s="12">
        <v>1</v>
      </c>
      <c r="I53" s="7">
        <f t="shared" si="7"/>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73" si="9">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9"/>
        <v>0.16666666666666666</v>
      </c>
      <c r="F62" s="103" t="s">
        <v>484</v>
      </c>
      <c r="G62" s="106">
        <f t="shared" ref="G62:G72" si="10">VLOOKUP(F62,$C$15:$D$21,2,FALSE)</f>
        <v>0.33333333333333331</v>
      </c>
      <c r="H62" s="88">
        <v>1</v>
      </c>
      <c r="I62" s="103">
        <f t="shared" ref="I62:I63" si="11">E62*G62*H62</f>
        <v>5.5555555555555552E-2</v>
      </c>
      <c r="J62" s="107"/>
      <c r="K62" s="108" t="s">
        <v>628</v>
      </c>
      <c r="R62" s="73"/>
      <c r="S62" s="88"/>
      <c r="T62" s="103"/>
      <c r="X62" s="88"/>
      <c r="Y62" s="103"/>
      <c r="AA62" s="109"/>
    </row>
    <row r="63" spans="1:27" ht="15" x14ac:dyDescent="0.2">
      <c r="A63" s="95">
        <f t="shared" ref="A63:A73" si="12">A62+1</f>
        <v>30</v>
      </c>
      <c r="B63" s="97">
        <v>119</v>
      </c>
      <c r="C63" t="str">
        <f>VLOOKUP(B:B,'Sub Op Table'!A:C,2,0)</f>
        <v>CLIMB ON/OFF EQUIPMENT</v>
      </c>
      <c r="D63" s="6">
        <f>VLOOKUP(B63,'Sub Op Table'!A:C,3,0)</f>
        <v>5.76</v>
      </c>
      <c r="E63" s="103">
        <f t="shared" si="9"/>
        <v>9.6000000000000002E-2</v>
      </c>
      <c r="F63" s="103" t="s">
        <v>484</v>
      </c>
      <c r="G63" s="106">
        <f t="shared" si="10"/>
        <v>0.33333333333333331</v>
      </c>
      <c r="H63" s="88">
        <v>1</v>
      </c>
      <c r="I63" s="103">
        <f t="shared" si="11"/>
        <v>3.2000000000000001E-2</v>
      </c>
      <c r="J63" s="107"/>
      <c r="K63" s="108" t="s">
        <v>629</v>
      </c>
      <c r="R63" s="73"/>
      <c r="S63" s="88"/>
      <c r="T63" s="103"/>
      <c r="X63" s="88"/>
      <c r="Y63" s="103"/>
      <c r="AA63" s="109"/>
    </row>
    <row r="64" spans="1:27" ht="15" x14ac:dyDescent="0.2">
      <c r="A64" s="95">
        <f t="shared" si="12"/>
        <v>31</v>
      </c>
      <c r="B64" s="97">
        <v>23</v>
      </c>
      <c r="C64" t="str">
        <f>VLOOKUP(B:B,'Sub Op Table'!A:C,2,0)</f>
        <v>WALK 3-4 STEPS (6-10 FT, 1.8-3.0 M)</v>
      </c>
      <c r="D64" s="6">
        <f>VLOOKUP(B64,'Sub Op Table'!A:C,3,0)</f>
        <v>2.1599999999999997</v>
      </c>
      <c r="E64" s="103">
        <f t="shared" si="9"/>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2"/>
        <v>32</v>
      </c>
      <c r="B65" s="97">
        <v>1</v>
      </c>
      <c r="C65" t="str">
        <f>VLOOKUP(B:B,'Sub Op Table'!A:C,2,0)</f>
        <v>OBTAIN</v>
      </c>
      <c r="D65" s="6">
        <f>VLOOKUP(B65,'Sub Op Table'!A:C,3,0)</f>
        <v>0.72</v>
      </c>
      <c r="E65" s="103">
        <f t="shared" si="9"/>
        <v>1.2E-2</v>
      </c>
      <c r="F65" s="103" t="s">
        <v>484</v>
      </c>
      <c r="G65" s="106">
        <f t="shared" si="10"/>
        <v>0.33333333333333331</v>
      </c>
      <c r="H65" s="88">
        <v>1</v>
      </c>
      <c r="I65" s="103">
        <f t="shared" ref="I65:I66" si="13">E65*G65*H65</f>
        <v>4.0000000000000001E-3</v>
      </c>
      <c r="J65" s="107"/>
      <c r="K65" s="108" t="s">
        <v>501</v>
      </c>
      <c r="R65" s="73"/>
      <c r="S65" s="88"/>
      <c r="T65" s="103"/>
      <c r="X65" s="88"/>
      <c r="Y65" s="103"/>
      <c r="AA65" s="109"/>
    </row>
    <row r="66" spans="1:27" ht="15" x14ac:dyDescent="0.2">
      <c r="A66" s="95">
        <f t="shared" si="12"/>
        <v>33</v>
      </c>
      <c r="B66" s="97">
        <v>136</v>
      </c>
      <c r="C66" t="str">
        <f>VLOOKUP(B:B,'Sub Op Table'!A:C,2,0)</f>
        <v>INSPECT 5 POINTS</v>
      </c>
      <c r="D66" s="6">
        <f>VLOOKUP(B66,'Sub Op Table'!A:C,3,0)</f>
        <v>2.1599999999999997</v>
      </c>
      <c r="E66" s="103">
        <f t="shared" si="9"/>
        <v>3.5999999999999997E-2</v>
      </c>
      <c r="F66" s="103" t="s">
        <v>484</v>
      </c>
      <c r="G66" s="106">
        <f t="shared" si="10"/>
        <v>0.33333333333333331</v>
      </c>
      <c r="H66" s="88">
        <v>1</v>
      </c>
      <c r="I66" s="103">
        <f t="shared" si="13"/>
        <v>1.1999999999999999E-2</v>
      </c>
      <c r="J66" s="107"/>
      <c r="K66" s="108" t="s">
        <v>502</v>
      </c>
      <c r="R66" s="73"/>
      <c r="S66" s="88"/>
      <c r="T66" s="103"/>
      <c r="X66" s="88"/>
      <c r="Y66" s="103"/>
      <c r="AA66" s="109"/>
    </row>
    <row r="67" spans="1:27" ht="15" x14ac:dyDescent="0.2">
      <c r="A67" s="95">
        <f t="shared" si="12"/>
        <v>34</v>
      </c>
      <c r="B67" s="97">
        <v>24</v>
      </c>
      <c r="C67" t="str">
        <f>VLOOKUP(B:B,'Sub Op Table'!A:C,2,0)</f>
        <v>WALK 5-7 STEPS (11-18 FT, 3.4-5.3 M)</v>
      </c>
      <c r="D67" s="6">
        <f>VLOOKUP(B67,'Sub Op Table'!A:C,3,0)</f>
        <v>3.5999999999999996</v>
      </c>
      <c r="E67" s="103">
        <f t="shared" si="9"/>
        <v>5.9999999999999991E-2</v>
      </c>
      <c r="F67" s="103" t="s">
        <v>484</v>
      </c>
      <c r="G67" s="106">
        <f t="shared" si="10"/>
        <v>0.33333333333333331</v>
      </c>
      <c r="H67" s="88">
        <v>1</v>
      </c>
      <c r="I67" s="103">
        <f>E67*G67*H67</f>
        <v>1.9999999999999997E-2</v>
      </c>
      <c r="J67" s="107"/>
      <c r="K67" s="108" t="s">
        <v>503</v>
      </c>
      <c r="R67" s="73"/>
      <c r="S67" s="88"/>
      <c r="T67" s="103"/>
      <c r="X67" s="88"/>
      <c r="Y67" s="103"/>
      <c r="AA67" s="109"/>
    </row>
    <row r="68" spans="1:27" ht="15" x14ac:dyDescent="0.2">
      <c r="A68" s="95">
        <f t="shared" si="12"/>
        <v>35</v>
      </c>
      <c r="B68" s="97">
        <v>419</v>
      </c>
      <c r="C68" t="str">
        <f>VLOOKUP(B:B,'Sub Op Table'!A:C,2,0)</f>
        <v>Push/Pull large and heavy object a great distance</v>
      </c>
      <c r="D68" s="6">
        <f>VLOOKUP(B68,'Sub Op Table'!A:C,3,0)</f>
        <v>2.88</v>
      </c>
      <c r="E68" s="103">
        <f t="shared" si="9"/>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2"/>
        <v>36</v>
      </c>
      <c r="B69" s="97">
        <v>13</v>
      </c>
      <c r="C69" t="str">
        <f>VLOOKUP(B:B,'Sub Op Table'!A:C,2,0)</f>
        <v>POSITION WITH CARE</v>
      </c>
      <c r="D69" s="6">
        <f>VLOOKUP(B69,'Sub Op Table'!A:C,3,0)</f>
        <v>2.52</v>
      </c>
      <c r="E69" s="103">
        <f t="shared" si="9"/>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2"/>
        <v>37</v>
      </c>
      <c r="B70" s="97">
        <v>245</v>
      </c>
      <c r="C70" t="str">
        <f>VLOOKUP(B:B,'Sub Op Table'!A:C,2,0)</f>
        <v>PROCESS TIME</v>
      </c>
      <c r="D70" s="118">
        <v>90</v>
      </c>
      <c r="E70" s="103">
        <f t="shared" si="9"/>
        <v>1.5</v>
      </c>
      <c r="F70" s="103" t="s">
        <v>484</v>
      </c>
      <c r="G70" s="106">
        <f t="shared" si="10"/>
        <v>0.33333333333333331</v>
      </c>
      <c r="H70" s="88">
        <v>1</v>
      </c>
      <c r="I70" s="103">
        <f t="shared" ref="I70:I71" si="14">E70*G70*H70</f>
        <v>0.5</v>
      </c>
      <c r="J70" s="107"/>
      <c r="K70" s="108" t="s">
        <v>505</v>
      </c>
      <c r="R70" s="73"/>
      <c r="S70" s="88"/>
      <c r="T70" s="103"/>
      <c r="X70" s="88"/>
      <c r="Y70" s="103"/>
      <c r="AA70" s="109"/>
    </row>
    <row r="71" spans="1:27" ht="15" x14ac:dyDescent="0.2">
      <c r="A71" s="95">
        <f t="shared" si="12"/>
        <v>38</v>
      </c>
      <c r="B71" s="97">
        <v>23</v>
      </c>
      <c r="C71" t="str">
        <f>VLOOKUP(B:B,'Sub Op Table'!A:C,2,0)</f>
        <v>WALK 3-4 STEPS (6-10 FT, 1.8-3.0 M)</v>
      </c>
      <c r="D71" s="6">
        <f>VLOOKUP(B71,'Sub Op Table'!A:C,3,0)</f>
        <v>2.1599999999999997</v>
      </c>
      <c r="E71" s="103">
        <f t="shared" si="9"/>
        <v>3.5999999999999997E-2</v>
      </c>
      <c r="F71" s="103" t="s">
        <v>484</v>
      </c>
      <c r="G71" s="106">
        <f t="shared" si="10"/>
        <v>0.33333333333333331</v>
      </c>
      <c r="H71" s="88">
        <v>1</v>
      </c>
      <c r="I71" s="103">
        <f t="shared" si="14"/>
        <v>1.1999999999999999E-2</v>
      </c>
      <c r="J71" s="107"/>
      <c r="K71" s="108" t="s">
        <v>500</v>
      </c>
      <c r="R71" s="73"/>
      <c r="S71" s="88"/>
      <c r="T71" s="103"/>
      <c r="X71" s="88"/>
      <c r="Y71" s="103"/>
      <c r="AA71" s="109"/>
    </row>
    <row r="72" spans="1:27" ht="15" x14ac:dyDescent="0.2">
      <c r="A72" s="95">
        <f t="shared" si="12"/>
        <v>39</v>
      </c>
      <c r="B72" s="97">
        <v>1</v>
      </c>
      <c r="C72" t="str">
        <f>VLOOKUP(B:B,'Sub Op Table'!A:C,2,0)</f>
        <v>OBTAIN</v>
      </c>
      <c r="D72" s="6">
        <f>VLOOKUP(B72,'Sub Op Table'!A:C,3,0)</f>
        <v>0.72</v>
      </c>
      <c r="E72" s="103">
        <f t="shared" si="9"/>
        <v>1.2E-2</v>
      </c>
      <c r="F72" s="103" t="s">
        <v>484</v>
      </c>
      <c r="G72" s="106">
        <f t="shared" si="10"/>
        <v>0.33333333333333331</v>
      </c>
      <c r="H72" s="88">
        <v>1</v>
      </c>
      <c r="I72" s="103">
        <f>E72*G72*H72</f>
        <v>4.0000000000000001E-3</v>
      </c>
      <c r="J72" s="107"/>
      <c r="K72" s="108" t="s">
        <v>501</v>
      </c>
      <c r="R72" s="73"/>
      <c r="S72" s="88"/>
      <c r="T72" s="103"/>
      <c r="X72" s="88"/>
      <c r="Y72" s="103"/>
      <c r="AA72" s="109"/>
    </row>
    <row r="73" spans="1:27" ht="15" x14ac:dyDescent="0.2">
      <c r="A73" s="95">
        <f t="shared" si="12"/>
        <v>40</v>
      </c>
      <c r="B73" s="97">
        <v>13</v>
      </c>
      <c r="C73" t="str">
        <f>VLOOKUP(B:B,'Sub Op Table'!A:C,2,0)</f>
        <v>POSITION WITH CARE</v>
      </c>
      <c r="D73" s="6">
        <f>VLOOKUP(B73,'Sub Op Table'!A:C,3,0)</f>
        <v>2.52</v>
      </c>
      <c r="E73" s="103">
        <f t="shared" si="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15">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15"/>
        <v>3.5999999999999997E-2</v>
      </c>
      <c r="F76" s="103" t="s">
        <v>484</v>
      </c>
      <c r="G76" s="106">
        <f t="shared" ref="G76:G78" si="16">VLOOKUP(F76,$C$15:$D$21,2,FALSE)</f>
        <v>0.33333333333333331</v>
      </c>
      <c r="H76" s="88">
        <v>1</v>
      </c>
      <c r="I76" s="103">
        <f t="shared" ref="I76:I77" si="17">E76*G76*H76</f>
        <v>1.1999999999999999E-2</v>
      </c>
      <c r="J76" s="107"/>
      <c r="K76" s="108" t="s">
        <v>498</v>
      </c>
      <c r="R76" s="73"/>
      <c r="S76" s="88"/>
      <c r="T76" s="103"/>
      <c r="X76" s="88"/>
      <c r="Y76" s="103"/>
      <c r="AA76" s="109"/>
    </row>
    <row r="77" spans="1:27" ht="15" x14ac:dyDescent="0.2">
      <c r="A77" s="95">
        <f t="shared" ref="A77:A78" si="18">A76+1</f>
        <v>43</v>
      </c>
      <c r="B77" s="97">
        <v>412</v>
      </c>
      <c r="C77" t="str">
        <f>VLOOKUP(B:B,'Sub Op Table'!A:C,2,0)</f>
        <v>ALIGN TO 2 POINTS</v>
      </c>
      <c r="D77" s="6">
        <f>VLOOKUP(B77,'Sub Op Table'!A:C,3,0)</f>
        <v>2.52</v>
      </c>
      <c r="E77" s="103">
        <f t="shared" si="15"/>
        <v>4.2000000000000003E-2</v>
      </c>
      <c r="F77" s="103" t="s">
        <v>484</v>
      </c>
      <c r="G77" s="106">
        <f t="shared" si="16"/>
        <v>0.33333333333333331</v>
      </c>
      <c r="H77" s="88">
        <v>1</v>
      </c>
      <c r="I77" s="103">
        <f t="shared" si="17"/>
        <v>1.4E-2</v>
      </c>
      <c r="J77" s="107"/>
      <c r="K77" s="108" t="s">
        <v>507</v>
      </c>
      <c r="R77" s="73"/>
      <c r="S77" s="88"/>
      <c r="T77" s="103"/>
      <c r="X77" s="88"/>
      <c r="Y77" s="103"/>
      <c r="AA77" s="109"/>
    </row>
    <row r="78" spans="1:27" ht="15" x14ac:dyDescent="0.2">
      <c r="A78" s="95">
        <f t="shared" si="18"/>
        <v>44</v>
      </c>
      <c r="B78" s="97">
        <v>197</v>
      </c>
      <c r="C78" t="str">
        <f>VLOOKUP(B:B,'Sub Op Table'!A:C,2,0)</f>
        <v>PUSH BUTTON/PUSH PULL SWITCH / LEVER &lt;12"</v>
      </c>
      <c r="D78" s="6">
        <f>VLOOKUP(B78,'Sub Op Table'!A:C,3,0)</f>
        <v>1.0799999999999998</v>
      </c>
      <c r="E78" s="103">
        <f t="shared" si="15"/>
        <v>1.7999999999999999E-2</v>
      </c>
      <c r="F78" s="103" t="s">
        <v>484</v>
      </c>
      <c r="G78" s="106">
        <f t="shared" si="16"/>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4" si="19">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19"/>
        <v>9.6000000000000002E-2</v>
      </c>
      <c r="F81" s="103" t="s">
        <v>333</v>
      </c>
      <c r="G81" s="106">
        <f t="shared" ref="G81:G104" si="20">VLOOKUP(F81,$C$14:$D$20,2,FALSE)</f>
        <v>6.6666666666666666E-2</v>
      </c>
      <c r="H81" s="88">
        <v>1</v>
      </c>
      <c r="I81" s="103">
        <f t="shared" ref="I81:I82" si="21">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19"/>
        <v>0.75</v>
      </c>
      <c r="F82" s="103" t="s">
        <v>484</v>
      </c>
      <c r="G82" s="106">
        <f t="shared" si="20"/>
        <v>0.33333333333333331</v>
      </c>
      <c r="H82" s="88">
        <v>1</v>
      </c>
      <c r="I82" s="103">
        <f t="shared" si="21"/>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19"/>
        <v>0.16666666666666666</v>
      </c>
      <c r="F83" s="103" t="s">
        <v>484</v>
      </c>
      <c r="G83" s="106">
        <f t="shared" si="20"/>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si="19"/>
        <v>9.6000000000000002E-2</v>
      </c>
      <c r="F84" s="103" t="s">
        <v>333</v>
      </c>
      <c r="G84" s="106">
        <f t="shared" si="20"/>
        <v>6.6666666666666666E-2</v>
      </c>
      <c r="H84" s="88">
        <v>1</v>
      </c>
      <c r="I84" s="103">
        <f>E84*G84*H84</f>
        <v>6.4000000000000003E-3</v>
      </c>
      <c r="J84" s="107"/>
      <c r="K84" s="108" t="s">
        <v>524</v>
      </c>
      <c r="R84" s="73"/>
      <c r="S84" s="88"/>
      <c r="T84" s="103"/>
      <c r="X84" s="88"/>
      <c r="Y84" s="103"/>
      <c r="AA84" s="109"/>
    </row>
    <row r="85" spans="1:27" ht="15" x14ac:dyDescent="0.2">
      <c r="C85" s="89" t="s">
        <v>817</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93" si="22">D86/60</f>
        <v>8.3399999999999988E-2</v>
      </c>
      <c r="F86" s="103" t="s">
        <v>333</v>
      </c>
      <c r="G86" s="106">
        <f t="shared" si="20"/>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2"/>
        <v>1.7999999999999999E-2</v>
      </c>
      <c r="F87" s="103" t="s">
        <v>333</v>
      </c>
      <c r="G87" s="106">
        <f t="shared" si="20"/>
        <v>6.6666666666666666E-2</v>
      </c>
      <c r="H87" s="88">
        <v>1</v>
      </c>
      <c r="I87" s="103">
        <f t="shared" ref="I87" si="23">E87*G87*H87</f>
        <v>1.1999999999999999E-3</v>
      </c>
      <c r="J87" s="107"/>
      <c r="K87" s="108" t="s">
        <v>514</v>
      </c>
      <c r="R87" s="73"/>
      <c r="S87" s="88"/>
      <c r="T87" s="103"/>
      <c r="X87" s="88"/>
      <c r="Y87" s="103"/>
      <c r="AA87" s="109"/>
    </row>
    <row r="88" spans="1:27" ht="15" x14ac:dyDescent="0.2">
      <c r="A88" s="95">
        <f t="shared" ref="A88:A93" si="24">A87+1</f>
        <v>52</v>
      </c>
      <c r="B88" s="97">
        <v>245</v>
      </c>
      <c r="C88" t="str">
        <f>VLOOKUP(B:B,'Sub Op Table'!A:C,2,0)</f>
        <v>PROCESS TIME</v>
      </c>
      <c r="D88" s="118">
        <v>15</v>
      </c>
      <c r="E88" s="103">
        <f t="shared" si="22"/>
        <v>0.25</v>
      </c>
      <c r="F88" s="103" t="s">
        <v>333</v>
      </c>
      <c r="G88" s="106">
        <f t="shared" si="20"/>
        <v>6.6666666666666666E-2</v>
      </c>
      <c r="H88" s="88">
        <v>1</v>
      </c>
      <c r="I88" s="103">
        <f>E88*G88*H88</f>
        <v>1.6666666666666666E-2</v>
      </c>
      <c r="J88" s="107"/>
      <c r="K88" s="19" t="s">
        <v>341</v>
      </c>
      <c r="R88" s="73"/>
      <c r="S88" s="88"/>
      <c r="T88" s="103"/>
      <c r="X88" s="88"/>
      <c r="Y88" s="103"/>
      <c r="AA88" s="109"/>
    </row>
    <row r="89" spans="1:27" ht="15" x14ac:dyDescent="0.2">
      <c r="A89" s="95">
        <f t="shared" si="24"/>
        <v>53</v>
      </c>
      <c r="B89" s="97">
        <v>28</v>
      </c>
      <c r="C89" t="str">
        <f>VLOOKUP(B:B,'Sub Op Table'!A:C,2,0)</f>
        <v>WALK 21-26 STEPS (51-65 FT, 15.5-19.8 M)</v>
      </c>
      <c r="D89" s="6">
        <f>VLOOKUP(B89,'Sub Op Table'!A:C,3,0)</f>
        <v>15.12</v>
      </c>
      <c r="E89" s="103">
        <f t="shared" si="22"/>
        <v>0.252</v>
      </c>
      <c r="F89" s="103" t="s">
        <v>333</v>
      </c>
      <c r="G89" s="106">
        <f t="shared" si="20"/>
        <v>6.6666666666666666E-2</v>
      </c>
      <c r="H89" s="88">
        <v>1</v>
      </c>
      <c r="I89" s="103">
        <f>E89*G89*H89</f>
        <v>1.6799999999999999E-2</v>
      </c>
      <c r="J89" s="107"/>
      <c r="K89" s="108" t="s">
        <v>515</v>
      </c>
      <c r="R89" s="73"/>
      <c r="S89" s="88"/>
      <c r="T89" s="103"/>
      <c r="X89" s="88"/>
      <c r="Y89" s="103"/>
      <c r="AA89" s="109"/>
    </row>
    <row r="90" spans="1:27" ht="15" x14ac:dyDescent="0.2">
      <c r="A90" s="95">
        <f t="shared" si="24"/>
        <v>54</v>
      </c>
      <c r="B90" s="97">
        <v>434</v>
      </c>
      <c r="C90" t="str">
        <f>VLOOKUP(B:B,'Sub Op Table'!A:C,2,0)</f>
        <v>OBTAIN RADIO FROM BELT AND RETURN</v>
      </c>
      <c r="D90" s="6">
        <f>VLOOKUP(B90,'Sub Op Table'!A:C,3,0)</f>
        <v>2.88</v>
      </c>
      <c r="E90" s="103">
        <f t="shared" si="22"/>
        <v>4.8000000000000001E-2</v>
      </c>
      <c r="F90" s="103" t="s">
        <v>333</v>
      </c>
      <c r="G90" s="106">
        <f t="shared" si="20"/>
        <v>6.6666666666666666E-2</v>
      </c>
      <c r="H90" s="88">
        <v>1</v>
      </c>
      <c r="I90" s="103">
        <f t="shared" ref="I90:I91" si="25">E90*G90*H90</f>
        <v>3.2000000000000002E-3</v>
      </c>
      <c r="J90" s="107"/>
      <c r="K90" s="108" t="s">
        <v>516</v>
      </c>
      <c r="R90" s="73"/>
      <c r="S90" s="88"/>
      <c r="T90" s="103"/>
      <c r="X90" s="88"/>
      <c r="Y90" s="103"/>
      <c r="AA90" s="109"/>
    </row>
    <row r="91" spans="1:27" ht="15" x14ac:dyDescent="0.2">
      <c r="A91" s="95">
        <f t="shared" si="24"/>
        <v>55</v>
      </c>
      <c r="B91" s="97">
        <v>412</v>
      </c>
      <c r="C91" t="str">
        <f>VLOOKUP(B:B,'Sub Op Table'!A:C,2,0)</f>
        <v>ALIGN TO 2 POINTS</v>
      </c>
      <c r="D91" s="6">
        <f>VLOOKUP(B91,'Sub Op Table'!A:C,3,0)</f>
        <v>2.52</v>
      </c>
      <c r="E91" s="103">
        <f t="shared" si="22"/>
        <v>4.2000000000000003E-2</v>
      </c>
      <c r="F91" s="103" t="s">
        <v>333</v>
      </c>
      <c r="G91" s="106">
        <f t="shared" si="20"/>
        <v>6.6666666666666666E-2</v>
      </c>
      <c r="H91" s="88">
        <v>1</v>
      </c>
      <c r="I91" s="103">
        <f t="shared" si="25"/>
        <v>2.8E-3</v>
      </c>
      <c r="J91" s="107"/>
      <c r="K91" s="108" t="s">
        <v>517</v>
      </c>
      <c r="R91" s="73"/>
      <c r="S91" s="88"/>
      <c r="T91" s="103"/>
      <c r="X91" s="88"/>
      <c r="Y91" s="103"/>
      <c r="AA91" s="109"/>
    </row>
    <row r="92" spans="1:27" ht="15" x14ac:dyDescent="0.2">
      <c r="A92" s="95">
        <f t="shared" si="24"/>
        <v>56</v>
      </c>
      <c r="B92" s="97">
        <v>197</v>
      </c>
      <c r="C92" t="str">
        <f>VLOOKUP(B:B,'Sub Op Table'!A:C,2,0)</f>
        <v>PUSH BUTTON/PUSH PULL SWITCH / LEVER &lt;12"</v>
      </c>
      <c r="D92" s="6">
        <f>VLOOKUP(B92,'Sub Op Table'!A:C,3,0)</f>
        <v>1.0799999999999998</v>
      </c>
      <c r="E92" s="103">
        <f t="shared" si="22"/>
        <v>1.7999999999999999E-2</v>
      </c>
      <c r="F92" s="103" t="s">
        <v>333</v>
      </c>
      <c r="G92" s="106">
        <f t="shared" si="20"/>
        <v>6.6666666666666666E-2</v>
      </c>
      <c r="H92" s="88">
        <v>1</v>
      </c>
      <c r="I92" s="103">
        <f>E92*G92*H92</f>
        <v>1.1999999999999999E-3</v>
      </c>
      <c r="J92" s="107"/>
      <c r="K92" s="108" t="s">
        <v>518</v>
      </c>
      <c r="R92" s="73"/>
      <c r="S92" s="88"/>
      <c r="T92" s="103"/>
      <c r="X92" s="88"/>
      <c r="Y92" s="103"/>
      <c r="AA92" s="109"/>
    </row>
    <row r="93" spans="1:27" ht="15" x14ac:dyDescent="0.2">
      <c r="A93" s="95">
        <f t="shared" si="24"/>
        <v>57</v>
      </c>
      <c r="B93" s="97">
        <v>136</v>
      </c>
      <c r="C93" t="str">
        <f>VLOOKUP(B:B,'Sub Op Table'!A:C,2,0)</f>
        <v>INSPECT 5 POINTS</v>
      </c>
      <c r="D93" s="6">
        <f>VLOOKUP(B93,'Sub Op Table'!A:C,3,0)</f>
        <v>2.1599999999999997</v>
      </c>
      <c r="E93" s="103">
        <f t="shared" si="22"/>
        <v>3.5999999999999997E-2</v>
      </c>
      <c r="F93" s="103" t="s">
        <v>333</v>
      </c>
      <c r="G93" s="106">
        <f t="shared" si="20"/>
        <v>6.6666666666666666E-2</v>
      </c>
      <c r="H93" s="88">
        <v>1</v>
      </c>
      <c r="I93" s="103">
        <f>E93*G93*H93</f>
        <v>2.3999999999999998E-3</v>
      </c>
      <c r="J93" s="107"/>
      <c r="K93" s="108" t="s">
        <v>519</v>
      </c>
      <c r="R93" s="73"/>
      <c r="S93" s="88"/>
      <c r="T93" s="103"/>
      <c r="X93" s="88"/>
      <c r="Y93" s="103"/>
      <c r="AA93" s="109"/>
    </row>
    <row r="94" spans="1:27" ht="15" x14ac:dyDescent="0.2">
      <c r="C94" s="89" t="s">
        <v>818</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0"/>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104" si="26">D96/60</f>
        <v>9.6000000000000002E-2</v>
      </c>
      <c r="F96" s="103" t="s">
        <v>333</v>
      </c>
      <c r="G96" s="106">
        <f t="shared" si="20"/>
        <v>6.6666666666666666E-2</v>
      </c>
      <c r="H96" s="88">
        <v>1</v>
      </c>
      <c r="I96" s="103">
        <f t="shared" ref="I96:I97" si="27">E96*G96*H96</f>
        <v>6.4000000000000003E-3</v>
      </c>
      <c r="J96" s="107"/>
      <c r="K96" s="108" t="s">
        <v>510</v>
      </c>
      <c r="R96" s="73"/>
      <c r="S96" s="88"/>
      <c r="T96" s="103"/>
      <c r="X96" s="88"/>
      <c r="Y96" s="103"/>
      <c r="AA96" s="109"/>
    </row>
    <row r="97" spans="1:27" ht="15" x14ac:dyDescent="0.2">
      <c r="A97" s="95">
        <f t="shared" ref="A97:A104" si="28">A96+1</f>
        <v>60</v>
      </c>
      <c r="B97" s="97">
        <v>245</v>
      </c>
      <c r="C97" t="str">
        <f>VLOOKUP(B:B,'Sub Op Table'!A:C,2,0)</f>
        <v>PROCESS TIME</v>
      </c>
      <c r="D97" s="118">
        <v>45</v>
      </c>
      <c r="E97" s="103">
        <f>D97/60</f>
        <v>0.75</v>
      </c>
      <c r="F97" s="103" t="s">
        <v>484</v>
      </c>
      <c r="G97" s="106">
        <f t="shared" si="20"/>
        <v>0.33333333333333331</v>
      </c>
      <c r="H97" s="88">
        <v>1</v>
      </c>
      <c r="I97" s="103">
        <f t="shared" si="27"/>
        <v>0.25</v>
      </c>
      <c r="J97" s="107"/>
      <c r="K97" s="108" t="s">
        <v>520</v>
      </c>
      <c r="R97" s="73"/>
      <c r="S97" s="88"/>
      <c r="T97" s="103"/>
      <c r="X97" s="88"/>
      <c r="Y97" s="103"/>
      <c r="AA97" s="109"/>
    </row>
    <row r="98" spans="1:27" ht="15" x14ac:dyDescent="0.2">
      <c r="A98" s="95">
        <f t="shared" si="28"/>
        <v>61</v>
      </c>
      <c r="B98" s="97">
        <v>245</v>
      </c>
      <c r="C98" t="str">
        <f>VLOOKUP(B:B,'Sub Op Table'!A:C,2,0)</f>
        <v>PROCESS TIME</v>
      </c>
      <c r="D98" s="118">
        <v>10</v>
      </c>
      <c r="E98" s="103">
        <f t="shared" si="26"/>
        <v>0.16666666666666666</v>
      </c>
      <c r="F98" s="103" t="s">
        <v>484</v>
      </c>
      <c r="G98" s="106">
        <f t="shared" si="20"/>
        <v>0.33333333333333331</v>
      </c>
      <c r="H98" s="88">
        <v>1</v>
      </c>
      <c r="I98" s="103">
        <f>E98*G98*H98</f>
        <v>5.5555555555555552E-2</v>
      </c>
      <c r="J98" s="107"/>
      <c r="K98" s="108" t="s">
        <v>521</v>
      </c>
      <c r="R98" s="73"/>
      <c r="S98" s="88"/>
      <c r="T98" s="103"/>
      <c r="X98" s="88"/>
      <c r="Y98" s="103"/>
      <c r="AA98" s="109"/>
    </row>
    <row r="99" spans="1:27" ht="15" x14ac:dyDescent="0.2">
      <c r="A99" s="95">
        <f t="shared" si="28"/>
        <v>62</v>
      </c>
      <c r="B99" s="97">
        <v>245</v>
      </c>
      <c r="C99" t="str">
        <f>VLOOKUP(B:B,'Sub Op Table'!A:C,2,0)</f>
        <v>PROCESS TIME</v>
      </c>
      <c r="D99" s="118">
        <v>5</v>
      </c>
      <c r="E99" s="103">
        <f t="shared" si="26"/>
        <v>8.3333333333333329E-2</v>
      </c>
      <c r="F99" s="103" t="s">
        <v>484</v>
      </c>
      <c r="G99" s="106">
        <f t="shared" si="20"/>
        <v>0.33333333333333331</v>
      </c>
      <c r="H99" s="88">
        <v>1</v>
      </c>
      <c r="I99" s="103">
        <f>E99*G99*H99</f>
        <v>2.7777777777777776E-2</v>
      </c>
      <c r="J99" s="107"/>
      <c r="K99" s="108" t="s">
        <v>522</v>
      </c>
      <c r="R99" s="73"/>
      <c r="S99" s="88"/>
      <c r="T99" s="103"/>
      <c r="X99" s="88"/>
      <c r="Y99" s="103"/>
      <c r="AA99" s="109"/>
    </row>
    <row r="100" spans="1:27" ht="15" x14ac:dyDescent="0.2">
      <c r="A100" s="95">
        <f t="shared" si="28"/>
        <v>63</v>
      </c>
      <c r="B100" s="97">
        <v>119</v>
      </c>
      <c r="C100" t="str">
        <f>VLOOKUP(B:B,'Sub Op Table'!A:C,2,0)</f>
        <v>CLIMB ON/OFF EQUIPMENT</v>
      </c>
      <c r="D100" s="6">
        <f>VLOOKUP(B100,'Sub Op Table'!A:C,3,0)</f>
        <v>5.76</v>
      </c>
      <c r="E100" s="103">
        <f t="shared" si="26"/>
        <v>9.6000000000000002E-2</v>
      </c>
      <c r="F100" s="103" t="s">
        <v>333</v>
      </c>
      <c r="G100" s="106">
        <f t="shared" si="20"/>
        <v>6.6666666666666666E-2</v>
      </c>
      <c r="H100" s="88">
        <v>1</v>
      </c>
      <c r="I100" s="103">
        <f>E100*G100*H100</f>
        <v>6.4000000000000003E-3</v>
      </c>
      <c r="J100" s="107"/>
      <c r="K100" s="108" t="s">
        <v>524</v>
      </c>
      <c r="R100" s="73"/>
      <c r="S100" s="88"/>
      <c r="T100" s="103"/>
      <c r="X100" s="88"/>
      <c r="Y100" s="103"/>
      <c r="AA100" s="109"/>
    </row>
    <row r="101" spans="1:27" ht="15" x14ac:dyDescent="0.2">
      <c r="A101" s="95">
        <f t="shared" si="28"/>
        <v>64</v>
      </c>
      <c r="B101" s="97">
        <v>24</v>
      </c>
      <c r="C101" t="str">
        <f>VLOOKUP(B:B,'Sub Op Table'!A:C,2,0)</f>
        <v>WALK 5-7 STEPS (11-18 FT, 3.4-5.3 M)</v>
      </c>
      <c r="D101" s="6">
        <f>VLOOKUP(B101,'Sub Op Table'!A:C,3,0)</f>
        <v>3.5999999999999996</v>
      </c>
      <c r="E101" s="103">
        <f t="shared" si="26"/>
        <v>5.9999999999999991E-2</v>
      </c>
      <c r="F101" s="103" t="s">
        <v>333</v>
      </c>
      <c r="G101" s="106">
        <f t="shared" si="20"/>
        <v>6.6666666666666666E-2</v>
      </c>
      <c r="H101" s="88">
        <v>1</v>
      </c>
      <c r="I101" s="103">
        <f t="shared" ref="I101:I102" si="29">E101*G101*H101</f>
        <v>3.9999999999999992E-3</v>
      </c>
      <c r="J101" s="107"/>
      <c r="K101" s="108" t="s">
        <v>525</v>
      </c>
      <c r="R101" s="73"/>
      <c r="S101" s="88"/>
      <c r="T101" s="103"/>
      <c r="X101" s="88"/>
      <c r="Y101" s="103"/>
      <c r="AA101" s="109"/>
    </row>
    <row r="102" spans="1:27" ht="15" x14ac:dyDescent="0.2">
      <c r="A102" s="95">
        <f t="shared" si="28"/>
        <v>65</v>
      </c>
      <c r="B102" s="97">
        <v>434</v>
      </c>
      <c r="C102" t="str">
        <f>VLOOKUP(B:B,'Sub Op Table'!A:C,2,0)</f>
        <v>OBTAIN RADIO FROM BELT AND RETURN</v>
      </c>
      <c r="D102" s="6">
        <f>VLOOKUP(B102,'Sub Op Table'!A:C,3,0)</f>
        <v>2.88</v>
      </c>
      <c r="E102" s="103">
        <f t="shared" si="26"/>
        <v>4.8000000000000001E-2</v>
      </c>
      <c r="F102" s="103" t="s">
        <v>333</v>
      </c>
      <c r="G102" s="106">
        <f t="shared" si="20"/>
        <v>6.6666666666666666E-2</v>
      </c>
      <c r="H102" s="88">
        <v>1</v>
      </c>
      <c r="I102" s="103">
        <f t="shared" si="29"/>
        <v>3.2000000000000002E-3</v>
      </c>
      <c r="J102" s="107"/>
      <c r="K102" s="108" t="s">
        <v>526</v>
      </c>
      <c r="R102" s="73"/>
      <c r="S102" s="88"/>
      <c r="T102" s="103"/>
      <c r="X102" s="88"/>
      <c r="Y102" s="103"/>
      <c r="AA102" s="109"/>
    </row>
    <row r="103" spans="1:27" ht="15" x14ac:dyDescent="0.2">
      <c r="A103" s="95">
        <f t="shared" si="28"/>
        <v>66</v>
      </c>
      <c r="B103" s="97">
        <v>412</v>
      </c>
      <c r="C103" t="str">
        <f>VLOOKUP(B:B,'Sub Op Table'!A:C,2,0)</f>
        <v>ALIGN TO 2 POINTS</v>
      </c>
      <c r="D103" s="6">
        <f>VLOOKUP(B103,'Sub Op Table'!A:C,3,0)</f>
        <v>2.52</v>
      </c>
      <c r="E103" s="103">
        <f t="shared" si="26"/>
        <v>4.2000000000000003E-2</v>
      </c>
      <c r="F103" s="103" t="s">
        <v>484</v>
      </c>
      <c r="G103" s="106">
        <f t="shared" si="20"/>
        <v>0.33333333333333331</v>
      </c>
      <c r="H103" s="88">
        <v>1</v>
      </c>
      <c r="I103" s="103">
        <f>E103*G103*H103</f>
        <v>1.4E-2</v>
      </c>
      <c r="J103" s="107"/>
      <c r="K103" s="108" t="s">
        <v>527</v>
      </c>
      <c r="R103" s="73"/>
      <c r="S103" s="88"/>
      <c r="T103" s="103"/>
      <c r="X103" s="88"/>
      <c r="Y103" s="103"/>
      <c r="AA103" s="109"/>
    </row>
    <row r="104" spans="1:27" ht="15" x14ac:dyDescent="0.2">
      <c r="A104" s="95">
        <f t="shared" si="28"/>
        <v>67</v>
      </c>
      <c r="B104" s="97">
        <v>197</v>
      </c>
      <c r="C104" t="str">
        <f>VLOOKUP(B:B,'Sub Op Table'!A:C,2,0)</f>
        <v>PUSH BUTTON/PUSH PULL SWITCH / LEVER &lt;12"</v>
      </c>
      <c r="D104" s="6">
        <f>VLOOKUP(B104,'Sub Op Table'!A:C,3,0)</f>
        <v>1.0799999999999998</v>
      </c>
      <c r="E104" s="103">
        <f t="shared" si="26"/>
        <v>1.7999999999999999E-2</v>
      </c>
      <c r="F104" s="103" t="s">
        <v>484</v>
      </c>
      <c r="G104" s="106">
        <f t="shared" si="20"/>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E24:F25 F14:F16 E18:F21" xr:uid="{6B52120D-A600-457E-9622-829718D6E2AF}">
      <formula1>"UMT Study, Client Data, Video Data, Assumption, Expert Knowledge"</formula1>
    </dataValidation>
    <dataValidation type="list" allowBlank="1" showInputMessage="1" showErrorMessage="1" sqref="F29" xr:uid="{1850BEB3-3919-4361-BC8D-06F117A51690}">
      <formula1>$C$14:$C$21</formula1>
    </dataValidation>
    <dataValidation type="list" allowBlank="1" showInputMessage="1" showErrorMessage="1" sqref="F30:F104" xr:uid="{67E92F7D-EE59-43E3-807E-BA32F960CEF7}">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E613-B6E9-4700-81A2-0662D090F8FA}">
  <sheetPr codeName="Sheet29"/>
  <dimension ref="A1:AC167"/>
  <sheetViews>
    <sheetView showGridLines="0" topLeftCell="A24" zoomScale="80" zoomScaleNormal="80" workbookViewId="0">
      <selection activeCell="J43" sqref="J43"/>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9.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0" t="s">
        <v>160</v>
      </c>
      <c r="B1" s="240"/>
      <c r="C1" s="240"/>
      <c r="D1" s="240"/>
      <c r="E1" s="240"/>
      <c r="F1" s="240"/>
      <c r="G1" s="240"/>
      <c r="H1" s="240"/>
      <c r="I1" s="240"/>
      <c r="J1" s="240"/>
      <c r="K1" s="240"/>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819</v>
      </c>
      <c r="E6" s="6"/>
      <c r="F6" s="6"/>
      <c r="G6" s="12"/>
      <c r="H6" s="161"/>
      <c r="I6" s="133"/>
      <c r="J6" s="87"/>
      <c r="K6" s="28"/>
    </row>
    <row r="7" spans="1:20" customFormat="1" x14ac:dyDescent="0.15">
      <c r="A7" s="28"/>
      <c r="B7" s="6"/>
      <c r="C7" s="5" t="s">
        <v>161</v>
      </c>
      <c r="D7" s="15" t="s">
        <v>377</v>
      </c>
      <c r="E7" s="6"/>
      <c r="F7" s="6"/>
      <c r="G7" s="12"/>
      <c r="H7" s="168"/>
      <c r="I7" s="133"/>
      <c r="J7" s="87"/>
      <c r="K7" s="28"/>
      <c r="L7" s="176"/>
    </row>
    <row r="8" spans="1:20" customFormat="1" x14ac:dyDescent="0.15">
      <c r="A8" s="28"/>
      <c r="B8" s="6"/>
      <c r="D8" s="6"/>
      <c r="E8" s="6"/>
      <c r="F8" s="6"/>
      <c r="G8" s="12"/>
      <c r="H8" s="168"/>
      <c r="I8" s="133"/>
      <c r="J8" s="87"/>
      <c r="K8" s="28"/>
      <c r="L8" s="34"/>
    </row>
    <row r="9" spans="1:20" customFormat="1" x14ac:dyDescent="0.15">
      <c r="A9" s="28"/>
      <c r="B9" s="6"/>
      <c r="C9" s="5"/>
      <c r="D9" s="6"/>
      <c r="E9" s="6"/>
      <c r="F9" s="6"/>
      <c r="G9" s="12"/>
      <c r="H9" s="168"/>
      <c r="I9" s="133"/>
      <c r="J9" s="87"/>
      <c r="K9" s="28"/>
      <c r="L9" s="177"/>
    </row>
    <row r="10" spans="1:20" customFormat="1" x14ac:dyDescent="0.15">
      <c r="A10" s="28"/>
      <c r="B10" s="6"/>
      <c r="C10" s="32" t="s">
        <v>163</v>
      </c>
      <c r="D10" s="17" t="s">
        <v>329</v>
      </c>
      <c r="E10" s="6"/>
      <c r="F10" s="6"/>
      <c r="G10" s="12"/>
      <c r="H10" s="168"/>
      <c r="I10" s="133"/>
      <c r="J10" s="87"/>
      <c r="K10" s="28"/>
      <c r="L10" s="178"/>
    </row>
    <row r="11" spans="1:20" customFormat="1" x14ac:dyDescent="0.15">
      <c r="A11" s="28"/>
      <c r="B11" s="6"/>
      <c r="C11" t="s">
        <v>164</v>
      </c>
      <c r="D11" s="70">
        <v>0.12667</v>
      </c>
      <c r="E11" s="6"/>
      <c r="F11" s="6"/>
      <c r="G11" s="12"/>
      <c r="H11" s="164"/>
      <c r="I11" s="133"/>
      <c r="J11" s="87"/>
      <c r="K11" s="28"/>
      <c r="L11" s="4"/>
    </row>
    <row r="12" spans="1:20" customFormat="1" x14ac:dyDescent="0.15">
      <c r="A12" s="28"/>
      <c r="B12" s="6"/>
      <c r="D12" s="6"/>
      <c r="E12" s="6"/>
      <c r="F12" s="6"/>
      <c r="G12" s="12"/>
      <c r="H12" s="164"/>
      <c r="I12" s="133"/>
      <c r="J12" s="87"/>
      <c r="L12" s="86"/>
    </row>
    <row r="13" spans="1:20" customFormat="1" x14ac:dyDescent="0.15">
      <c r="B13" s="6"/>
      <c r="C13" s="5" t="s">
        <v>155</v>
      </c>
      <c r="D13" s="33" t="s">
        <v>156</v>
      </c>
      <c r="E13" s="33" t="s">
        <v>154</v>
      </c>
      <c r="F13" s="33"/>
      <c r="G13" s="12"/>
      <c r="H13" s="164"/>
      <c r="I13" s="179"/>
      <c r="J13" s="87"/>
      <c r="K13" s="28"/>
      <c r="L13" s="6"/>
    </row>
    <row r="14" spans="1:20" customFormat="1" x14ac:dyDescent="0.15">
      <c r="B14" s="6"/>
      <c r="C14" s="80" t="s">
        <v>840</v>
      </c>
      <c r="D14" s="20">
        <f>'Main Page'!C9/'Secondary Assumptions'!C11</f>
        <v>4</v>
      </c>
      <c r="E14" s="17" t="s">
        <v>688</v>
      </c>
      <c r="F14" s="17"/>
      <c r="G14" s="12"/>
      <c r="H14" s="164"/>
      <c r="I14" s="133"/>
      <c r="J14" s="87"/>
      <c r="L14" s="86"/>
    </row>
    <row r="15" spans="1:20" customFormat="1" x14ac:dyDescent="0.15">
      <c r="B15" s="6"/>
      <c r="C15" s="21"/>
      <c r="D15" s="27"/>
      <c r="E15" s="17"/>
      <c r="F15" s="17"/>
      <c r="G15" s="12"/>
      <c r="H15" s="94"/>
      <c r="I15" s="91"/>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1" t="s">
        <v>821</v>
      </c>
      <c r="B28" s="241"/>
      <c r="C28" s="241"/>
      <c r="D28" s="241"/>
      <c r="E28" s="241"/>
      <c r="F28" s="241"/>
      <c r="G28" s="241"/>
      <c r="H28" s="241"/>
      <c r="I28" s="241"/>
      <c r="J28" s="241"/>
      <c r="K28" s="241"/>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840</v>
      </c>
      <c r="G30" s="106">
        <f>VLOOKUP(F30,$C$14:$D$20,2,FALSE)</f>
        <v>4</v>
      </c>
      <c r="H30" s="88">
        <f>'Secondary Assumptions'!C14/'Secondary Assumptions'!C12</f>
        <v>0.25</v>
      </c>
      <c r="I30" s="103">
        <f>E30*G30*H30</f>
        <v>0.192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si="0"/>
        <v>1.2E-2</v>
      </c>
      <c r="F31" s="103" t="s">
        <v>840</v>
      </c>
      <c r="G31" s="106">
        <f>VLOOKUP(F31,$C$14:$D$20,2,FALSE)</f>
        <v>4</v>
      </c>
      <c r="H31" s="88">
        <f>'Secondary Assumptions'!C14/'Secondary Assumptions'!C12</f>
        <v>0.25</v>
      </c>
      <c r="I31" s="103">
        <f>E31*G31*H31</f>
        <v>1.2E-2</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840</v>
      </c>
      <c r="G32" s="106">
        <f>VLOOKUP(F32,$C$14:$D$20,2,FALSE)</f>
        <v>4</v>
      </c>
      <c r="H32" s="88">
        <f>'Secondary Assumptions'!C14/'Secondary Assumptions'!C12</f>
        <v>0.25</v>
      </c>
      <c r="I32" s="103">
        <f t="shared" ref="I32" si="1">E32*G32*H32</f>
        <v>0.26399999999999996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2">D34/60</f>
        <v>4.8000000000000001E-2</v>
      </c>
      <c r="F34" s="103" t="s">
        <v>840</v>
      </c>
      <c r="G34" s="106">
        <f>VLOOKUP(F34,$C$14:$D$20,2,FALSE)</f>
        <v>4</v>
      </c>
      <c r="H34" s="88">
        <f>'Secondary Assumptions'!C14/'Secondary Assumptions'!C12</f>
        <v>0.25</v>
      </c>
      <c r="I34" s="103">
        <f>E34*G34*H34</f>
        <v>4.8000000000000001E-2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2"/>
        <v>1.7999999999999999E-2</v>
      </c>
      <c r="F35" s="103" t="s">
        <v>840</v>
      </c>
      <c r="G35" s="106">
        <f>VLOOKUP(F35,$C$14:$D$20,2,FALSE)</f>
        <v>4</v>
      </c>
      <c r="H35" s="88">
        <f>'Secondary Assumptions'!C14/'Secondary Assumptions'!C12</f>
        <v>0.25</v>
      </c>
      <c r="I35" s="103">
        <f t="shared" ref="I35" si="3">E35*G35*H35</f>
        <v>1.7999999999999999E-2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2"/>
        <v>0.14399999999999999</v>
      </c>
      <c r="F36" s="103" t="s">
        <v>840</v>
      </c>
      <c r="G36" s="106">
        <f>VLOOKUP(F36,$C$14:$D$20,2,FALSE)</f>
        <v>4</v>
      </c>
      <c r="H36" s="88">
        <f>'Secondary Assumptions'!C14/'Secondary Assumptions'!C12</f>
        <v>0.25</v>
      </c>
      <c r="I36" s="103">
        <f>E36*G36*H36</f>
        <v>0.14399999999999999</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2"/>
        <v>5.3999999999999999E-2</v>
      </c>
      <c r="F37" s="103" t="s">
        <v>840</v>
      </c>
      <c r="G37" s="106">
        <f>VLOOKUP(F37,$C$14:$D$20,2,FALSE)</f>
        <v>4</v>
      </c>
      <c r="H37" s="88">
        <f>'Secondary Assumptions'!C14/'Secondary Assumptions'!C12</f>
        <v>0.25</v>
      </c>
      <c r="I37" s="103">
        <f>E37*G37*H37</f>
        <v>5.3999999999999999E-2</v>
      </c>
      <c r="J37" s="107"/>
      <c r="K37" s="108" t="s">
        <v>458</v>
      </c>
      <c r="T37" s="73"/>
      <c r="U37" s="88"/>
      <c r="V37" s="103"/>
      <c r="Z37" s="88"/>
      <c r="AA37" s="103"/>
      <c r="AC37" s="109"/>
    </row>
    <row r="38" spans="1:29" ht="15" x14ac:dyDescent="0.2">
      <c r="C38" s="89" t="s">
        <v>487</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4">D39/60</f>
        <v>5.9999999999999991E-2</v>
      </c>
      <c r="F39" s="103" t="s">
        <v>840</v>
      </c>
      <c r="G39" s="106">
        <f>VLOOKUP(F39,$C$14:$D$20,2,FALSE)</f>
        <v>4</v>
      </c>
      <c r="H39" s="88">
        <v>1</v>
      </c>
      <c r="I39" s="103">
        <f>E39*G39*H39</f>
        <v>0.23999999999999996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4"/>
        <v>1.7999999999999999E-2</v>
      </c>
      <c r="F40" s="103" t="s">
        <v>840</v>
      </c>
      <c r="G40" s="106">
        <f>VLOOKUP(F40,$C$14:$D$20,2,FALSE)</f>
        <v>4</v>
      </c>
      <c r="H40" s="88">
        <v>1</v>
      </c>
      <c r="I40" s="103">
        <f t="shared" ref="I40:I41" si="5">E40*G40*H40</f>
        <v>7.1999999999999995E-2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4"/>
        <v>2.9999999999999995E-2</v>
      </c>
      <c r="F41" s="103" t="s">
        <v>840</v>
      </c>
      <c r="G41" s="106">
        <f>VLOOKUP(F41,$C$14:$D$20,2,FALSE)</f>
        <v>4</v>
      </c>
      <c r="H41" s="88">
        <v>1</v>
      </c>
      <c r="I41" s="103">
        <f t="shared" si="5"/>
        <v>0.11999999999999998</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4"/>
        <v>1.2E-2</v>
      </c>
      <c r="F42" s="103" t="s">
        <v>840</v>
      </c>
      <c r="G42" s="106">
        <f>VLOOKUP(F42,$C$14:$D$20,2,FALSE)</f>
        <v>4</v>
      </c>
      <c r="H42" s="88">
        <f>'Secondary Assumptions'!C14/'Secondary Assumptions'!C12</f>
        <v>0.25</v>
      </c>
      <c r="I42" s="103">
        <f>E42*G42*H42</f>
        <v>1.2E-2</v>
      </c>
      <c r="J42" s="107"/>
      <c r="K42" s="108" t="s">
        <v>369</v>
      </c>
      <c r="T42" s="73"/>
      <c r="U42" s="88"/>
      <c r="V42" s="103"/>
      <c r="Z42" s="88"/>
      <c r="AA42" s="103"/>
      <c r="AC42" s="109"/>
    </row>
    <row r="43" spans="1:29" ht="15" x14ac:dyDescent="0.2">
      <c r="A43" s="95">
        <v>12</v>
      </c>
      <c r="B43" s="97">
        <v>62</v>
      </c>
      <c r="C43" t="str">
        <f>VLOOKUP(B:B,'Sub Op Table'!A:C,2,0)</f>
        <v xml:space="preserve">CART PUSH/PULL 18-22 STEPS </v>
      </c>
      <c r="D43" s="6">
        <f>VLOOKUP(B43,'Sub Op Table'!A:C,3,0)</f>
        <v>15.839999999999998</v>
      </c>
      <c r="E43" s="103">
        <f t="shared" si="4"/>
        <v>0.26399999999999996</v>
      </c>
      <c r="F43" s="103" t="s">
        <v>840</v>
      </c>
      <c r="G43" s="106">
        <f>VLOOKUP(F43,$C$14:$D$20,2,FALSE)</f>
        <v>4</v>
      </c>
      <c r="H43" s="88">
        <f>'Secondary Assumptions'!C14/'Secondary Assumptions'!C12</f>
        <v>0.25</v>
      </c>
      <c r="I43" s="103">
        <f>E43*G43*H43</f>
        <v>0.26399999999999996</v>
      </c>
      <c r="J43" s="107"/>
      <c r="K43" s="108" t="s">
        <v>488</v>
      </c>
      <c r="T43" s="73"/>
      <c r="U43" s="88"/>
      <c r="V43" s="103"/>
      <c r="Z43" s="88"/>
      <c r="AA43" s="103"/>
      <c r="AC43" s="109"/>
    </row>
    <row r="44" spans="1:29" ht="15" x14ac:dyDescent="0.2">
      <c r="C44" s="89" t="s">
        <v>489</v>
      </c>
      <c r="E44" s="103"/>
      <c r="F44" s="103"/>
      <c r="G44" s="103"/>
      <c r="I44" s="103"/>
      <c r="J44" s="104"/>
      <c r="K44" s="105"/>
      <c r="T44" s="73"/>
      <c r="U44" s="88"/>
      <c r="V44" s="103"/>
      <c r="Z44" s="88"/>
      <c r="AA44" s="103"/>
      <c r="AC44" s="109"/>
    </row>
    <row r="45" spans="1:29" ht="15" x14ac:dyDescent="0.2">
      <c r="A45" s="95">
        <v>13</v>
      </c>
      <c r="B45" s="97">
        <v>245</v>
      </c>
      <c r="C45" t="str">
        <f>VLOOKUP(B:B,'Sub Op Table'!A:C,2,0)</f>
        <v>PROCESS TIME</v>
      </c>
      <c r="D45" s="118">
        <v>10</v>
      </c>
      <c r="E45" s="103">
        <f t="shared" ref="E45:E47" si="6">D45/60</f>
        <v>0.16666666666666666</v>
      </c>
      <c r="F45" s="103" t="s">
        <v>840</v>
      </c>
      <c r="G45" s="106">
        <f>VLOOKUP(F45,$C$14:$D$20,2,FALSE)</f>
        <v>4</v>
      </c>
      <c r="H45" s="88">
        <f>'Secondary Assumptions'!C14/'Secondary Assumptions'!C12</f>
        <v>0.25</v>
      </c>
      <c r="I45" s="103">
        <f>E45*G45*H45</f>
        <v>0.16666666666666666</v>
      </c>
      <c r="J45" s="107"/>
      <c r="K45" s="108" t="s">
        <v>632</v>
      </c>
      <c r="T45" s="73"/>
      <c r="U45" s="88"/>
      <c r="V45" s="103"/>
      <c r="Z45" s="88"/>
      <c r="AA45" s="103"/>
      <c r="AC45" s="109"/>
    </row>
    <row r="46" spans="1:29" ht="15" x14ac:dyDescent="0.2">
      <c r="A46" s="95">
        <v>14</v>
      </c>
      <c r="B46" s="97">
        <v>6</v>
      </c>
      <c r="C46" t="str">
        <f>VLOOKUP(B:B,'Sub Op Table'!A:C,2,0)</f>
        <v>OBTAIN HEAVY OBJECT WITH 100% BEND</v>
      </c>
      <c r="D46" s="6">
        <f>VLOOKUP(B46,'Sub Op Table'!A:C,3,0)</f>
        <v>3.5999999999999996</v>
      </c>
      <c r="E46" s="103">
        <f t="shared" si="6"/>
        <v>5.9999999999999991E-2</v>
      </c>
      <c r="F46" s="103" t="s">
        <v>840</v>
      </c>
      <c r="G46" s="106">
        <f>VLOOKUP(F46,$C$14:$D$20,2,FALSE)</f>
        <v>4</v>
      </c>
      <c r="H46" s="88">
        <f>'Secondary Assumptions'!C14/'Secondary Assumptions'!C12</f>
        <v>0.25</v>
      </c>
      <c r="I46" s="103">
        <f>E46*G46*H46</f>
        <v>5.9999999999999991E-2</v>
      </c>
      <c r="J46" s="107"/>
      <c r="K46" s="108" t="s">
        <v>483</v>
      </c>
      <c r="T46" s="73"/>
      <c r="U46" s="88"/>
      <c r="V46" s="103"/>
      <c r="Z46" s="88"/>
      <c r="AA46" s="103"/>
      <c r="AC46" s="109"/>
    </row>
    <row r="47" spans="1:29" ht="15" x14ac:dyDescent="0.2">
      <c r="A47" s="95">
        <v>15</v>
      </c>
      <c r="B47" s="97">
        <v>12</v>
      </c>
      <c r="C47" t="str">
        <f>VLOOKUP(B:B,'Sub Op Table'!A:C,2,0)</f>
        <v>PLACE WITH ADJUSTMENTS AND 100% BEND</v>
      </c>
      <c r="D47" s="6">
        <f>VLOOKUP(B47,'Sub Op Table'!A:C,3,0)</f>
        <v>3.5999999999999996</v>
      </c>
      <c r="E47" s="103">
        <f t="shared" si="6"/>
        <v>5.9999999999999991E-2</v>
      </c>
      <c r="F47" s="103" t="s">
        <v>840</v>
      </c>
      <c r="G47" s="106">
        <f>VLOOKUP(F47,$C$14:$D$20,2,FALSE)</f>
        <v>4</v>
      </c>
      <c r="H47" s="88">
        <f>'Secondary Assumptions'!C14/'Secondary Assumptions'!C12</f>
        <v>0.25</v>
      </c>
      <c r="I47" s="103">
        <f t="shared" ref="I47" si="7">E47*G47*H47</f>
        <v>5.9999999999999991E-2</v>
      </c>
      <c r="J47" s="107"/>
      <c r="K47" s="108" t="s">
        <v>490</v>
      </c>
      <c r="T47" s="73"/>
      <c r="U47" s="88"/>
      <c r="V47" s="103"/>
      <c r="Z47" s="88"/>
      <c r="AA47" s="103"/>
      <c r="AC47" s="109"/>
    </row>
    <row r="48" spans="1:29" ht="15" x14ac:dyDescent="0.2">
      <c r="C48" s="89" t="s">
        <v>825</v>
      </c>
      <c r="E48" s="103"/>
      <c r="F48" s="103"/>
      <c r="G48" s="103"/>
      <c r="I48" s="103"/>
      <c r="J48" s="104"/>
      <c r="K48" s="105"/>
      <c r="T48" s="73"/>
      <c r="U48" s="88"/>
      <c r="V48" s="103"/>
      <c r="Z48" s="88"/>
      <c r="AA48" s="103"/>
      <c r="AC48" s="109"/>
    </row>
    <row r="49" spans="1:29" ht="15" x14ac:dyDescent="0.2">
      <c r="A49" s="95">
        <v>16</v>
      </c>
      <c r="B49" s="97">
        <v>434</v>
      </c>
      <c r="C49" t="str">
        <f>VLOOKUP(B:B,'Sub Op Table'!A:C,2,0)</f>
        <v>OBTAIN RADIO FROM BELT AND RETURN</v>
      </c>
      <c r="D49" s="87">
        <f>VLOOKUP(B49,'Sub Op Table'!A:C,3,0)</f>
        <v>2.88</v>
      </c>
      <c r="E49" s="103">
        <f t="shared" ref="E49:E51" si="8">D49/60</f>
        <v>4.8000000000000001E-2</v>
      </c>
      <c r="F49" s="103" t="s">
        <v>840</v>
      </c>
      <c r="G49" s="106">
        <f>VLOOKUP(F49,$C$14:$D$20,2,FALSE)</f>
        <v>4</v>
      </c>
      <c r="H49" s="88">
        <f>'Secondary Assumptions'!C14/'Secondary Assumptions'!C12</f>
        <v>0.25</v>
      </c>
      <c r="I49" s="103">
        <f>E49*G49*H49</f>
        <v>4.8000000000000001E-2</v>
      </c>
      <c r="J49" s="107"/>
      <c r="K49" s="108" t="s">
        <v>455</v>
      </c>
      <c r="T49" s="73"/>
      <c r="U49" s="88"/>
      <c r="V49" s="103"/>
      <c r="Z49" s="88"/>
      <c r="AA49" s="103"/>
      <c r="AC49" s="109"/>
    </row>
    <row r="50" spans="1:29" ht="15" x14ac:dyDescent="0.2">
      <c r="A50" s="95">
        <v>17</v>
      </c>
      <c r="B50" s="97">
        <v>197</v>
      </c>
      <c r="C50" t="str">
        <f>VLOOKUP(B:B,'Sub Op Table'!A:C,2,0)</f>
        <v>PUSH BUTTON/PUSH PULL SWITCH / LEVER &lt;12"</v>
      </c>
      <c r="D50" s="87">
        <f>VLOOKUP(B50,'Sub Op Table'!A:C,3,0)</f>
        <v>1.0799999999999998</v>
      </c>
      <c r="E50" s="103">
        <f t="shared" si="8"/>
        <v>1.7999999999999999E-2</v>
      </c>
      <c r="F50" s="103" t="s">
        <v>840</v>
      </c>
      <c r="G50" s="106">
        <f>VLOOKUP(F50,$C$14:$D$20,2,FALSE)</f>
        <v>4</v>
      </c>
      <c r="H50" s="88">
        <f>'Secondary Assumptions'!C14/'Secondary Assumptions'!C12</f>
        <v>0.25</v>
      </c>
      <c r="I50" s="103">
        <f t="shared" ref="I50:I51" si="9">E50*G50*H50</f>
        <v>1.7999999999999999E-2</v>
      </c>
      <c r="J50" s="107"/>
      <c r="K50" s="108" t="s">
        <v>456</v>
      </c>
      <c r="T50" s="73"/>
      <c r="U50" s="88"/>
      <c r="V50" s="103"/>
      <c r="Z50" s="88"/>
      <c r="AA50" s="103"/>
      <c r="AC50" s="109"/>
    </row>
    <row r="51" spans="1:29" ht="15" x14ac:dyDescent="0.2">
      <c r="A51" s="95">
        <v>18</v>
      </c>
      <c r="B51" s="97">
        <v>236</v>
      </c>
      <c r="C51" t="str">
        <f>VLOOKUP(B:B,'Sub Op Table'!A:C,2,0)</f>
        <v>OPEN CARTON WITH KNIFE AND DISCARD TOP</v>
      </c>
      <c r="D51" s="87">
        <f>VLOOKUP(B51,'Sub Op Table'!A:C,3,0)</f>
        <v>9.36</v>
      </c>
      <c r="E51" s="103">
        <f t="shared" si="8"/>
        <v>0.156</v>
      </c>
      <c r="F51" s="103" t="s">
        <v>840</v>
      </c>
      <c r="G51" s="106">
        <f>VLOOKUP(F51,$C$14:$D$20,2,FALSE)</f>
        <v>4</v>
      </c>
      <c r="H51" s="88">
        <f>'Secondary Assumptions'!C11</f>
        <v>5</v>
      </c>
      <c r="I51" s="103">
        <f t="shared" si="9"/>
        <v>3.12</v>
      </c>
      <c r="J51" s="107"/>
      <c r="K51" s="108" t="s">
        <v>826</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SUM(I30:I47)</f>
        <v>1.7266666666666668</v>
      </c>
      <c r="J54" s="111" t="s">
        <v>464</v>
      </c>
      <c r="T54" s="73"/>
      <c r="V54" s="112"/>
      <c r="W54" s="93"/>
      <c r="AA54" s="112"/>
      <c r="AB54" s="93"/>
    </row>
    <row r="55" spans="1:29" ht="15" x14ac:dyDescent="0.2">
      <c r="I55" s="110">
        <f>I56-I54</f>
        <v>0.25044011618364981</v>
      </c>
      <c r="J55" s="111" t="s">
        <v>465</v>
      </c>
      <c r="T55" s="73"/>
      <c r="V55" s="112"/>
      <c r="W55" s="93"/>
      <c r="AA55" s="112"/>
      <c r="AB55" s="93"/>
    </row>
    <row r="56" spans="1:29" ht="15" x14ac:dyDescent="0.2">
      <c r="I56" s="113">
        <f>I54/(1-D11)</f>
        <v>1.9771067828503166</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8:K28"/>
  </mergeCells>
  <dataValidations count="2">
    <dataValidation type="list" allowBlank="1" showInputMessage="1" showErrorMessage="1" sqref="F30:F51" xr:uid="{FC66FA49-05B0-4468-96A8-0FB334FEF003}">
      <formula1>$C$14:$C$20</formula1>
    </dataValidation>
    <dataValidation type="list" allowBlank="1" showInputMessage="1" showErrorMessage="1" sqref="E25:F25 E22:E24 F24 E15:E19 E20:F20 F14:F19" xr:uid="{D2038537-CF1E-4511-B61E-C4CF119E09B2}">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F2154-D7EC-447F-B9C9-89D1341C85A0}">
  <sheetPr codeName="Sheet26"/>
  <dimension ref="A1:AC156"/>
  <sheetViews>
    <sheetView showGridLines="0" topLeftCell="C18" zoomScale="80" zoomScaleNormal="80" workbookViewId="0">
      <selection activeCell="I150" sqref="I150"/>
    </sheetView>
  </sheetViews>
  <sheetFormatPr baseColWidth="10" defaultColWidth="9.1640625" defaultRowHeight="13" x14ac:dyDescent="0.15"/>
  <cols>
    <col min="1" max="1" width="6.1640625" style="86" bestFit="1" customWidth="1"/>
    <col min="2" max="2" width="9.1640625" style="87" bestFit="1" customWidth="1"/>
    <col min="3" max="3" width="52.83203125" style="86" bestFit="1" customWidth="1"/>
    <col min="4" max="5" width="12.83203125" style="87" customWidth="1"/>
    <col min="6" max="6" width="43.1640625" style="87" bestFit="1" customWidth="1"/>
    <col min="7" max="8" width="12.83203125" style="88" customWidth="1"/>
    <col min="9" max="9" width="24.83203125" style="88" bestFit="1" customWidth="1"/>
    <col min="10" max="10" width="21.1640625" style="87" bestFit="1" customWidth="1"/>
    <col min="11" max="11" width="44.5" style="89" customWidth="1"/>
    <col min="12" max="12" width="9.1640625" style="86"/>
    <col min="13" max="13" width="30.1640625" style="86" customWidth="1"/>
    <col min="14" max="16384" width="9.1640625" style="86"/>
  </cols>
  <sheetData>
    <row r="1" spans="1:11" ht="30" x14ac:dyDescent="0.3">
      <c r="A1" s="240" t="s">
        <v>160</v>
      </c>
      <c r="B1" s="240"/>
      <c r="C1" s="240"/>
      <c r="D1" s="240"/>
      <c r="E1" s="240"/>
      <c r="F1" s="240"/>
      <c r="G1" s="240"/>
      <c r="H1" s="240"/>
      <c r="I1" s="240"/>
      <c r="J1" s="240"/>
      <c r="K1" s="240"/>
    </row>
    <row r="3" spans="1:11" x14ac:dyDescent="0.15">
      <c r="C3" s="89"/>
      <c r="K3" s="86"/>
    </row>
    <row r="4" spans="1:11" x14ac:dyDescent="0.15">
      <c r="C4" s="89"/>
      <c r="K4" s="86"/>
    </row>
    <row r="5" spans="1:11" x14ac:dyDescent="0.15">
      <c r="C5" s="5" t="s">
        <v>162</v>
      </c>
      <c r="D5" s="15" t="s">
        <v>822</v>
      </c>
      <c r="E5" s="6"/>
      <c r="I5" s="180"/>
      <c r="K5" s="86"/>
    </row>
    <row r="6" spans="1:11" x14ac:dyDescent="0.15">
      <c r="C6" s="5" t="s">
        <v>161</v>
      </c>
      <c r="D6" s="15" t="s">
        <v>377</v>
      </c>
      <c r="E6" s="6"/>
      <c r="I6" s="90"/>
      <c r="K6" s="86"/>
    </row>
    <row r="7" spans="1:11" x14ac:dyDescent="0.15">
      <c r="C7"/>
      <c r="D7" s="6"/>
      <c r="E7" s="6"/>
      <c r="I7" s="90"/>
      <c r="K7" s="86"/>
    </row>
    <row r="8" spans="1:11" x14ac:dyDescent="0.15">
      <c r="C8" s="5"/>
      <c r="D8" s="6"/>
      <c r="E8" s="6"/>
      <c r="I8" s="90"/>
      <c r="K8" s="86"/>
    </row>
    <row r="9" spans="1:11" x14ac:dyDescent="0.15">
      <c r="C9" s="32" t="s">
        <v>163</v>
      </c>
      <c r="D9" s="17" t="s">
        <v>329</v>
      </c>
      <c r="E9" s="6"/>
      <c r="I9" s="90"/>
      <c r="K9" s="86"/>
    </row>
    <row r="10" spans="1:11" x14ac:dyDescent="0.15">
      <c r="C10" t="s">
        <v>164</v>
      </c>
      <c r="D10" s="70">
        <v>0.12667</v>
      </c>
      <c r="E10" s="6"/>
      <c r="I10" s="90"/>
      <c r="K10" s="86"/>
    </row>
    <row r="11" spans="1:11" x14ac:dyDescent="0.15">
      <c r="C11" s="129"/>
      <c r="K11" s="86"/>
    </row>
    <row r="12" spans="1:11" x14ac:dyDescent="0.15">
      <c r="D12" s="86"/>
      <c r="I12" s="90"/>
      <c r="K12" s="86"/>
    </row>
    <row r="13" spans="1:11" x14ac:dyDescent="0.15">
      <c r="C13" s="89" t="s">
        <v>155</v>
      </c>
      <c r="D13" s="93" t="s">
        <v>156</v>
      </c>
      <c r="E13" s="93" t="s">
        <v>154</v>
      </c>
      <c r="F13" s="93"/>
      <c r="I13" s="90"/>
      <c r="K13" s="86"/>
    </row>
    <row r="14" spans="1:11" x14ac:dyDescent="0.15">
      <c r="C14" s="95" t="s">
        <v>696</v>
      </c>
      <c r="D14" s="96">
        <f>(('Main Page'!C10-'Main Page'!C22)*'Main Page'!C9/'Main Page'!C10)+('Secondary Assumptions'!C16*'Main Page'!C22*'Main Page'!C9/'Main Page'!C10)</f>
        <v>19.933333333333334</v>
      </c>
      <c r="E14" s="97" t="s">
        <v>330</v>
      </c>
      <c r="F14" s="97"/>
      <c r="I14" s="90"/>
      <c r="K14" s="86"/>
    </row>
    <row r="15" spans="1:11" x14ac:dyDescent="0.15">
      <c r="C15" s="95" t="s">
        <v>687</v>
      </c>
      <c r="D15" s="96">
        <f>'Main Page'!C10</f>
        <v>15</v>
      </c>
      <c r="E15" s="97" t="s">
        <v>330</v>
      </c>
      <c r="F15" s="97"/>
      <c r="I15" s="90"/>
      <c r="K15" s="86"/>
    </row>
    <row r="16" spans="1:11" x14ac:dyDescent="0.15">
      <c r="C16" s="95" t="s">
        <v>335</v>
      </c>
      <c r="D16" s="96">
        <v>1</v>
      </c>
      <c r="E16" s="97" t="s">
        <v>330</v>
      </c>
      <c r="F16" s="97"/>
      <c r="K16" s="86"/>
    </row>
    <row r="17" spans="1:12" x14ac:dyDescent="0.15">
      <c r="C17" s="95" t="s">
        <v>334</v>
      </c>
      <c r="D17" s="96">
        <f>1/'Secondary Assumptions'!C17</f>
        <v>0.16666666666666666</v>
      </c>
      <c r="E17" s="97" t="s">
        <v>330</v>
      </c>
      <c r="F17" s="97"/>
      <c r="I17" s="90"/>
      <c r="J17" s="92"/>
      <c r="K17" s="86"/>
    </row>
    <row r="18" spans="1:12" x14ac:dyDescent="0.15">
      <c r="C18" s="95" t="s">
        <v>333</v>
      </c>
      <c r="D18" s="106">
        <f>1/'Secondary Assumptions'!C18</f>
        <v>3.3333333333333335E-3</v>
      </c>
      <c r="E18" s="97" t="s">
        <v>330</v>
      </c>
      <c r="F18" s="97"/>
      <c r="G18" s="94"/>
      <c r="H18" s="94"/>
      <c r="I18" s="90"/>
      <c r="J18" s="88"/>
      <c r="K18" s="86"/>
    </row>
    <row r="19" spans="1:12" x14ac:dyDescent="0.15">
      <c r="C19" s="95" t="s">
        <v>370</v>
      </c>
      <c r="D19" s="96">
        <f>(1/'Secondary Assumptions'!C17)*'Secondary Assumptions'!F9</f>
        <v>1.6666666666666665</v>
      </c>
      <c r="E19" s="97" t="s">
        <v>330</v>
      </c>
      <c r="F19" s="97"/>
      <c r="G19" s="94"/>
      <c r="H19" s="94"/>
      <c r="I19" s="90"/>
      <c r="J19" s="88"/>
      <c r="K19" s="86"/>
    </row>
    <row r="20" spans="1:12" x14ac:dyDescent="0.15">
      <c r="C20" s="95" t="s">
        <v>536</v>
      </c>
      <c r="D20" s="96">
        <f>'Main Page'!C9/'Secondary Assumptions'!L10</f>
        <v>4</v>
      </c>
      <c r="E20" s="97" t="s">
        <v>330</v>
      </c>
      <c r="F20" s="97"/>
      <c r="G20" s="94"/>
      <c r="H20" s="94"/>
      <c r="K20" s="86"/>
    </row>
    <row r="21" spans="1:12" x14ac:dyDescent="0.15">
      <c r="C21" s="95" t="s">
        <v>484</v>
      </c>
      <c r="D21" s="96">
        <f>'Secondary Assumptions'!L14/'Secondary Assumptions'!C18</f>
        <v>0.16</v>
      </c>
      <c r="E21" s="97" t="s">
        <v>330</v>
      </c>
      <c r="F21" s="97"/>
      <c r="G21" s="94"/>
      <c r="H21" s="94"/>
      <c r="I21" s="90"/>
      <c r="K21" s="86"/>
    </row>
    <row r="22" spans="1:12" x14ac:dyDescent="0.15">
      <c r="C22" s="95" t="s">
        <v>412</v>
      </c>
      <c r="D22" s="96">
        <f>'Main Page'!C22</f>
        <v>1</v>
      </c>
      <c r="E22" s="97" t="s">
        <v>330</v>
      </c>
      <c r="F22" s="97"/>
      <c r="G22" s="94"/>
      <c r="H22" s="94"/>
      <c r="I22" s="90"/>
      <c r="K22" s="86"/>
    </row>
    <row r="23" spans="1:12" x14ac:dyDescent="0.15">
      <c r="G23" s="94"/>
      <c r="H23" s="94"/>
      <c r="I23" s="90"/>
      <c r="K23" s="86"/>
    </row>
    <row r="24" spans="1:12" x14ac:dyDescent="0.15">
      <c r="D24" s="92"/>
      <c r="G24" s="94"/>
      <c r="H24" s="94"/>
      <c r="I24" s="90"/>
      <c r="K24" s="86"/>
    </row>
    <row r="25" spans="1:12" x14ac:dyDescent="0.15">
      <c r="D25" s="92"/>
      <c r="G25" s="94"/>
      <c r="H25" s="94"/>
      <c r="I25" s="90"/>
      <c r="K25" s="86"/>
    </row>
    <row r="26" spans="1:12" x14ac:dyDescent="0.15">
      <c r="D26" s="92"/>
      <c r="G26" s="94"/>
      <c r="H26" s="94"/>
      <c r="I26" s="90"/>
      <c r="K26" s="86"/>
    </row>
    <row r="27" spans="1:12" x14ac:dyDescent="0.15">
      <c r="K27" s="49"/>
    </row>
    <row r="28" spans="1:12" ht="28" x14ac:dyDescent="0.15">
      <c r="A28" s="122" t="s">
        <v>157</v>
      </c>
      <c r="B28" s="122" t="s">
        <v>159</v>
      </c>
      <c r="C28" s="122" t="s">
        <v>158</v>
      </c>
      <c r="D28" s="123" t="s">
        <v>0</v>
      </c>
      <c r="E28" s="123" t="s">
        <v>1</v>
      </c>
      <c r="F28" s="124" t="s">
        <v>166</v>
      </c>
      <c r="G28" s="124" t="s">
        <v>165</v>
      </c>
      <c r="H28" s="124" t="s">
        <v>2</v>
      </c>
      <c r="I28" s="124" t="s">
        <v>3</v>
      </c>
      <c r="J28" s="122" t="s">
        <v>4</v>
      </c>
      <c r="K28" s="123" t="s">
        <v>5</v>
      </c>
    </row>
    <row r="29" spans="1:12" x14ac:dyDescent="0.15">
      <c r="A29" s="241" t="s">
        <v>823</v>
      </c>
      <c r="B29" s="241"/>
      <c r="C29" s="241"/>
      <c r="D29" s="241"/>
      <c r="E29" s="241"/>
      <c r="F29" s="241"/>
      <c r="G29" s="241"/>
      <c r="H29" s="241"/>
      <c r="I29" s="241"/>
      <c r="J29" s="241"/>
      <c r="K29" s="241"/>
    </row>
    <row r="30" spans="1:12" x14ac:dyDescent="0.15">
      <c r="B30" s="87" t="s">
        <v>6</v>
      </c>
      <c r="C30" s="89" t="s">
        <v>537</v>
      </c>
      <c r="E30" s="103"/>
      <c r="F30" s="103"/>
      <c r="G30" s="103"/>
      <c r="I30" s="103"/>
      <c r="J30" s="104"/>
      <c r="K30" s="105"/>
    </row>
    <row r="31" spans="1:12" ht="14" x14ac:dyDescent="0.15">
      <c r="A31" s="95">
        <v>1</v>
      </c>
      <c r="B31" s="97">
        <v>245</v>
      </c>
      <c r="C31" s="86" t="str">
        <f>VLOOKUP(B:B,'Sub Op Table'!A:C,2,0)</f>
        <v>PROCESS TIME</v>
      </c>
      <c r="D31" s="118">
        <v>600</v>
      </c>
      <c r="E31" s="103">
        <f t="shared" ref="E31" si="0">D31/60</f>
        <v>10</v>
      </c>
      <c r="F31" s="103" t="s">
        <v>333</v>
      </c>
      <c r="G31" s="106">
        <f>VLOOKUP(F31,$C$14:$D$26,2,FALSE)</f>
        <v>3.3333333333333335E-3</v>
      </c>
      <c r="H31" s="88">
        <v>1</v>
      </c>
      <c r="I31" s="103">
        <f>E31*G31*H31</f>
        <v>3.3333333333333333E-2</v>
      </c>
      <c r="J31" s="107"/>
      <c r="K31" s="108" t="s">
        <v>634</v>
      </c>
      <c r="L31" s="109"/>
    </row>
    <row r="32" spans="1:12" x14ac:dyDescent="0.15">
      <c r="B32" s="87" t="s">
        <v>6</v>
      </c>
      <c r="C32" s="89" t="s">
        <v>337</v>
      </c>
      <c r="E32" s="103"/>
      <c r="F32" s="103"/>
      <c r="G32" s="103"/>
      <c r="I32" s="103"/>
      <c r="J32" s="104"/>
      <c r="K32" s="105"/>
      <c r="L32" s="109"/>
    </row>
    <row r="33" spans="1:13" ht="14" x14ac:dyDescent="0.15">
      <c r="A33" s="95">
        <v>2</v>
      </c>
      <c r="B33" s="97">
        <v>245</v>
      </c>
      <c r="C33" s="86" t="str">
        <f>VLOOKUP(B:B,'Sub Op Table'!A:C,2,0)</f>
        <v>PROCESS TIME</v>
      </c>
      <c r="D33" s="118">
        <v>30</v>
      </c>
      <c r="E33" s="103">
        <f t="shared" ref="E33" si="1">D33/60</f>
        <v>0.5</v>
      </c>
      <c r="F33" s="103" t="s">
        <v>334</v>
      </c>
      <c r="G33" s="106">
        <f>VLOOKUP(F33,$C$14:$D$26,2,FALSE)</f>
        <v>0.16666666666666666</v>
      </c>
      <c r="H33" s="88">
        <v>1</v>
      </c>
      <c r="I33" s="103">
        <f>E33*G33*H33</f>
        <v>8.3333333333333329E-2</v>
      </c>
      <c r="J33" s="107"/>
      <c r="K33" s="108" t="s">
        <v>824</v>
      </c>
      <c r="L33" s="109"/>
    </row>
    <row r="34" spans="1:13" x14ac:dyDescent="0.15">
      <c r="B34" s="87" t="s">
        <v>6</v>
      </c>
      <c r="C34" s="89" t="s">
        <v>339</v>
      </c>
      <c r="E34" s="103"/>
      <c r="F34" s="103"/>
      <c r="G34" s="103"/>
      <c r="I34" s="103"/>
      <c r="J34" s="104"/>
      <c r="K34" s="105"/>
      <c r="L34" s="109"/>
    </row>
    <row r="35" spans="1:13" ht="14" x14ac:dyDescent="0.15">
      <c r="A35" s="95">
        <v>3</v>
      </c>
      <c r="B35" s="97">
        <v>245</v>
      </c>
      <c r="C35" s="86" t="str">
        <f>VLOOKUP(B:B,'Sub Op Table'!A:C,2,0)</f>
        <v>PROCESS TIME</v>
      </c>
      <c r="D35" s="118">
        <v>60</v>
      </c>
      <c r="E35" s="103">
        <f t="shared" ref="E35:E37" si="2">D35/60</f>
        <v>1</v>
      </c>
      <c r="F35" s="103" t="s">
        <v>333</v>
      </c>
      <c r="G35" s="106">
        <f>VLOOKUP(F35,$C$14:$D$26,2,FALSE)</f>
        <v>3.3333333333333335E-3</v>
      </c>
      <c r="H35" s="88">
        <v>1</v>
      </c>
      <c r="I35" s="103">
        <f>E35*G35*H35</f>
        <v>3.3333333333333335E-3</v>
      </c>
      <c r="J35" s="107"/>
      <c r="K35" s="108" t="s">
        <v>539</v>
      </c>
      <c r="L35" s="109"/>
    </row>
    <row r="36" spans="1:13" ht="14" x14ac:dyDescent="0.15">
      <c r="A36" s="95">
        <v>4</v>
      </c>
      <c r="B36" s="97">
        <v>246</v>
      </c>
      <c r="C36" s="86" t="str">
        <f>VLOOKUP(B:B,'Sub Op Table'!A:C,2,0)</f>
        <v>PUSH BUTTON/ PUSH PULL SWITCH/ LEVER &lt;12"</v>
      </c>
      <c r="D36" s="87">
        <f>VLOOKUP(B36,'Sub Op Table'!A:C,3,0)</f>
        <v>1.0799999999999998</v>
      </c>
      <c r="E36" s="103">
        <f t="shared" si="2"/>
        <v>1.7999999999999999E-2</v>
      </c>
      <c r="F36" s="103" t="s">
        <v>335</v>
      </c>
      <c r="G36" s="106">
        <f>VLOOKUP(F36,$C$14:$D$26,2,FALSE)</f>
        <v>1</v>
      </c>
      <c r="H36" s="88">
        <v>1</v>
      </c>
      <c r="I36" s="103">
        <f t="shared" ref="I36:I37" si="3">E36*G36*H36</f>
        <v>1.7999999999999999E-2</v>
      </c>
      <c r="J36" s="107"/>
      <c r="K36" s="108" t="s">
        <v>340</v>
      </c>
      <c r="L36" s="109"/>
    </row>
    <row r="37" spans="1:13" ht="14" x14ac:dyDescent="0.15">
      <c r="A37" s="95">
        <f t="shared" ref="A37" si="4">A36+1</f>
        <v>5</v>
      </c>
      <c r="B37" s="97">
        <v>245</v>
      </c>
      <c r="C37" s="86" t="str">
        <f>VLOOKUP(B:B,'Sub Op Table'!A:C,2,0)</f>
        <v>PROCESS TIME</v>
      </c>
      <c r="D37" s="118">
        <v>15</v>
      </c>
      <c r="E37" s="103">
        <f t="shared" si="2"/>
        <v>0.25</v>
      </c>
      <c r="F37" s="103" t="s">
        <v>333</v>
      </c>
      <c r="G37" s="106">
        <f>VLOOKUP(F37,$C$14:$D$26,2,FALSE)</f>
        <v>3.3333333333333335E-3</v>
      </c>
      <c r="H37" s="88">
        <v>1</v>
      </c>
      <c r="I37" s="103">
        <f t="shared" si="3"/>
        <v>8.3333333333333339E-4</v>
      </c>
      <c r="J37" s="107"/>
      <c r="K37" s="108" t="s">
        <v>341</v>
      </c>
      <c r="L37" s="109"/>
    </row>
    <row r="38" spans="1:13" x14ac:dyDescent="0.15">
      <c r="B38" s="87" t="s">
        <v>6</v>
      </c>
      <c r="C38" s="89" t="s">
        <v>351</v>
      </c>
      <c r="E38" s="103"/>
      <c r="F38" s="103"/>
      <c r="G38" s="103"/>
      <c r="I38" s="103"/>
      <c r="J38" s="104"/>
      <c r="K38" s="105"/>
      <c r="L38" s="109"/>
    </row>
    <row r="39" spans="1:13" ht="13.75" customHeight="1" x14ac:dyDescent="0.15">
      <c r="A39" s="95">
        <v>14</v>
      </c>
      <c r="B39" s="97">
        <v>25</v>
      </c>
      <c r="C39" s="86" t="str">
        <f>VLOOKUP(B:B,'Sub Op Table'!A:C,2,0)</f>
        <v>WALK 8-10 STEPS (19-25 FT, 8.4-11.4 M)</v>
      </c>
      <c r="D39" s="87">
        <f>VLOOKUP(B39,'Sub Op Table'!A:C,3,0)</f>
        <v>5.76</v>
      </c>
      <c r="E39" s="103">
        <f t="shared" ref="E39:E111" si="5">D39/60</f>
        <v>9.6000000000000002E-2</v>
      </c>
      <c r="F39" s="103" t="s">
        <v>334</v>
      </c>
      <c r="G39" s="106">
        <f t="shared" ref="G39:G70" si="6">VLOOKUP(F39,$C$14:$D$26,2,FALSE)</f>
        <v>0.16666666666666666</v>
      </c>
      <c r="H39" s="88">
        <v>1</v>
      </c>
      <c r="I39" s="103">
        <f>E39*G39*H39</f>
        <v>1.6E-2</v>
      </c>
      <c r="J39" s="107"/>
      <c r="K39" s="108" t="s">
        <v>540</v>
      </c>
      <c r="L39" s="109"/>
    </row>
    <row r="40" spans="1:13" ht="13.75" customHeight="1" x14ac:dyDescent="0.15">
      <c r="A40" s="95">
        <f>A39+1</f>
        <v>15</v>
      </c>
      <c r="B40" s="17">
        <v>434</v>
      </c>
      <c r="C40" s="86" t="str">
        <f>VLOOKUP(B:B,'Sub Op Table'!A:C,2,0)</f>
        <v>OBTAIN RADIO FROM BELT AND RETURN</v>
      </c>
      <c r="D40" s="87">
        <f>VLOOKUP(B40,'Sub Op Table'!A:C,3,0)</f>
        <v>2.88</v>
      </c>
      <c r="E40" s="103">
        <f t="shared" si="5"/>
        <v>4.8000000000000001E-2</v>
      </c>
      <c r="F40" s="7" t="s">
        <v>334</v>
      </c>
      <c r="G40" s="106">
        <f t="shared" si="6"/>
        <v>0.16666666666666666</v>
      </c>
      <c r="H40" s="88">
        <v>1</v>
      </c>
      <c r="I40" s="103">
        <f t="shared" ref="I40:I112" si="7">E40*G40*H40</f>
        <v>8.0000000000000002E-3</v>
      </c>
      <c r="J40" s="107"/>
      <c r="K40" s="108" t="s">
        <v>352</v>
      </c>
      <c r="L40" s="109"/>
      <c r="M40" s="9"/>
    </row>
    <row r="41" spans="1:13" ht="13.75" customHeight="1" x14ac:dyDescent="0.15">
      <c r="A41" s="95">
        <f t="shared" ref="A41:A68" si="8">A40+1</f>
        <v>16</v>
      </c>
      <c r="B41" s="17">
        <v>1</v>
      </c>
      <c r="C41" s="86" t="str">
        <f>VLOOKUP(B:B,'Sub Op Table'!A:C,2,0)</f>
        <v>OBTAIN</v>
      </c>
      <c r="D41" s="87">
        <f>VLOOKUP(B41,'Sub Op Table'!A:C,3,0)</f>
        <v>0.72</v>
      </c>
      <c r="E41" s="103">
        <f t="shared" si="5"/>
        <v>1.2E-2</v>
      </c>
      <c r="F41" s="7" t="s">
        <v>334</v>
      </c>
      <c r="G41" s="106">
        <f t="shared" si="6"/>
        <v>0.16666666666666666</v>
      </c>
      <c r="H41" s="88">
        <v>1</v>
      </c>
      <c r="I41" s="103">
        <f t="shared" si="7"/>
        <v>2E-3</v>
      </c>
      <c r="J41" s="107"/>
      <c r="K41" s="108" t="s">
        <v>353</v>
      </c>
      <c r="L41" s="109"/>
      <c r="M41" s="9"/>
    </row>
    <row r="42" spans="1:13" ht="13.75" customHeight="1" x14ac:dyDescent="0.15">
      <c r="A42" s="95">
        <f t="shared" si="8"/>
        <v>17</v>
      </c>
      <c r="B42" s="17">
        <v>245</v>
      </c>
      <c r="C42" s="86" t="str">
        <f>VLOOKUP(B:B,'Sub Op Table'!A:C,2,0)</f>
        <v>PROCESS TIME</v>
      </c>
      <c r="D42" s="118">
        <v>15</v>
      </c>
      <c r="E42" s="103">
        <f t="shared" si="5"/>
        <v>0.25</v>
      </c>
      <c r="F42" s="7" t="s">
        <v>335</v>
      </c>
      <c r="G42" s="106">
        <f t="shared" si="6"/>
        <v>1</v>
      </c>
      <c r="H42" s="88">
        <v>1</v>
      </c>
      <c r="I42" s="103">
        <f t="shared" si="7"/>
        <v>0.25</v>
      </c>
      <c r="J42" s="107"/>
      <c r="K42" s="108" t="s">
        <v>376</v>
      </c>
      <c r="L42" s="109"/>
      <c r="M42" s="9"/>
    </row>
    <row r="43" spans="1:13" ht="13.75" customHeight="1" x14ac:dyDescent="0.15">
      <c r="A43" s="95">
        <f t="shared" si="8"/>
        <v>18</v>
      </c>
      <c r="B43" s="17">
        <v>25</v>
      </c>
      <c r="C43" s="86" t="str">
        <f>VLOOKUP(B:B,'Sub Op Table'!A:C,2,0)</f>
        <v>WALK 8-10 STEPS (19-25 FT, 8.4-11.4 M)</v>
      </c>
      <c r="D43" s="87">
        <f>VLOOKUP(B43,'Sub Op Table'!A:C,3,0)</f>
        <v>5.76</v>
      </c>
      <c r="E43" s="103">
        <f t="shared" si="5"/>
        <v>9.6000000000000002E-2</v>
      </c>
      <c r="F43" s="7" t="s">
        <v>334</v>
      </c>
      <c r="G43" s="106">
        <f t="shared" si="6"/>
        <v>0.16666666666666666</v>
      </c>
      <c r="H43" s="88">
        <v>1</v>
      </c>
      <c r="I43" s="103">
        <f t="shared" si="7"/>
        <v>1.6E-2</v>
      </c>
      <c r="J43" s="107"/>
      <c r="K43" s="108" t="s">
        <v>354</v>
      </c>
      <c r="L43" s="109"/>
      <c r="M43" s="9"/>
    </row>
    <row r="44" spans="1:13" ht="13.75" customHeight="1" x14ac:dyDescent="0.15">
      <c r="A44" s="95">
        <f t="shared" si="8"/>
        <v>19</v>
      </c>
      <c r="B44" s="17">
        <v>7</v>
      </c>
      <c r="C44" s="86" t="str">
        <f>VLOOKUP(B:B,'Sub Op Table'!A:C,2,0)</f>
        <v>PLACE</v>
      </c>
      <c r="D44" s="87">
        <f>VLOOKUP(B44,'Sub Op Table'!A:C,3,0)</f>
        <v>0.72</v>
      </c>
      <c r="E44" s="103">
        <f t="shared" si="5"/>
        <v>1.2E-2</v>
      </c>
      <c r="F44" s="7" t="s">
        <v>334</v>
      </c>
      <c r="G44" s="106">
        <f t="shared" si="6"/>
        <v>0.16666666666666666</v>
      </c>
      <c r="H44" s="88">
        <v>1</v>
      </c>
      <c r="I44" s="103">
        <f t="shared" si="7"/>
        <v>2E-3</v>
      </c>
      <c r="J44" s="107"/>
      <c r="K44" s="108" t="s">
        <v>355</v>
      </c>
      <c r="L44" s="109"/>
      <c r="M44" s="9"/>
    </row>
    <row r="45" spans="1:13" ht="13.75" customHeight="1" x14ac:dyDescent="0.15">
      <c r="A45" s="95">
        <f t="shared" si="8"/>
        <v>20</v>
      </c>
      <c r="B45" s="17">
        <v>17</v>
      </c>
      <c r="C45" s="86" t="str">
        <f>VLOOKUP(B:B,'Sub Op Table'!A:C,2,0)</f>
        <v>READ 2-3 DIGITS/4-8 WORDS</v>
      </c>
      <c r="D45" s="87">
        <f>VLOOKUP(B45,'Sub Op Table'!A:C,3,0)</f>
        <v>1.0799999999999998</v>
      </c>
      <c r="E45" s="103">
        <f t="shared" si="5"/>
        <v>1.7999999999999999E-2</v>
      </c>
      <c r="F45" s="7" t="s">
        <v>334</v>
      </c>
      <c r="G45" s="106">
        <f t="shared" si="6"/>
        <v>0.16666666666666666</v>
      </c>
      <c r="H45" s="88">
        <v>1</v>
      </c>
      <c r="I45" s="103">
        <f t="shared" si="7"/>
        <v>2.9999999999999996E-3</v>
      </c>
      <c r="J45" s="107"/>
      <c r="K45" s="108" t="s">
        <v>356</v>
      </c>
      <c r="L45" s="109"/>
      <c r="M45" s="9"/>
    </row>
    <row r="46" spans="1:13" ht="13.75" customHeight="1" x14ac:dyDescent="0.15">
      <c r="A46" s="95">
        <f t="shared" si="8"/>
        <v>21</v>
      </c>
      <c r="B46" s="17">
        <v>7</v>
      </c>
      <c r="C46" s="86" t="str">
        <f>VLOOKUP(B:B,'Sub Op Table'!A:C,2,0)</f>
        <v>PLACE</v>
      </c>
      <c r="D46" s="87">
        <f>VLOOKUP(B46,'Sub Op Table'!A:C,3,0)</f>
        <v>0.72</v>
      </c>
      <c r="E46" s="103">
        <f t="shared" si="5"/>
        <v>1.2E-2</v>
      </c>
      <c r="F46" s="7" t="s">
        <v>334</v>
      </c>
      <c r="G46" s="106">
        <f t="shared" si="6"/>
        <v>0.16666666666666666</v>
      </c>
      <c r="H46" s="88">
        <v>1</v>
      </c>
      <c r="I46" s="103">
        <f t="shared" si="7"/>
        <v>2E-3</v>
      </c>
      <c r="J46" s="107"/>
      <c r="K46" s="108" t="s">
        <v>357</v>
      </c>
      <c r="L46" s="109"/>
      <c r="M46" s="9"/>
    </row>
    <row r="47" spans="1:13" ht="13.75" customHeight="1" x14ac:dyDescent="0.15">
      <c r="A47" s="95">
        <f t="shared" si="8"/>
        <v>22</v>
      </c>
      <c r="B47" s="17">
        <v>1</v>
      </c>
      <c r="C47" s="86" t="str">
        <f>VLOOKUP(B:B,'Sub Op Table'!A:C,2,0)</f>
        <v>OBTAIN</v>
      </c>
      <c r="D47" s="87">
        <f>VLOOKUP(B47,'Sub Op Table'!A:C,3,0)</f>
        <v>0.72</v>
      </c>
      <c r="E47" s="103">
        <f t="shared" si="5"/>
        <v>1.2E-2</v>
      </c>
      <c r="F47" s="7" t="s">
        <v>334</v>
      </c>
      <c r="G47" s="106">
        <f t="shared" si="6"/>
        <v>0.16666666666666666</v>
      </c>
      <c r="H47" s="88">
        <v>1</v>
      </c>
      <c r="I47" s="103">
        <f t="shared" si="7"/>
        <v>2E-3</v>
      </c>
      <c r="J47" s="107"/>
      <c r="K47" s="108" t="s">
        <v>369</v>
      </c>
      <c r="L47" s="109"/>
      <c r="M47" s="9"/>
    </row>
    <row r="48" spans="1:13" ht="13.75" customHeight="1" x14ac:dyDescent="0.15">
      <c r="A48" s="95">
        <f t="shared" si="8"/>
        <v>23</v>
      </c>
      <c r="B48" s="17">
        <v>62</v>
      </c>
      <c r="C48" s="86" t="str">
        <f>VLOOKUP(B:B,'Sub Op Table'!A:C,2,0)</f>
        <v xml:space="preserve">CART PUSH/PULL 18-22 STEPS </v>
      </c>
      <c r="D48" s="87">
        <f>VLOOKUP(B48,'Sub Op Table'!A:C,3,0)</f>
        <v>15.839999999999998</v>
      </c>
      <c r="E48" s="103">
        <f t="shared" si="5"/>
        <v>0.26399999999999996</v>
      </c>
      <c r="F48" s="7" t="s">
        <v>334</v>
      </c>
      <c r="G48" s="106">
        <f t="shared" si="6"/>
        <v>0.16666666666666666</v>
      </c>
      <c r="H48" s="88">
        <v>1</v>
      </c>
      <c r="I48" s="103">
        <f t="shared" si="7"/>
        <v>4.3999999999999991E-2</v>
      </c>
      <c r="J48" s="107"/>
      <c r="K48" s="108" t="s">
        <v>541</v>
      </c>
      <c r="L48" s="109"/>
      <c r="M48" s="9"/>
    </row>
    <row r="49" spans="1:13" ht="13.75" customHeight="1" x14ac:dyDescent="0.15">
      <c r="A49" s="95">
        <f t="shared" si="8"/>
        <v>24</v>
      </c>
      <c r="B49" s="17">
        <v>1</v>
      </c>
      <c r="C49" s="86" t="str">
        <f>VLOOKUP(B:B,'Sub Op Table'!A:C,2,0)</f>
        <v>OBTAIN</v>
      </c>
      <c r="D49" s="87">
        <f>VLOOKUP(B49,'Sub Op Table'!A:C,3,0)</f>
        <v>0.72</v>
      </c>
      <c r="E49" s="103">
        <f t="shared" si="5"/>
        <v>1.2E-2</v>
      </c>
      <c r="F49" s="7" t="s">
        <v>370</v>
      </c>
      <c r="G49" s="106">
        <f t="shared" si="6"/>
        <v>1.6666666666666665</v>
      </c>
      <c r="H49" s="88">
        <v>1</v>
      </c>
      <c r="I49" s="103">
        <f t="shared" si="7"/>
        <v>1.9999999999999997E-2</v>
      </c>
      <c r="J49" s="107"/>
      <c r="K49" s="108" t="s">
        <v>352</v>
      </c>
      <c r="L49" s="109"/>
      <c r="M49" s="9"/>
    </row>
    <row r="50" spans="1:13" ht="13.75" customHeight="1" x14ac:dyDescent="0.15">
      <c r="A50" s="95">
        <f t="shared" si="8"/>
        <v>25</v>
      </c>
      <c r="B50" s="17">
        <v>1</v>
      </c>
      <c r="C50" s="86" t="str">
        <f>VLOOKUP(B:B,'Sub Op Table'!A:C,2,0)</f>
        <v>OBTAIN</v>
      </c>
      <c r="D50" s="87">
        <f>VLOOKUP(B50,'Sub Op Table'!A:C,3,0)</f>
        <v>0.72</v>
      </c>
      <c r="E50" s="103">
        <f t="shared" si="5"/>
        <v>1.2E-2</v>
      </c>
      <c r="F50" s="7" t="s">
        <v>370</v>
      </c>
      <c r="G50" s="106">
        <f t="shared" si="6"/>
        <v>1.6666666666666665</v>
      </c>
      <c r="H50" s="88">
        <v>1</v>
      </c>
      <c r="I50" s="103">
        <f t="shared" si="7"/>
        <v>1.9999999999999997E-2</v>
      </c>
      <c r="J50" s="107"/>
      <c r="K50" s="108" t="s">
        <v>359</v>
      </c>
      <c r="L50" s="109"/>
      <c r="M50" s="9"/>
    </row>
    <row r="51" spans="1:13" ht="13.75" customHeight="1" x14ac:dyDescent="0.15">
      <c r="A51" s="95">
        <f t="shared" si="8"/>
        <v>26</v>
      </c>
      <c r="B51" s="17">
        <v>25</v>
      </c>
      <c r="C51" s="86" t="str">
        <f>VLOOKUP(B:B,'Sub Op Table'!A:C,2,0)</f>
        <v>WALK 8-10 STEPS (19-25 FT, 8.4-11.4 M)</v>
      </c>
      <c r="D51" s="87">
        <f>VLOOKUP(B51,'Sub Op Table'!A:C,3,0)</f>
        <v>5.76</v>
      </c>
      <c r="E51" s="103">
        <f t="shared" si="5"/>
        <v>9.6000000000000002E-2</v>
      </c>
      <c r="F51" s="7" t="s">
        <v>687</v>
      </c>
      <c r="G51" s="106">
        <f t="shared" si="6"/>
        <v>15</v>
      </c>
      <c r="H51" s="88">
        <v>1</v>
      </c>
      <c r="I51" s="103">
        <f t="shared" si="7"/>
        <v>1.44</v>
      </c>
      <c r="J51" s="107"/>
      <c r="K51" s="108" t="s">
        <v>358</v>
      </c>
      <c r="L51" s="109"/>
      <c r="M51" s="9"/>
    </row>
    <row r="52" spans="1:13" ht="13.75" customHeight="1" x14ac:dyDescent="0.15">
      <c r="A52" s="95">
        <f t="shared" si="8"/>
        <v>27</v>
      </c>
      <c r="B52" s="97">
        <v>245</v>
      </c>
      <c r="C52" s="86" t="str">
        <f>VLOOKUP(B:B,'Sub Op Table'!A:C,2,0)</f>
        <v>PROCESS TIME</v>
      </c>
      <c r="D52" s="118">
        <v>5</v>
      </c>
      <c r="E52" s="103">
        <f t="shared" si="5"/>
        <v>8.3333333333333329E-2</v>
      </c>
      <c r="F52" s="7" t="s">
        <v>687</v>
      </c>
      <c r="G52" s="106">
        <f t="shared" si="6"/>
        <v>15</v>
      </c>
      <c r="H52" s="88">
        <v>1</v>
      </c>
      <c r="I52" s="103">
        <f t="shared" si="7"/>
        <v>1.25</v>
      </c>
      <c r="J52" s="107"/>
      <c r="K52" s="108" t="s">
        <v>633</v>
      </c>
      <c r="L52" s="109"/>
      <c r="M52" s="9"/>
    </row>
    <row r="53" spans="1:13" ht="13.75" customHeight="1" x14ac:dyDescent="0.15">
      <c r="A53" s="95">
        <f t="shared" si="8"/>
        <v>28</v>
      </c>
      <c r="B53" s="17">
        <v>1</v>
      </c>
      <c r="C53" s="86" t="str">
        <f>VLOOKUP(B:B,'Sub Op Table'!A:C,2,0)</f>
        <v>OBTAIN</v>
      </c>
      <c r="D53" s="87">
        <f>VLOOKUP(B53,'Sub Op Table'!A:C,3,0)</f>
        <v>0.72</v>
      </c>
      <c r="E53" s="103">
        <f t="shared" si="5"/>
        <v>1.2E-2</v>
      </c>
      <c r="F53" s="7" t="s">
        <v>696</v>
      </c>
      <c r="G53" s="106">
        <f t="shared" si="6"/>
        <v>19.933333333333334</v>
      </c>
      <c r="H53" s="88">
        <v>1</v>
      </c>
      <c r="I53" s="103">
        <f t="shared" si="7"/>
        <v>0.2392</v>
      </c>
      <c r="J53" s="107"/>
      <c r="K53" s="108" t="s">
        <v>360</v>
      </c>
      <c r="L53" s="109"/>
      <c r="M53" s="9"/>
    </row>
    <row r="54" spans="1:13" ht="13.75" customHeight="1" x14ac:dyDescent="0.15">
      <c r="A54" s="95">
        <f t="shared" si="8"/>
        <v>29</v>
      </c>
      <c r="B54" s="17">
        <v>120</v>
      </c>
      <c r="C54" s="86" t="str">
        <f>VLOOKUP(B:B,'Sub Op Table'!A:C,2,0)</f>
        <v xml:space="preserve">SCAN BARCODE </v>
      </c>
      <c r="D54" s="87">
        <f>VLOOKUP(B54,'Sub Op Table'!A:C,3,0)</f>
        <v>1.7999999999999998</v>
      </c>
      <c r="E54" s="103">
        <f t="shared" si="5"/>
        <v>2.9999999999999995E-2</v>
      </c>
      <c r="F54" s="7" t="s">
        <v>696</v>
      </c>
      <c r="G54" s="106">
        <f t="shared" si="6"/>
        <v>19.933333333333334</v>
      </c>
      <c r="H54" s="88">
        <v>1</v>
      </c>
      <c r="I54" s="103">
        <f t="shared" si="7"/>
        <v>0.59799999999999986</v>
      </c>
      <c r="J54" s="107"/>
      <c r="K54" s="108" t="s">
        <v>361</v>
      </c>
      <c r="L54" s="109"/>
      <c r="M54" s="9"/>
    </row>
    <row r="55" spans="1:13" ht="13.75" customHeight="1" x14ac:dyDescent="0.15">
      <c r="A55" s="95">
        <f t="shared" si="8"/>
        <v>30</v>
      </c>
      <c r="B55" s="17">
        <v>25</v>
      </c>
      <c r="C55" s="86" t="str">
        <f>VLOOKUP(B:B,'Sub Op Table'!A:C,2,0)</f>
        <v>WALK 8-10 STEPS (19-25 FT, 8.4-11.4 M)</v>
      </c>
      <c r="D55" s="87">
        <f>VLOOKUP(B55,'Sub Op Table'!A:C,3,0)</f>
        <v>5.76</v>
      </c>
      <c r="E55" s="103">
        <f t="shared" si="5"/>
        <v>9.6000000000000002E-2</v>
      </c>
      <c r="F55" s="7" t="s">
        <v>370</v>
      </c>
      <c r="G55" s="106">
        <f t="shared" si="6"/>
        <v>1.6666666666666665</v>
      </c>
      <c r="H55" s="88">
        <v>1</v>
      </c>
      <c r="I55" s="103">
        <f t="shared" si="7"/>
        <v>0.15999999999999998</v>
      </c>
      <c r="J55" s="107"/>
      <c r="K55" s="108" t="s">
        <v>363</v>
      </c>
      <c r="L55" s="109"/>
      <c r="M55" s="9"/>
    </row>
    <row r="56" spans="1:13" ht="13.75" customHeight="1" x14ac:dyDescent="0.15">
      <c r="A56" s="95">
        <f t="shared" si="8"/>
        <v>31</v>
      </c>
      <c r="B56" s="17">
        <v>14</v>
      </c>
      <c r="C56" s="86" t="str">
        <f>VLOOKUP(B:B,'Sub Op Table'!A:C,2,0)</f>
        <v>POSITION WITH CARE AND 50% BEND</v>
      </c>
      <c r="D56" s="87">
        <f>VLOOKUP(B56,'Sub Op Table'!A:C,3,0)</f>
        <v>3.5999999999999996</v>
      </c>
      <c r="E56" s="103">
        <f t="shared" si="5"/>
        <v>5.9999999999999991E-2</v>
      </c>
      <c r="F56" s="7" t="s">
        <v>370</v>
      </c>
      <c r="G56" s="106">
        <f t="shared" si="6"/>
        <v>1.6666666666666665</v>
      </c>
      <c r="H56" s="88">
        <v>1</v>
      </c>
      <c r="I56" s="103">
        <f t="shared" si="7"/>
        <v>9.9999999999999978E-2</v>
      </c>
      <c r="J56" s="107"/>
      <c r="K56" s="108" t="s">
        <v>542</v>
      </c>
      <c r="L56" s="109"/>
      <c r="M56" s="9"/>
    </row>
    <row r="57" spans="1:13" ht="13.75" customHeight="1" x14ac:dyDescent="0.15">
      <c r="A57" s="95">
        <f t="shared" si="8"/>
        <v>32</v>
      </c>
      <c r="B57" s="17">
        <v>7</v>
      </c>
      <c r="C57" s="86" t="str">
        <f>VLOOKUP(B:B,'Sub Op Table'!A:C,2,0)</f>
        <v>PLACE</v>
      </c>
      <c r="D57" s="87">
        <f>VLOOKUP(B57,'Sub Op Table'!A:C,3,0)</f>
        <v>0.72</v>
      </c>
      <c r="E57" s="103">
        <f t="shared" si="5"/>
        <v>1.2E-2</v>
      </c>
      <c r="F57" s="7" t="s">
        <v>687</v>
      </c>
      <c r="G57" s="106">
        <f t="shared" si="6"/>
        <v>15</v>
      </c>
      <c r="H57" s="88">
        <v>1</v>
      </c>
      <c r="I57" s="103">
        <f t="shared" si="7"/>
        <v>0.18</v>
      </c>
      <c r="J57" s="107"/>
      <c r="K57" s="108" t="s">
        <v>364</v>
      </c>
      <c r="L57" s="109"/>
      <c r="M57" s="9"/>
    </row>
    <row r="58" spans="1:13" ht="13.75" customHeight="1" x14ac:dyDescent="0.15">
      <c r="A58" s="95">
        <f t="shared" si="8"/>
        <v>33</v>
      </c>
      <c r="B58" s="17">
        <v>120</v>
      </c>
      <c r="C58" s="86" t="str">
        <f>VLOOKUP(B:B,'Sub Op Table'!A:C,2,0)</f>
        <v xml:space="preserve">SCAN BARCODE </v>
      </c>
      <c r="D58" s="87">
        <f>VLOOKUP(B58,'Sub Op Table'!A:C,3,0)</f>
        <v>1.7999999999999998</v>
      </c>
      <c r="E58" s="103">
        <f t="shared" si="5"/>
        <v>2.9999999999999995E-2</v>
      </c>
      <c r="F58" s="7" t="s">
        <v>687</v>
      </c>
      <c r="G58" s="106">
        <f t="shared" si="6"/>
        <v>15</v>
      </c>
      <c r="H58" s="88">
        <v>1</v>
      </c>
      <c r="I58" s="103">
        <f t="shared" si="7"/>
        <v>0.44999999999999996</v>
      </c>
      <c r="J58" s="107"/>
      <c r="K58" s="108" t="s">
        <v>365</v>
      </c>
      <c r="L58" s="109"/>
      <c r="M58" s="9"/>
    </row>
    <row r="59" spans="1:13" ht="13.75" customHeight="1" x14ac:dyDescent="0.15">
      <c r="A59" s="95">
        <f t="shared" si="8"/>
        <v>34</v>
      </c>
      <c r="B59" s="17">
        <v>1</v>
      </c>
      <c r="C59" s="86" t="str">
        <f>VLOOKUP(B:B,'Sub Op Table'!A:C,2,0)</f>
        <v>OBTAIN</v>
      </c>
      <c r="D59" s="87">
        <f>VLOOKUP(B59,'Sub Op Table'!A:C,3,0)</f>
        <v>0.72</v>
      </c>
      <c r="E59" s="103">
        <f t="shared" si="5"/>
        <v>1.2E-2</v>
      </c>
      <c r="F59" s="7" t="s">
        <v>335</v>
      </c>
      <c r="G59" s="106">
        <f t="shared" si="6"/>
        <v>1</v>
      </c>
      <c r="H59" s="88">
        <v>1</v>
      </c>
      <c r="I59" s="103">
        <f t="shared" si="7"/>
        <v>1.2E-2</v>
      </c>
      <c r="J59" s="107"/>
      <c r="K59" s="108" t="s">
        <v>371</v>
      </c>
      <c r="L59" s="109"/>
      <c r="M59" s="9"/>
    </row>
    <row r="60" spans="1:13" ht="13.75" customHeight="1" x14ac:dyDescent="0.15">
      <c r="A60" s="95">
        <f t="shared" si="8"/>
        <v>35</v>
      </c>
      <c r="B60" s="17">
        <v>521</v>
      </c>
      <c r="C60" s="86" t="str">
        <f>VLOOKUP(B:B,'Sub Op Table'!A:C,2,0)</f>
        <v>FOLD SHEET OF PAPER</v>
      </c>
      <c r="D60" s="87">
        <f>VLOOKUP(B60,'Sub Op Table'!A:C,3,0)</f>
        <v>5.76</v>
      </c>
      <c r="E60" s="103">
        <f t="shared" si="5"/>
        <v>9.6000000000000002E-2</v>
      </c>
      <c r="F60" s="7" t="s">
        <v>335</v>
      </c>
      <c r="G60" s="106">
        <f t="shared" si="6"/>
        <v>1</v>
      </c>
      <c r="H60" s="88">
        <v>1</v>
      </c>
      <c r="I60" s="103">
        <f t="shared" si="7"/>
        <v>9.6000000000000002E-2</v>
      </c>
      <c r="J60" s="107"/>
      <c r="K60" s="108" t="s">
        <v>367</v>
      </c>
      <c r="L60" s="109"/>
      <c r="M60" s="9"/>
    </row>
    <row r="61" spans="1:13" ht="13.75" customHeight="1" x14ac:dyDescent="0.15">
      <c r="A61" s="95">
        <f t="shared" si="8"/>
        <v>36</v>
      </c>
      <c r="B61" s="17">
        <v>10</v>
      </c>
      <c r="C61" s="86" t="str">
        <f>VLOOKUP(B:B,'Sub Op Table'!A:C,2,0)</f>
        <v>PLACE WITH ADJUSTMENTS</v>
      </c>
      <c r="D61" s="87">
        <f>VLOOKUP(B61,'Sub Op Table'!A:C,3,0)</f>
        <v>1.44</v>
      </c>
      <c r="E61" s="103">
        <f t="shared" si="5"/>
        <v>2.4E-2</v>
      </c>
      <c r="F61" s="7" t="s">
        <v>335</v>
      </c>
      <c r="G61" s="106">
        <f t="shared" si="6"/>
        <v>1</v>
      </c>
      <c r="H61" s="88">
        <v>1</v>
      </c>
      <c r="I61" s="103">
        <f t="shared" si="7"/>
        <v>2.4E-2</v>
      </c>
      <c r="J61" s="107"/>
      <c r="K61" s="108" t="s">
        <v>368</v>
      </c>
      <c r="L61" s="109"/>
      <c r="M61" s="9"/>
    </row>
    <row r="62" spans="1:13" ht="13.75" customHeight="1" x14ac:dyDescent="0.15">
      <c r="A62" s="95">
        <f t="shared" si="8"/>
        <v>37</v>
      </c>
      <c r="B62" s="17">
        <v>25</v>
      </c>
      <c r="C62" s="86" t="str">
        <f>VLOOKUP(B:B,'Sub Op Table'!A:C,2,0)</f>
        <v>WALK 8-10 STEPS (19-25 FT, 8.4-11.4 M)</v>
      </c>
      <c r="D62" s="87">
        <f>VLOOKUP(B62,'Sub Op Table'!A:C,3,0)</f>
        <v>5.76</v>
      </c>
      <c r="E62" s="103">
        <f t="shared" si="5"/>
        <v>9.6000000000000002E-2</v>
      </c>
      <c r="F62" s="7" t="s">
        <v>370</v>
      </c>
      <c r="G62" s="106">
        <f t="shared" si="6"/>
        <v>1.6666666666666665</v>
      </c>
      <c r="H62" s="88">
        <v>1</v>
      </c>
      <c r="I62" s="103">
        <f t="shared" si="7"/>
        <v>0.15999999999999998</v>
      </c>
      <c r="J62" s="107"/>
      <c r="K62" s="108" t="s">
        <v>363</v>
      </c>
      <c r="L62" s="109"/>
      <c r="M62" s="9"/>
    </row>
    <row r="63" spans="1:13" ht="13.75" customHeight="1" x14ac:dyDescent="0.15">
      <c r="A63" s="95">
        <f t="shared" si="8"/>
        <v>38</v>
      </c>
      <c r="B63" s="17">
        <v>1</v>
      </c>
      <c r="C63" s="86" t="str">
        <f>VLOOKUP(B:B,'Sub Op Table'!A:C,2,0)</f>
        <v>OBTAIN</v>
      </c>
      <c r="D63" s="87">
        <f>VLOOKUP(B63,'Sub Op Table'!A:C,3,0)</f>
        <v>0.72</v>
      </c>
      <c r="E63" s="103">
        <f t="shared" si="5"/>
        <v>1.2E-2</v>
      </c>
      <c r="F63" s="7" t="s">
        <v>370</v>
      </c>
      <c r="G63" s="106">
        <f t="shared" si="6"/>
        <v>1.6666666666666665</v>
      </c>
      <c r="H63" s="88">
        <v>1</v>
      </c>
      <c r="I63" s="103">
        <f t="shared" si="7"/>
        <v>1.9999999999999997E-2</v>
      </c>
      <c r="J63" s="107"/>
      <c r="K63" s="108" t="s">
        <v>369</v>
      </c>
      <c r="L63" s="109"/>
      <c r="M63" s="9"/>
    </row>
    <row r="64" spans="1:13" ht="13.75" customHeight="1" x14ac:dyDescent="0.15">
      <c r="A64" s="95">
        <f t="shared" si="8"/>
        <v>39</v>
      </c>
      <c r="B64" s="17">
        <v>74</v>
      </c>
      <c r="C64" s="86" t="str">
        <f>VLOOKUP(B:B,'Sub Op Table'!A:C,2,0)</f>
        <v>CART PUSH/PULL 111-122 STEPS</v>
      </c>
      <c r="D64" s="87">
        <f>VLOOKUP(B64,'Sub Op Table'!A:C,3,0)</f>
        <v>89.639999999999986</v>
      </c>
      <c r="E64" s="103">
        <f t="shared" si="5"/>
        <v>1.4939999999999998</v>
      </c>
      <c r="F64" s="7" t="s">
        <v>370</v>
      </c>
      <c r="G64" s="106">
        <f t="shared" si="6"/>
        <v>1.6666666666666665</v>
      </c>
      <c r="H64" s="88">
        <v>1</v>
      </c>
      <c r="I64" s="103">
        <f t="shared" si="7"/>
        <v>2.4899999999999993</v>
      </c>
      <c r="J64" s="107"/>
      <c r="K64" s="108" t="s">
        <v>543</v>
      </c>
      <c r="L64" s="109"/>
      <c r="M64" s="9"/>
    </row>
    <row r="65" spans="1:29" ht="13.75" customHeight="1" x14ac:dyDescent="0.15">
      <c r="A65" s="95">
        <f t="shared" si="8"/>
        <v>40</v>
      </c>
      <c r="B65" s="97">
        <v>25</v>
      </c>
      <c r="C65" s="86" t="str">
        <f>VLOOKUP(B:B,'Sub Op Table'!A:C,2,0)</f>
        <v>WALK 8-10 STEPS (19-25 FT, 8.4-11.4 M)</v>
      </c>
      <c r="D65" s="87">
        <f>VLOOKUP(B65,'Sub Op Table'!A:C,3,0)</f>
        <v>5.76</v>
      </c>
      <c r="E65" s="103">
        <f t="shared" si="5"/>
        <v>9.6000000000000002E-2</v>
      </c>
      <c r="F65" s="103" t="s">
        <v>334</v>
      </c>
      <c r="G65" s="106">
        <f t="shared" si="6"/>
        <v>0.16666666666666666</v>
      </c>
      <c r="H65" s="88">
        <v>1</v>
      </c>
      <c r="I65" s="103">
        <f t="shared" si="7"/>
        <v>1.6E-2</v>
      </c>
      <c r="J65" s="107"/>
      <c r="K65" s="108" t="s">
        <v>544</v>
      </c>
      <c r="L65" s="109"/>
      <c r="M65" s="9"/>
    </row>
    <row r="66" spans="1:29" ht="13.75" customHeight="1" x14ac:dyDescent="0.15">
      <c r="A66" s="95">
        <f t="shared" si="8"/>
        <v>41</v>
      </c>
      <c r="B66" s="97">
        <v>1</v>
      </c>
      <c r="C66" s="86" t="str">
        <f>VLOOKUP(B:B,'Sub Op Table'!A:C,2,0)</f>
        <v>OBTAIN</v>
      </c>
      <c r="D66" s="87">
        <f>VLOOKUP(B66,'Sub Op Table'!A:C,3,0)</f>
        <v>0.72</v>
      </c>
      <c r="E66" s="103">
        <f t="shared" si="5"/>
        <v>1.2E-2</v>
      </c>
      <c r="F66" s="103" t="s">
        <v>334</v>
      </c>
      <c r="G66" s="106">
        <f t="shared" si="6"/>
        <v>0.16666666666666666</v>
      </c>
      <c r="H66" s="88">
        <v>1</v>
      </c>
      <c r="I66" s="103">
        <f t="shared" si="7"/>
        <v>2E-3</v>
      </c>
      <c r="J66" s="107"/>
      <c r="K66" s="108" t="s">
        <v>369</v>
      </c>
      <c r="L66" s="109"/>
      <c r="M66" s="9"/>
    </row>
    <row r="67" spans="1:29" ht="13.75" customHeight="1" x14ac:dyDescent="0.15">
      <c r="A67" s="95">
        <f t="shared" si="8"/>
        <v>42</v>
      </c>
      <c r="B67" s="97">
        <v>62</v>
      </c>
      <c r="C67" s="86" t="str">
        <f>VLOOKUP(B:B,'Sub Op Table'!A:C,2,0)</f>
        <v xml:space="preserve">CART PUSH/PULL 18-22 STEPS </v>
      </c>
      <c r="D67" s="87">
        <f>VLOOKUP(B67,'Sub Op Table'!A:C,3,0)</f>
        <v>15.839999999999998</v>
      </c>
      <c r="E67" s="103">
        <f t="shared" si="5"/>
        <v>0.26399999999999996</v>
      </c>
      <c r="F67" s="103" t="s">
        <v>334</v>
      </c>
      <c r="G67" s="106">
        <f t="shared" si="6"/>
        <v>0.16666666666666666</v>
      </c>
      <c r="H67" s="88">
        <v>1</v>
      </c>
      <c r="I67" s="103">
        <f t="shared" si="7"/>
        <v>4.3999999999999991E-2</v>
      </c>
      <c r="J67" s="107"/>
      <c r="K67" s="108" t="s">
        <v>545</v>
      </c>
      <c r="L67" s="109"/>
      <c r="M67" s="9"/>
    </row>
    <row r="68" spans="1:29" ht="13.75" customHeight="1" x14ac:dyDescent="0.15">
      <c r="A68" s="95">
        <f t="shared" si="8"/>
        <v>43</v>
      </c>
      <c r="B68" s="97">
        <v>10</v>
      </c>
      <c r="C68" s="86" t="str">
        <f>VLOOKUP(B:B,'Sub Op Table'!A:C,2,0)</f>
        <v>PLACE WITH ADJUSTMENTS</v>
      </c>
      <c r="D68" s="87">
        <f>VLOOKUP(B68,'Sub Op Table'!A:C,3,0)</f>
        <v>1.44</v>
      </c>
      <c r="E68" s="103">
        <f t="shared" si="5"/>
        <v>2.4E-2</v>
      </c>
      <c r="F68" s="103" t="s">
        <v>334</v>
      </c>
      <c r="G68" s="106">
        <f t="shared" si="6"/>
        <v>0.16666666666666666</v>
      </c>
      <c r="H68" s="88">
        <v>1</v>
      </c>
      <c r="I68" s="103">
        <f t="shared" si="7"/>
        <v>4.0000000000000001E-3</v>
      </c>
      <c r="J68" s="107"/>
      <c r="K68" s="108" t="s">
        <v>546</v>
      </c>
      <c r="L68" s="109"/>
      <c r="M68" s="9"/>
    </row>
    <row r="69" spans="1:29" customFormat="1" x14ac:dyDescent="0.15">
      <c r="B69" s="4" t="s">
        <v>6</v>
      </c>
      <c r="C69" s="5" t="s">
        <v>380</v>
      </c>
      <c r="D69" s="6"/>
      <c r="E69" s="7"/>
      <c r="F69" s="7"/>
      <c r="G69" s="7"/>
      <c r="H69" s="12"/>
      <c r="I69" s="7"/>
      <c r="J69" s="8"/>
      <c r="K69" s="9"/>
      <c r="T69" s="12"/>
      <c r="U69" s="7"/>
      <c r="Y69" s="12"/>
      <c r="Z69" s="7"/>
      <c r="AB69" s="69"/>
    </row>
    <row r="70" spans="1:29" customFormat="1" ht="15" x14ac:dyDescent="0.2">
      <c r="A70" s="95">
        <v>44</v>
      </c>
      <c r="B70" s="17">
        <v>245</v>
      </c>
      <c r="C70" t="str">
        <f>VLOOKUP(B:B,'Sub Op Table'!A:C,2,0)</f>
        <v>PROCESS TIME</v>
      </c>
      <c r="D70" s="14">
        <v>10</v>
      </c>
      <c r="E70" s="7">
        <f t="shared" ref="E70" si="9">D70/60</f>
        <v>0.16666666666666666</v>
      </c>
      <c r="F70" s="75" t="s">
        <v>412</v>
      </c>
      <c r="G70" s="106">
        <f t="shared" si="6"/>
        <v>1</v>
      </c>
      <c r="H70" s="12">
        <f>'Secondary Assumptions'!C16</f>
        <v>0.95</v>
      </c>
      <c r="I70" s="7">
        <f>E70*G70*H70</f>
        <v>0.15833333333333333</v>
      </c>
      <c r="J70" s="18"/>
      <c r="K70" s="19" t="s">
        <v>657</v>
      </c>
      <c r="T70" s="74"/>
      <c r="U70" s="12"/>
      <c r="V70" s="7"/>
      <c r="Z70" s="12"/>
      <c r="AA70" s="7"/>
      <c r="AC70" s="69"/>
    </row>
    <row r="71" spans="1:29" customFormat="1" ht="15" x14ac:dyDescent="0.2">
      <c r="A71" s="17"/>
      <c r="B71" s="17"/>
      <c r="C71" s="76" t="s">
        <v>808</v>
      </c>
      <c r="D71" s="6"/>
      <c r="E71" s="7"/>
      <c r="F71" s="75"/>
      <c r="G71" s="20"/>
      <c r="H71" s="12"/>
      <c r="I71" s="7"/>
      <c r="J71" s="18"/>
      <c r="K71" s="19"/>
      <c r="T71" s="74"/>
      <c r="U71" s="12"/>
      <c r="V71" s="7"/>
      <c r="Z71" s="12"/>
      <c r="AA71" s="7"/>
      <c r="AC71" s="69"/>
    </row>
    <row r="72" spans="1:29" customFormat="1" ht="15" x14ac:dyDescent="0.2">
      <c r="A72" s="17">
        <v>45</v>
      </c>
      <c r="B72" s="17">
        <v>434</v>
      </c>
      <c r="C72" t="str">
        <f>VLOOKUP(B:B,'Sub Op Table'!A:C,2,0)</f>
        <v>OBTAIN RADIO FROM BELT AND RETURN</v>
      </c>
      <c r="D72" s="6">
        <f>VLOOKUP(B72,'Sub Op Table'!A:C,3,0)</f>
        <v>2.88</v>
      </c>
      <c r="E72" s="7">
        <f t="shared" ref="E72:E79" si="10">D72/60</f>
        <v>4.8000000000000001E-2</v>
      </c>
      <c r="F72" s="75" t="s">
        <v>412</v>
      </c>
      <c r="G72" s="20">
        <f>VLOOKUP(F72,$C$14:$D$24,2,FALSE)</f>
        <v>1</v>
      </c>
      <c r="H72" s="12">
        <v>1</v>
      </c>
      <c r="I72" s="7">
        <f t="shared" ref="I72:I79" si="11">E72*G72*H72</f>
        <v>4.8000000000000001E-2</v>
      </c>
      <c r="J72" s="18"/>
      <c r="K72" s="19" t="s">
        <v>497</v>
      </c>
      <c r="T72" s="74"/>
      <c r="U72" s="12"/>
      <c r="V72" s="7"/>
      <c r="Z72" s="12"/>
      <c r="AA72" s="7"/>
      <c r="AC72" s="69"/>
    </row>
    <row r="73" spans="1:29" customFormat="1" ht="15" x14ac:dyDescent="0.2">
      <c r="A73" s="17">
        <v>46</v>
      </c>
      <c r="B73" s="17">
        <v>481</v>
      </c>
      <c r="C73" t="str">
        <f>VLOOKUP(B:B,'Sub Op Table'!A:C,2,0)</f>
        <v>TYPE 3-6 DIGITS-Keypad</v>
      </c>
      <c r="D73" s="6">
        <f>VLOOKUP(B73,'Sub Op Table'!A:C,3,0)</f>
        <v>2.1599999999999997</v>
      </c>
      <c r="E73" s="7">
        <f t="shared" si="10"/>
        <v>3.5999999999999997E-2</v>
      </c>
      <c r="F73" s="75" t="s">
        <v>412</v>
      </c>
      <c r="G73" s="20">
        <f t="shared" ref="G73:G79" si="12">VLOOKUP(F73,$C$14:$D$24,2,FALSE)</f>
        <v>1</v>
      </c>
      <c r="H73" s="12">
        <v>1</v>
      </c>
      <c r="I73" s="7">
        <f t="shared" si="11"/>
        <v>3.5999999999999997E-2</v>
      </c>
      <c r="J73" s="18"/>
      <c r="K73" s="19" t="s">
        <v>809</v>
      </c>
      <c r="T73" s="74"/>
      <c r="U73" s="12"/>
      <c r="V73" s="7"/>
      <c r="Z73" s="12"/>
      <c r="AA73" s="7"/>
      <c r="AC73" s="69"/>
    </row>
    <row r="74" spans="1:29" customFormat="1" ht="15" x14ac:dyDescent="0.2">
      <c r="A74" s="17">
        <v>47</v>
      </c>
      <c r="B74" s="17">
        <v>245</v>
      </c>
      <c r="C74" t="str">
        <f>VLOOKUP(B:B,'Sub Op Table'!A:C,2,0)</f>
        <v>PROCESS TIME</v>
      </c>
      <c r="D74" s="14">
        <v>60</v>
      </c>
      <c r="E74" s="7">
        <f t="shared" si="10"/>
        <v>1</v>
      </c>
      <c r="F74" s="75" t="s">
        <v>412</v>
      </c>
      <c r="G74" s="20">
        <f t="shared" si="12"/>
        <v>1</v>
      </c>
      <c r="H74" s="12">
        <v>1</v>
      </c>
      <c r="I74" s="7">
        <f t="shared" si="11"/>
        <v>1</v>
      </c>
      <c r="J74" s="18"/>
      <c r="K74" s="19" t="s">
        <v>810</v>
      </c>
      <c r="T74" s="74"/>
      <c r="U74" s="12"/>
      <c r="V74" s="7"/>
      <c r="Z74" s="12"/>
      <c r="AA74" s="7"/>
      <c r="AC74" s="69"/>
    </row>
    <row r="75" spans="1:29" customFormat="1" ht="15" x14ac:dyDescent="0.2">
      <c r="A75" s="17">
        <v>48</v>
      </c>
      <c r="B75" s="17">
        <v>245</v>
      </c>
      <c r="C75" t="str">
        <f>VLOOKUP(B:B,'Sub Op Table'!A:C,2,0)</f>
        <v>PROCESS TIME</v>
      </c>
      <c r="D75" s="14">
        <v>5</v>
      </c>
      <c r="E75" s="7">
        <f t="shared" si="10"/>
        <v>8.3333333333333329E-2</v>
      </c>
      <c r="F75" s="75" t="s">
        <v>412</v>
      </c>
      <c r="G75" s="20">
        <f t="shared" si="12"/>
        <v>1</v>
      </c>
      <c r="H75" s="12">
        <v>1</v>
      </c>
      <c r="I75" s="7">
        <f t="shared" si="11"/>
        <v>8.3333333333333329E-2</v>
      </c>
      <c r="J75" s="18"/>
      <c r="K75" s="19" t="s">
        <v>811</v>
      </c>
      <c r="T75" s="74"/>
      <c r="U75" s="12"/>
      <c r="V75" s="7"/>
      <c r="Z75" s="12"/>
      <c r="AA75" s="7"/>
      <c r="AC75" s="69"/>
    </row>
    <row r="76" spans="1:29" customFormat="1" ht="15" x14ac:dyDescent="0.2">
      <c r="A76" s="17">
        <v>49</v>
      </c>
      <c r="B76" s="17">
        <v>245</v>
      </c>
      <c r="C76" t="str">
        <f>VLOOKUP(B:B,'Sub Op Table'!A:C,2,0)</f>
        <v>PROCESS TIME</v>
      </c>
      <c r="D76" s="14">
        <v>180</v>
      </c>
      <c r="E76" s="7">
        <f t="shared" si="10"/>
        <v>3</v>
      </c>
      <c r="F76" s="75" t="s">
        <v>412</v>
      </c>
      <c r="G76" s="20">
        <f>VLOOKUP(F76,$C$14:$D$24,2,FALSE)</f>
        <v>1</v>
      </c>
      <c r="H76" s="12">
        <v>1</v>
      </c>
      <c r="I76" s="7">
        <f t="shared" si="11"/>
        <v>3</v>
      </c>
      <c r="J76" s="18"/>
      <c r="K76" s="19" t="s">
        <v>812</v>
      </c>
      <c r="T76" s="74"/>
      <c r="U76" s="12"/>
      <c r="V76" s="7"/>
      <c r="Z76" s="12"/>
      <c r="AA76" s="7"/>
      <c r="AC76" s="69"/>
    </row>
    <row r="77" spans="1:29" customFormat="1" ht="15" x14ac:dyDescent="0.2">
      <c r="A77" s="17">
        <v>50</v>
      </c>
      <c r="B77" s="17">
        <v>7</v>
      </c>
      <c r="C77" t="str">
        <f>VLOOKUP(B:B,'Sub Op Table'!A:C,2,0)</f>
        <v>PLACE</v>
      </c>
      <c r="D77" s="6">
        <f>VLOOKUP(B77,'Sub Op Table'!A:C,3,0)</f>
        <v>0.72</v>
      </c>
      <c r="E77" s="7">
        <f t="shared" si="10"/>
        <v>1.2E-2</v>
      </c>
      <c r="F77" s="75" t="s">
        <v>412</v>
      </c>
      <c r="G77" s="20">
        <f t="shared" si="12"/>
        <v>1</v>
      </c>
      <c r="H77" s="12">
        <v>1</v>
      </c>
      <c r="I77" s="7">
        <f t="shared" si="11"/>
        <v>1.2E-2</v>
      </c>
      <c r="J77" s="18"/>
      <c r="K77" s="19" t="s">
        <v>813</v>
      </c>
      <c r="T77" s="74"/>
      <c r="U77" s="12"/>
      <c r="V77" s="7"/>
      <c r="Z77" s="12"/>
      <c r="AA77" s="7"/>
      <c r="AC77" s="69"/>
    </row>
    <row r="78" spans="1:29" customFormat="1" ht="15" x14ac:dyDescent="0.2">
      <c r="A78" s="17">
        <v>51</v>
      </c>
      <c r="B78" s="17">
        <v>245</v>
      </c>
      <c r="C78" t="str">
        <f>VLOOKUP(B:B,'Sub Op Table'!A:C,2,0)</f>
        <v>PROCESS TIME</v>
      </c>
      <c r="D78" s="14">
        <v>10</v>
      </c>
      <c r="E78" s="7">
        <f t="shared" si="10"/>
        <v>0.16666666666666666</v>
      </c>
      <c r="F78" s="75" t="s">
        <v>412</v>
      </c>
      <c r="G78" s="20">
        <f t="shared" si="12"/>
        <v>1</v>
      </c>
      <c r="H78" s="12">
        <v>1</v>
      </c>
      <c r="I78" s="7">
        <f t="shared" si="11"/>
        <v>0.16666666666666666</v>
      </c>
      <c r="J78" s="18"/>
      <c r="K78" s="19" t="s">
        <v>814</v>
      </c>
      <c r="T78" s="74"/>
      <c r="U78" s="12"/>
      <c r="V78" s="7"/>
      <c r="Z78" s="12"/>
      <c r="AA78" s="7"/>
      <c r="AC78" s="69"/>
    </row>
    <row r="79" spans="1:29" customFormat="1" ht="15" x14ac:dyDescent="0.2">
      <c r="A79" s="17">
        <v>52</v>
      </c>
      <c r="B79" s="17">
        <v>1</v>
      </c>
      <c r="C79" t="str">
        <f>VLOOKUP(B:B,'Sub Op Table'!A:C,2,0)</f>
        <v>OBTAIN</v>
      </c>
      <c r="D79" s="6">
        <f>VLOOKUP(B79,'Sub Op Table'!A:C,3,0)</f>
        <v>0.72</v>
      </c>
      <c r="E79" s="7">
        <f t="shared" si="10"/>
        <v>1.2E-2</v>
      </c>
      <c r="F79" s="75" t="s">
        <v>412</v>
      </c>
      <c r="G79" s="20">
        <f t="shared" si="12"/>
        <v>1</v>
      </c>
      <c r="H79" s="12">
        <v>1</v>
      </c>
      <c r="I79" s="7">
        <f t="shared" si="11"/>
        <v>1.2E-2</v>
      </c>
      <c r="J79" s="18"/>
      <c r="K79" s="19" t="s">
        <v>815</v>
      </c>
      <c r="T79" s="74"/>
      <c r="U79" s="12"/>
      <c r="V79" s="7"/>
      <c r="Z79" s="12"/>
      <c r="AA79" s="7"/>
      <c r="AC79" s="69"/>
    </row>
    <row r="80" spans="1:29" ht="13.75" customHeight="1" x14ac:dyDescent="0.15">
      <c r="B80" s="87" t="s">
        <v>6</v>
      </c>
      <c r="C80" s="89" t="s">
        <v>547</v>
      </c>
      <c r="E80" s="103"/>
      <c r="F80" s="103"/>
      <c r="G80" s="103"/>
      <c r="I80" s="103"/>
      <c r="J80" s="104"/>
      <c r="K80" s="105"/>
      <c r="L80" s="109"/>
    </row>
    <row r="81" spans="1:12" ht="14" x14ac:dyDescent="0.15">
      <c r="A81" s="95">
        <v>53</v>
      </c>
      <c r="B81" s="97">
        <v>27</v>
      </c>
      <c r="C81" s="86" t="str">
        <f>VLOOKUP(B:B,'Sub Op Table'!A:C,2,0)</f>
        <v>WALK 16-20 STEPS (39-50 FT, 11.9-15.2 M)</v>
      </c>
      <c r="D81" s="87">
        <f>VLOOKUP(B81,'Sub Op Table'!A:C,3,0)</f>
        <v>11.52</v>
      </c>
      <c r="E81" s="103">
        <f t="shared" ref="E81:E83" si="13">D81/60</f>
        <v>0.192</v>
      </c>
      <c r="F81" s="103" t="s">
        <v>484</v>
      </c>
      <c r="G81" s="106">
        <f t="shared" ref="G81:G136" si="14">VLOOKUP(F81,$C$14:$D$26,2,FALSE)</f>
        <v>0.16</v>
      </c>
      <c r="H81" s="88">
        <v>1</v>
      </c>
      <c r="I81" s="103">
        <f>E81*G81*H81</f>
        <v>3.0720000000000001E-2</v>
      </c>
      <c r="J81" s="107"/>
      <c r="K81" s="108" t="s">
        <v>548</v>
      </c>
      <c r="L81" s="109"/>
    </row>
    <row r="82" spans="1:12" ht="14" x14ac:dyDescent="0.15">
      <c r="A82" s="95">
        <f>A81+1</f>
        <v>54</v>
      </c>
      <c r="B82" s="97">
        <v>245</v>
      </c>
      <c r="C82" s="86" t="str">
        <f>VLOOKUP(B:B,'Sub Op Table'!A:C,2,0)</f>
        <v>PROCESS TIME</v>
      </c>
      <c r="D82" s="118">
        <v>60</v>
      </c>
      <c r="E82" s="103">
        <f t="shared" si="13"/>
        <v>1</v>
      </c>
      <c r="F82" s="103" t="s">
        <v>484</v>
      </c>
      <c r="G82" s="106">
        <f t="shared" si="14"/>
        <v>0.16</v>
      </c>
      <c r="H82" s="88">
        <v>1</v>
      </c>
      <c r="I82" s="103">
        <f t="shared" ref="I82:I83" si="15">E82*G82*H82</f>
        <v>0.16</v>
      </c>
      <c r="J82" s="107"/>
      <c r="K82" s="108" t="s">
        <v>496</v>
      </c>
      <c r="L82" s="109"/>
    </row>
    <row r="83" spans="1:12" ht="14" x14ac:dyDescent="0.15">
      <c r="A83" s="95">
        <f t="shared" ref="A83:A136" si="16">A82+1</f>
        <v>55</v>
      </c>
      <c r="B83" s="97">
        <v>27</v>
      </c>
      <c r="C83" s="86" t="str">
        <f>VLOOKUP(B:B,'Sub Op Table'!A:C,2,0)</f>
        <v>WALK 16-20 STEPS (39-50 FT, 11.9-15.2 M)</v>
      </c>
      <c r="D83" s="87">
        <f>VLOOKUP(B83,'Sub Op Table'!A:C,3,0)</f>
        <v>11.52</v>
      </c>
      <c r="E83" s="103">
        <f t="shared" si="13"/>
        <v>0.192</v>
      </c>
      <c r="F83" s="103" t="s">
        <v>334</v>
      </c>
      <c r="G83" s="106">
        <f t="shared" si="14"/>
        <v>0.16666666666666666</v>
      </c>
      <c r="H83" s="88">
        <v>1</v>
      </c>
      <c r="I83" s="103">
        <f t="shared" si="15"/>
        <v>3.2000000000000001E-2</v>
      </c>
      <c r="J83" s="107"/>
      <c r="K83" s="108" t="s">
        <v>549</v>
      </c>
      <c r="L83" s="109"/>
    </row>
    <row r="84" spans="1:12" ht="14" x14ac:dyDescent="0.15">
      <c r="A84" s="95">
        <f t="shared" si="16"/>
        <v>56</v>
      </c>
      <c r="B84" s="97">
        <v>1</v>
      </c>
      <c r="C84" s="86" t="str">
        <f>VLOOKUP(B:B,'Sub Op Table'!A:C,2,0)</f>
        <v>OBTAIN</v>
      </c>
      <c r="D84" s="87">
        <f>VLOOKUP(B84,'Sub Op Table'!A:C,3,0)</f>
        <v>0.72</v>
      </c>
      <c r="E84" s="103">
        <f t="shared" si="5"/>
        <v>1.2E-2</v>
      </c>
      <c r="F84" s="103" t="s">
        <v>334</v>
      </c>
      <c r="G84" s="106">
        <f t="shared" si="14"/>
        <v>0.16666666666666666</v>
      </c>
      <c r="H84" s="88">
        <v>1</v>
      </c>
      <c r="I84" s="103">
        <f t="shared" si="7"/>
        <v>2E-3</v>
      </c>
      <c r="J84" s="107"/>
      <c r="K84" s="108" t="s">
        <v>369</v>
      </c>
      <c r="L84" s="109"/>
    </row>
    <row r="85" spans="1:12" ht="14" x14ac:dyDescent="0.15">
      <c r="A85" s="95">
        <f t="shared" si="16"/>
        <v>57</v>
      </c>
      <c r="B85" s="97">
        <v>60</v>
      </c>
      <c r="C85" s="86" t="str">
        <f>VLOOKUP(B:B,'Sub Op Table'!A:C,2,0)</f>
        <v>CART PUSH/PULL 10-13 STEPS</v>
      </c>
      <c r="D85" s="87">
        <f>VLOOKUP(B85,'Sub Op Table'!A:C,3,0)</f>
        <v>9.36</v>
      </c>
      <c r="E85" s="103">
        <f t="shared" si="5"/>
        <v>0.156</v>
      </c>
      <c r="F85" s="103" t="s">
        <v>334</v>
      </c>
      <c r="G85" s="106">
        <f t="shared" si="14"/>
        <v>0.16666666666666666</v>
      </c>
      <c r="H85" s="88">
        <v>1</v>
      </c>
      <c r="I85" s="103">
        <f t="shared" si="7"/>
        <v>2.5999999999999999E-2</v>
      </c>
      <c r="J85" s="107"/>
      <c r="K85" s="108" t="s">
        <v>550</v>
      </c>
      <c r="L85" s="109"/>
    </row>
    <row r="86" spans="1:12" ht="14" x14ac:dyDescent="0.15">
      <c r="A86" s="95">
        <f t="shared" si="16"/>
        <v>58</v>
      </c>
      <c r="B86" s="97">
        <v>10</v>
      </c>
      <c r="C86" s="86" t="str">
        <f>VLOOKUP(B:B,'Sub Op Table'!A:C,2,0)</f>
        <v>PLACE WITH ADJUSTMENTS</v>
      </c>
      <c r="D86" s="87">
        <f>VLOOKUP(B86,'Sub Op Table'!A:C,3,0)</f>
        <v>1.44</v>
      </c>
      <c r="E86" s="103">
        <f t="shared" si="5"/>
        <v>2.4E-2</v>
      </c>
      <c r="F86" s="103" t="s">
        <v>334</v>
      </c>
      <c r="G86" s="106">
        <f t="shared" si="14"/>
        <v>0.16666666666666666</v>
      </c>
      <c r="H86" s="88">
        <v>1</v>
      </c>
      <c r="I86" s="103">
        <f t="shared" si="7"/>
        <v>4.0000000000000001E-3</v>
      </c>
      <c r="J86" s="107"/>
      <c r="K86" s="108" t="s">
        <v>551</v>
      </c>
      <c r="L86" s="109"/>
    </row>
    <row r="87" spans="1:12" ht="14" x14ac:dyDescent="0.15">
      <c r="A87" s="95">
        <f t="shared" si="16"/>
        <v>59</v>
      </c>
      <c r="B87" s="97">
        <v>514</v>
      </c>
      <c r="C87" s="86" t="str">
        <f>VLOOKUP(B:B,'Sub Op Table'!A:C,2,0)</f>
        <v>READ COMPARE 13 ITEMS</v>
      </c>
      <c r="D87" s="87">
        <f>VLOOKUP(B87,'Sub Op Table'!A:C,3,0)</f>
        <v>5.76</v>
      </c>
      <c r="E87" s="103">
        <f t="shared" si="5"/>
        <v>9.6000000000000002E-2</v>
      </c>
      <c r="F87" s="103" t="s">
        <v>536</v>
      </c>
      <c r="G87" s="106">
        <f t="shared" si="14"/>
        <v>4</v>
      </c>
      <c r="H87" s="88">
        <v>1</v>
      </c>
      <c r="I87" s="103">
        <f t="shared" si="7"/>
        <v>0.38400000000000001</v>
      </c>
      <c r="J87" s="107"/>
      <c r="K87" s="108" t="s">
        <v>552</v>
      </c>
      <c r="L87" s="109"/>
    </row>
    <row r="88" spans="1:12" ht="14" x14ac:dyDescent="0.15">
      <c r="A88" s="95">
        <f t="shared" si="16"/>
        <v>60</v>
      </c>
      <c r="B88" s="97">
        <v>25</v>
      </c>
      <c r="C88" s="86" t="str">
        <f>VLOOKUP(B:B,'Sub Op Table'!A:C,2,0)</f>
        <v>WALK 8-10 STEPS (19-25 FT, 8.4-11.4 M)</v>
      </c>
      <c r="D88" s="87">
        <f>VLOOKUP(B88,'Sub Op Table'!A:C,3,0)</f>
        <v>5.76</v>
      </c>
      <c r="E88" s="103">
        <f t="shared" si="5"/>
        <v>9.6000000000000002E-2</v>
      </c>
      <c r="F88" s="103" t="s">
        <v>536</v>
      </c>
      <c r="G88" s="106">
        <f t="shared" si="14"/>
        <v>4</v>
      </c>
      <c r="H88" s="88">
        <v>1</v>
      </c>
      <c r="I88" s="103">
        <f t="shared" si="7"/>
        <v>0.38400000000000001</v>
      </c>
      <c r="J88" s="107"/>
      <c r="K88" s="108" t="s">
        <v>553</v>
      </c>
      <c r="L88" s="109"/>
    </row>
    <row r="89" spans="1:12" ht="14" x14ac:dyDescent="0.15">
      <c r="A89" s="95">
        <f t="shared" si="16"/>
        <v>61</v>
      </c>
      <c r="B89" s="97">
        <v>2</v>
      </c>
      <c r="C89" s="86" t="str">
        <f>VLOOKUP(B:B,'Sub Op Table'!A:C,2,0)</f>
        <v>OBTAIN WITH 50% BEND</v>
      </c>
      <c r="D89" s="87">
        <f>VLOOKUP(B89,'Sub Op Table'!A:C,3,0)</f>
        <v>1.7999999999999998</v>
      </c>
      <c r="E89" s="103">
        <f t="shared" si="5"/>
        <v>2.9999999999999995E-2</v>
      </c>
      <c r="F89" s="103" t="s">
        <v>536</v>
      </c>
      <c r="G89" s="106">
        <f t="shared" si="14"/>
        <v>4</v>
      </c>
      <c r="H89" s="88">
        <v>1</v>
      </c>
      <c r="I89" s="103">
        <f t="shared" si="7"/>
        <v>0.11999999999999998</v>
      </c>
      <c r="J89" s="107"/>
      <c r="K89" s="108" t="s">
        <v>554</v>
      </c>
      <c r="L89" s="109"/>
    </row>
    <row r="90" spans="1:12" ht="14" x14ac:dyDescent="0.15">
      <c r="A90" s="95">
        <f t="shared" si="16"/>
        <v>62</v>
      </c>
      <c r="B90" s="97">
        <v>25</v>
      </c>
      <c r="C90" s="86" t="str">
        <f>VLOOKUP(B:B,'Sub Op Table'!A:C,2,0)</f>
        <v>WALK 8-10 STEPS (19-25 FT, 8.4-11.4 M)</v>
      </c>
      <c r="D90" s="87">
        <f>VLOOKUP(B90,'Sub Op Table'!A:C,3,0)</f>
        <v>5.76</v>
      </c>
      <c r="E90" s="103">
        <f t="shared" si="5"/>
        <v>9.6000000000000002E-2</v>
      </c>
      <c r="F90" s="103" t="s">
        <v>536</v>
      </c>
      <c r="G90" s="106">
        <f t="shared" si="14"/>
        <v>4</v>
      </c>
      <c r="H90" s="88">
        <v>1</v>
      </c>
      <c r="I90" s="103">
        <f t="shared" si="7"/>
        <v>0.38400000000000001</v>
      </c>
      <c r="J90" s="107"/>
      <c r="K90" s="108" t="s">
        <v>548</v>
      </c>
      <c r="L90" s="109"/>
    </row>
    <row r="91" spans="1:12" ht="14" x14ac:dyDescent="0.15">
      <c r="A91" s="95">
        <f t="shared" si="16"/>
        <v>63</v>
      </c>
      <c r="B91" s="97">
        <v>522</v>
      </c>
      <c r="C91" s="86" t="str">
        <f>VLOOKUP(B:B,'Sub Op Table'!A:C,2,0)</f>
        <v>ASSEMBLE BOX (FOLD)</v>
      </c>
      <c r="D91" s="87">
        <f>VLOOKUP(B91,'Sub Op Table'!A:C,3,0)</f>
        <v>3.5999999999999996</v>
      </c>
      <c r="E91" s="103">
        <f t="shared" si="5"/>
        <v>5.9999999999999991E-2</v>
      </c>
      <c r="F91" s="103" t="s">
        <v>536</v>
      </c>
      <c r="G91" s="106">
        <f t="shared" si="14"/>
        <v>4</v>
      </c>
      <c r="H91" s="88">
        <v>1</v>
      </c>
      <c r="I91" s="103">
        <f t="shared" si="7"/>
        <v>0.23999999999999996</v>
      </c>
      <c r="J91" s="107"/>
      <c r="K91" s="108" t="s">
        <v>555</v>
      </c>
      <c r="L91" s="109"/>
    </row>
    <row r="92" spans="1:12" ht="14" x14ac:dyDescent="0.15">
      <c r="A92" s="95">
        <f t="shared" si="16"/>
        <v>64</v>
      </c>
      <c r="B92" s="97">
        <v>23</v>
      </c>
      <c r="C92" s="86" t="str">
        <f>VLOOKUP(B:B,'Sub Op Table'!A:C,2,0)</f>
        <v>WALK 3-4 STEPS (6-10 FT, 1.8-3.0 M)</v>
      </c>
      <c r="D92" s="87">
        <f>VLOOKUP(B92,'Sub Op Table'!A:C,3,0)</f>
        <v>2.1599999999999997</v>
      </c>
      <c r="E92" s="103">
        <f t="shared" si="5"/>
        <v>3.5999999999999997E-2</v>
      </c>
      <c r="F92" s="103" t="s">
        <v>536</v>
      </c>
      <c r="G92" s="106">
        <f t="shared" si="14"/>
        <v>4</v>
      </c>
      <c r="H92" s="88">
        <v>1</v>
      </c>
      <c r="I92" s="103">
        <f t="shared" si="7"/>
        <v>0.14399999999999999</v>
      </c>
      <c r="J92" s="107"/>
      <c r="K92" s="108" t="s">
        <v>556</v>
      </c>
      <c r="L92" s="109"/>
    </row>
    <row r="93" spans="1:12" ht="14" x14ac:dyDescent="0.15">
      <c r="A93" s="95">
        <f t="shared" si="16"/>
        <v>65</v>
      </c>
      <c r="B93" s="97">
        <v>197</v>
      </c>
      <c r="C93" s="86" t="str">
        <f>VLOOKUP(B:B,'Sub Op Table'!A:C,2,0)</f>
        <v>PUSH BUTTON/PUSH PULL SWITCH / LEVER &lt;12"</v>
      </c>
      <c r="D93" s="87">
        <f>VLOOKUP(B93,'Sub Op Table'!A:C,3,0)</f>
        <v>1.0799999999999998</v>
      </c>
      <c r="E93" s="103">
        <f t="shared" si="5"/>
        <v>1.7999999999999999E-2</v>
      </c>
      <c r="F93" s="103" t="s">
        <v>536</v>
      </c>
      <c r="G93" s="106">
        <f t="shared" si="14"/>
        <v>4</v>
      </c>
      <c r="H93" s="88">
        <v>1</v>
      </c>
      <c r="I93" s="103">
        <f t="shared" si="7"/>
        <v>7.1999999999999995E-2</v>
      </c>
      <c r="J93" s="107"/>
      <c r="K93" s="108" t="s">
        <v>557</v>
      </c>
      <c r="L93" s="109"/>
    </row>
    <row r="94" spans="1:12" ht="14" x14ac:dyDescent="0.15">
      <c r="A94" s="95">
        <f t="shared" si="16"/>
        <v>66</v>
      </c>
      <c r="B94" s="97">
        <v>1</v>
      </c>
      <c r="C94" s="86" t="str">
        <f>VLOOKUP(B:B,'Sub Op Table'!A:C,2,0)</f>
        <v>OBTAIN</v>
      </c>
      <c r="D94" s="87">
        <f>VLOOKUP(B94,'Sub Op Table'!A:C,3,0)</f>
        <v>0.72</v>
      </c>
      <c r="E94" s="103">
        <f t="shared" si="5"/>
        <v>1.2E-2</v>
      </c>
      <c r="F94" s="103" t="s">
        <v>536</v>
      </c>
      <c r="G94" s="106">
        <f t="shared" si="14"/>
        <v>4</v>
      </c>
      <c r="H94" s="88">
        <v>1</v>
      </c>
      <c r="I94" s="103">
        <f t="shared" si="7"/>
        <v>4.8000000000000001E-2</v>
      </c>
      <c r="J94" s="107"/>
      <c r="K94" s="108" t="s">
        <v>558</v>
      </c>
      <c r="L94" s="109"/>
    </row>
    <row r="95" spans="1:12" ht="14" x14ac:dyDescent="0.15">
      <c r="A95" s="95">
        <f t="shared" si="16"/>
        <v>67</v>
      </c>
      <c r="B95" s="97">
        <v>23</v>
      </c>
      <c r="C95" s="86" t="str">
        <f>VLOOKUP(B:B,'Sub Op Table'!A:C,2,0)</f>
        <v>WALK 3-4 STEPS (6-10 FT, 1.8-3.0 M)</v>
      </c>
      <c r="D95" s="87">
        <f>VLOOKUP(B95,'Sub Op Table'!A:C,3,0)</f>
        <v>2.1599999999999997</v>
      </c>
      <c r="E95" s="103">
        <f t="shared" si="5"/>
        <v>3.5999999999999997E-2</v>
      </c>
      <c r="F95" s="103" t="s">
        <v>536</v>
      </c>
      <c r="G95" s="106">
        <f t="shared" si="14"/>
        <v>4</v>
      </c>
      <c r="H95" s="88">
        <v>1</v>
      </c>
      <c r="I95" s="103">
        <f t="shared" si="7"/>
        <v>0.14399999999999999</v>
      </c>
      <c r="J95" s="107"/>
      <c r="K95" s="108" t="s">
        <v>553</v>
      </c>
      <c r="L95" s="109"/>
    </row>
    <row r="96" spans="1:12" ht="14" x14ac:dyDescent="0.15">
      <c r="A96" s="95">
        <f t="shared" si="16"/>
        <v>68</v>
      </c>
      <c r="B96" s="97">
        <v>10</v>
      </c>
      <c r="C96" s="86" t="str">
        <f>VLOOKUP(B:B,'Sub Op Table'!A:C,2,0)</f>
        <v>PLACE WITH ADJUSTMENTS</v>
      </c>
      <c r="D96" s="87">
        <f>VLOOKUP(B96,'Sub Op Table'!A:C,3,0)</f>
        <v>1.44</v>
      </c>
      <c r="E96" s="103">
        <f t="shared" si="5"/>
        <v>2.4E-2</v>
      </c>
      <c r="F96" s="103" t="s">
        <v>536</v>
      </c>
      <c r="G96" s="106">
        <f t="shared" si="14"/>
        <v>4</v>
      </c>
      <c r="H96" s="88">
        <v>1</v>
      </c>
      <c r="I96" s="103">
        <f t="shared" si="7"/>
        <v>9.6000000000000002E-2</v>
      </c>
      <c r="J96" s="107"/>
      <c r="K96" s="108" t="s">
        <v>559</v>
      </c>
      <c r="L96" s="109"/>
    </row>
    <row r="97" spans="1:12" ht="14" x14ac:dyDescent="0.15">
      <c r="A97" s="95">
        <f t="shared" si="16"/>
        <v>69</v>
      </c>
      <c r="B97" s="97">
        <v>23</v>
      </c>
      <c r="C97" s="86" t="str">
        <f>VLOOKUP(B:B,'Sub Op Table'!A:C,2,0)</f>
        <v>WALK 3-4 STEPS (6-10 FT, 1.8-3.0 M)</v>
      </c>
      <c r="D97" s="87">
        <f>VLOOKUP(B97,'Sub Op Table'!A:C,3,0)</f>
        <v>2.1599999999999997</v>
      </c>
      <c r="E97" s="103">
        <f t="shared" si="5"/>
        <v>3.5999999999999997E-2</v>
      </c>
      <c r="F97" s="103" t="s">
        <v>536</v>
      </c>
      <c r="G97" s="106">
        <f t="shared" si="14"/>
        <v>4</v>
      </c>
      <c r="H97" s="88">
        <v>2</v>
      </c>
      <c r="I97" s="103">
        <f t="shared" si="7"/>
        <v>0.28799999999999998</v>
      </c>
      <c r="J97" s="107"/>
      <c r="K97" s="108" t="s">
        <v>363</v>
      </c>
      <c r="L97" s="109"/>
    </row>
    <row r="98" spans="1:12" ht="14" x14ac:dyDescent="0.15">
      <c r="A98" s="95">
        <f t="shared" si="16"/>
        <v>70</v>
      </c>
      <c r="B98" s="97">
        <v>3</v>
      </c>
      <c r="C98" s="86" t="str">
        <f>VLOOKUP(B:B,'Sub Op Table'!A:C,2,0)</f>
        <v>OBTAIN WITH 100% BEND</v>
      </c>
      <c r="D98" s="87">
        <f>VLOOKUP(B98,'Sub Op Table'!A:C,3,0)</f>
        <v>2.88</v>
      </c>
      <c r="E98" s="103">
        <f t="shared" si="5"/>
        <v>4.8000000000000001E-2</v>
      </c>
      <c r="F98" s="103" t="s">
        <v>536</v>
      </c>
      <c r="G98" s="106">
        <f t="shared" si="14"/>
        <v>4</v>
      </c>
      <c r="H98" s="88">
        <v>2</v>
      </c>
      <c r="I98" s="103">
        <f t="shared" si="7"/>
        <v>0.38400000000000001</v>
      </c>
      <c r="J98" s="107"/>
      <c r="K98" s="108" t="s">
        <v>372</v>
      </c>
      <c r="L98" s="109"/>
    </row>
    <row r="99" spans="1:12" ht="14" x14ac:dyDescent="0.15">
      <c r="A99" s="95">
        <f t="shared" si="16"/>
        <v>71</v>
      </c>
      <c r="B99" s="97">
        <v>23</v>
      </c>
      <c r="C99" s="86" t="str">
        <f>VLOOKUP(B:B,'Sub Op Table'!A:C,2,0)</f>
        <v>WALK 3-4 STEPS (6-10 FT, 1.8-3.0 M)</v>
      </c>
      <c r="D99" s="87">
        <f>VLOOKUP(B99,'Sub Op Table'!A:C,3,0)</f>
        <v>2.1599999999999997</v>
      </c>
      <c r="E99" s="103">
        <f t="shared" si="5"/>
        <v>3.5999999999999997E-2</v>
      </c>
      <c r="F99" s="103" t="s">
        <v>536</v>
      </c>
      <c r="G99" s="106">
        <f t="shared" si="14"/>
        <v>4</v>
      </c>
      <c r="H99" s="88">
        <v>2</v>
      </c>
      <c r="I99" s="103">
        <f t="shared" si="7"/>
        <v>0.28799999999999998</v>
      </c>
      <c r="J99" s="107"/>
      <c r="K99" s="108" t="s">
        <v>548</v>
      </c>
      <c r="L99" s="109"/>
    </row>
    <row r="100" spans="1:12" ht="14" x14ac:dyDescent="0.15">
      <c r="A100" s="95">
        <f t="shared" si="16"/>
        <v>72</v>
      </c>
      <c r="B100" s="97">
        <v>10</v>
      </c>
      <c r="C100" s="86" t="str">
        <f>VLOOKUP(B:B,'Sub Op Table'!A:C,2,0)</f>
        <v>PLACE WITH ADJUSTMENTS</v>
      </c>
      <c r="D100" s="87">
        <f>VLOOKUP(B100,'Sub Op Table'!A:C,3,0)</f>
        <v>1.44</v>
      </c>
      <c r="E100" s="103">
        <f t="shared" si="5"/>
        <v>2.4E-2</v>
      </c>
      <c r="F100" s="103" t="s">
        <v>536</v>
      </c>
      <c r="G100" s="106">
        <f t="shared" si="14"/>
        <v>4</v>
      </c>
      <c r="H100" s="88">
        <v>2</v>
      </c>
      <c r="I100" s="103">
        <f t="shared" si="7"/>
        <v>0.192</v>
      </c>
      <c r="J100" s="107"/>
      <c r="K100" s="108" t="s">
        <v>560</v>
      </c>
      <c r="L100" s="109"/>
    </row>
    <row r="101" spans="1:12" ht="14" x14ac:dyDescent="0.15">
      <c r="A101" s="95">
        <f t="shared" si="16"/>
        <v>73</v>
      </c>
      <c r="B101" s="97">
        <v>512</v>
      </c>
      <c r="C101" s="86" t="str">
        <f>VLOOKUP(B:B,'Sub Op Table'!A:C,2,0)</f>
        <v>READ COMPARE 4 ITEMS</v>
      </c>
      <c r="D101" s="87">
        <f>VLOOKUP(B101,'Sub Op Table'!A:C,3,0)</f>
        <v>2.1599999999999997</v>
      </c>
      <c r="E101" s="103">
        <f t="shared" si="5"/>
        <v>3.5999999999999997E-2</v>
      </c>
      <c r="F101" s="103" t="s">
        <v>536</v>
      </c>
      <c r="G101" s="106">
        <f t="shared" si="14"/>
        <v>4</v>
      </c>
      <c r="H101" s="88">
        <v>1</v>
      </c>
      <c r="I101" s="103">
        <f t="shared" si="7"/>
        <v>0.14399999999999999</v>
      </c>
      <c r="J101" s="107"/>
      <c r="K101" s="108" t="s">
        <v>373</v>
      </c>
      <c r="L101" s="109"/>
    </row>
    <row r="102" spans="1:12" ht="14" x14ac:dyDescent="0.15">
      <c r="A102" s="95">
        <f t="shared" si="16"/>
        <v>74</v>
      </c>
      <c r="B102" s="97">
        <v>1</v>
      </c>
      <c r="C102" s="86" t="str">
        <f>VLOOKUP(B:B,'Sub Op Table'!A:C,2,0)</f>
        <v>OBTAIN</v>
      </c>
      <c r="D102" s="87">
        <f>VLOOKUP(B102,'Sub Op Table'!A:C,3,0)</f>
        <v>0.72</v>
      </c>
      <c r="E102" s="103">
        <f t="shared" si="5"/>
        <v>1.2E-2</v>
      </c>
      <c r="F102" s="103" t="s">
        <v>536</v>
      </c>
      <c r="G102" s="106">
        <f t="shared" si="14"/>
        <v>4</v>
      </c>
      <c r="H102" s="88">
        <v>1</v>
      </c>
      <c r="I102" s="103">
        <f t="shared" si="7"/>
        <v>4.8000000000000001E-2</v>
      </c>
      <c r="J102" s="107"/>
      <c r="K102" s="108" t="s">
        <v>561</v>
      </c>
      <c r="L102" s="109"/>
    </row>
    <row r="103" spans="1:12" ht="14" x14ac:dyDescent="0.15">
      <c r="A103" s="95">
        <f t="shared" si="16"/>
        <v>75</v>
      </c>
      <c r="B103" s="97">
        <v>7</v>
      </c>
      <c r="C103" s="86" t="str">
        <f>VLOOKUP(B:B,'Sub Op Table'!A:C,2,0)</f>
        <v>PLACE</v>
      </c>
      <c r="D103" s="87">
        <f>VLOOKUP(B103,'Sub Op Table'!A:C,3,0)</f>
        <v>0.72</v>
      </c>
      <c r="E103" s="103">
        <f t="shared" si="5"/>
        <v>1.2E-2</v>
      </c>
      <c r="F103" s="103" t="s">
        <v>536</v>
      </c>
      <c r="G103" s="106">
        <f t="shared" si="14"/>
        <v>4</v>
      </c>
      <c r="H103" s="88">
        <v>1</v>
      </c>
      <c r="I103" s="103">
        <f t="shared" si="7"/>
        <v>4.8000000000000001E-2</v>
      </c>
      <c r="J103" s="107"/>
      <c r="K103" s="108" t="s">
        <v>562</v>
      </c>
      <c r="L103" s="109"/>
    </row>
    <row r="104" spans="1:12" ht="14" x14ac:dyDescent="0.15">
      <c r="A104" s="95">
        <f t="shared" si="16"/>
        <v>76</v>
      </c>
      <c r="B104" s="97">
        <v>120</v>
      </c>
      <c r="C104" s="86" t="str">
        <f>VLOOKUP(B:B,'Sub Op Table'!A:C,2,0)</f>
        <v xml:space="preserve">SCAN BARCODE </v>
      </c>
      <c r="D104" s="87">
        <f>VLOOKUP(B104,'Sub Op Table'!A:C,3,0)</f>
        <v>1.7999999999999998</v>
      </c>
      <c r="E104" s="103">
        <f t="shared" si="5"/>
        <v>2.9999999999999995E-2</v>
      </c>
      <c r="F104" s="103" t="s">
        <v>536</v>
      </c>
      <c r="G104" s="106">
        <f t="shared" si="14"/>
        <v>4</v>
      </c>
      <c r="H104" s="88">
        <v>1</v>
      </c>
      <c r="I104" s="103">
        <f t="shared" si="7"/>
        <v>0.11999999999999998</v>
      </c>
      <c r="J104" s="107"/>
      <c r="K104" s="108" t="s">
        <v>563</v>
      </c>
      <c r="L104" s="109"/>
    </row>
    <row r="105" spans="1:12" ht="14" x14ac:dyDescent="0.15">
      <c r="A105" s="95">
        <f t="shared" si="16"/>
        <v>77</v>
      </c>
      <c r="B105" s="97">
        <v>7</v>
      </c>
      <c r="C105" s="86" t="str">
        <f>VLOOKUP(B:B,'Sub Op Table'!A:C,2,0)</f>
        <v>PLACE</v>
      </c>
      <c r="D105" s="87">
        <f>VLOOKUP(B105,'Sub Op Table'!A:C,3,0)</f>
        <v>0.72</v>
      </c>
      <c r="E105" s="103">
        <f t="shared" si="5"/>
        <v>1.2E-2</v>
      </c>
      <c r="F105" s="103" t="s">
        <v>536</v>
      </c>
      <c r="G105" s="106">
        <f t="shared" si="14"/>
        <v>4</v>
      </c>
      <c r="H105" s="88">
        <v>1</v>
      </c>
      <c r="I105" s="103">
        <f t="shared" si="7"/>
        <v>4.8000000000000001E-2</v>
      </c>
      <c r="J105" s="107"/>
      <c r="K105" s="108" t="s">
        <v>564</v>
      </c>
      <c r="L105" s="109"/>
    </row>
    <row r="106" spans="1:12" ht="14" x14ac:dyDescent="0.15">
      <c r="A106" s="95">
        <f t="shared" si="16"/>
        <v>78</v>
      </c>
      <c r="B106" s="97">
        <v>120</v>
      </c>
      <c r="C106" s="86" t="str">
        <f>VLOOKUP(B:B,'Sub Op Table'!A:C,2,0)</f>
        <v xml:space="preserve">SCAN BARCODE </v>
      </c>
      <c r="D106" s="87">
        <f>VLOOKUP(B106,'Sub Op Table'!A:C,3,0)</f>
        <v>1.7999999999999998</v>
      </c>
      <c r="E106" s="103">
        <f t="shared" si="5"/>
        <v>2.9999999999999995E-2</v>
      </c>
      <c r="F106" s="103" t="s">
        <v>536</v>
      </c>
      <c r="G106" s="106">
        <f t="shared" si="14"/>
        <v>4</v>
      </c>
      <c r="H106" s="88">
        <v>1</v>
      </c>
      <c r="I106" s="103">
        <f t="shared" si="7"/>
        <v>0.11999999999999998</v>
      </c>
      <c r="J106" s="107"/>
      <c r="K106" s="108" t="s">
        <v>565</v>
      </c>
      <c r="L106" s="109"/>
    </row>
    <row r="107" spans="1:12" ht="14" x14ac:dyDescent="0.15">
      <c r="A107" s="95">
        <f t="shared" si="16"/>
        <v>79</v>
      </c>
      <c r="B107" s="97">
        <v>1</v>
      </c>
      <c r="C107" s="86" t="str">
        <f>VLOOKUP(B:B,'Sub Op Table'!A:C,2,0)</f>
        <v>OBTAIN</v>
      </c>
      <c r="D107" s="87">
        <f>VLOOKUP(B107,'Sub Op Table'!A:C,3,0)</f>
        <v>0.72</v>
      </c>
      <c r="E107" s="103">
        <f t="shared" si="5"/>
        <v>1.2E-2</v>
      </c>
      <c r="F107" s="103" t="s">
        <v>696</v>
      </c>
      <c r="G107" s="106">
        <f t="shared" si="14"/>
        <v>19.933333333333334</v>
      </c>
      <c r="H107" s="88">
        <v>1</v>
      </c>
      <c r="I107" s="103">
        <f t="shared" si="7"/>
        <v>0.2392</v>
      </c>
      <c r="J107" s="107"/>
      <c r="K107" s="108" t="s">
        <v>360</v>
      </c>
      <c r="L107" s="109"/>
    </row>
    <row r="108" spans="1:12" ht="14" x14ac:dyDescent="0.15">
      <c r="A108" s="95">
        <f t="shared" si="16"/>
        <v>80</v>
      </c>
      <c r="B108" s="97">
        <v>7</v>
      </c>
      <c r="C108" s="86" t="str">
        <f>VLOOKUP(B:B,'Sub Op Table'!A:C,2,0)</f>
        <v>PLACE</v>
      </c>
      <c r="D108" s="87">
        <f>VLOOKUP(B108,'Sub Op Table'!A:C,3,0)</f>
        <v>0.72</v>
      </c>
      <c r="E108" s="103">
        <f t="shared" si="5"/>
        <v>1.2E-2</v>
      </c>
      <c r="F108" s="103" t="s">
        <v>696</v>
      </c>
      <c r="G108" s="106">
        <f t="shared" si="14"/>
        <v>19.933333333333334</v>
      </c>
      <c r="H108" s="88">
        <v>1</v>
      </c>
      <c r="I108" s="103">
        <f t="shared" si="7"/>
        <v>0.2392</v>
      </c>
      <c r="J108" s="107"/>
      <c r="K108" s="108" t="s">
        <v>566</v>
      </c>
      <c r="L108" s="109"/>
    </row>
    <row r="109" spans="1:12" ht="14" x14ac:dyDescent="0.15">
      <c r="A109" s="95">
        <f t="shared" si="16"/>
        <v>81</v>
      </c>
      <c r="B109" s="97">
        <v>4</v>
      </c>
      <c r="C109" s="86" t="str">
        <f>VLOOKUP(B:B,'Sub Op Table'!A:C,2,0)</f>
        <v>OBTAIN HEAVY OBJECT</v>
      </c>
      <c r="D109" s="87">
        <f>VLOOKUP(B109,'Sub Op Table'!A:C,3,0)</f>
        <v>1.44</v>
      </c>
      <c r="E109" s="103">
        <f t="shared" si="5"/>
        <v>2.4E-2</v>
      </c>
      <c r="F109" s="103" t="s">
        <v>536</v>
      </c>
      <c r="G109" s="106">
        <f t="shared" si="14"/>
        <v>4</v>
      </c>
      <c r="H109" s="88">
        <v>1</v>
      </c>
      <c r="I109" s="103">
        <f t="shared" si="7"/>
        <v>9.6000000000000002E-2</v>
      </c>
      <c r="J109" s="107"/>
      <c r="K109" s="108" t="s">
        <v>567</v>
      </c>
      <c r="L109" s="109"/>
    </row>
    <row r="110" spans="1:12" ht="14" x14ac:dyDescent="0.15">
      <c r="A110" s="95">
        <f t="shared" si="16"/>
        <v>82</v>
      </c>
      <c r="B110" s="97">
        <v>10</v>
      </c>
      <c r="C110" s="86" t="str">
        <f>VLOOKUP(B:B,'Sub Op Table'!A:C,2,0)</f>
        <v>PLACE WITH ADJUSTMENTS</v>
      </c>
      <c r="D110" s="87">
        <f>VLOOKUP(B110,'Sub Op Table'!A:C,3,0)</f>
        <v>1.44</v>
      </c>
      <c r="E110" s="103">
        <f t="shared" si="5"/>
        <v>2.4E-2</v>
      </c>
      <c r="F110" s="103" t="s">
        <v>536</v>
      </c>
      <c r="G110" s="106">
        <f t="shared" si="14"/>
        <v>4</v>
      </c>
      <c r="H110" s="88">
        <v>1</v>
      </c>
      <c r="I110" s="103">
        <f t="shared" si="7"/>
        <v>9.6000000000000002E-2</v>
      </c>
      <c r="J110" s="107"/>
      <c r="K110" s="108" t="s">
        <v>568</v>
      </c>
      <c r="L110" s="109"/>
    </row>
    <row r="111" spans="1:12" ht="14" x14ac:dyDescent="0.15">
      <c r="A111" s="95">
        <f t="shared" si="16"/>
        <v>83</v>
      </c>
      <c r="B111" s="97">
        <v>4</v>
      </c>
      <c r="C111" s="86" t="str">
        <f>VLOOKUP(B:B,'Sub Op Table'!A:C,2,0)</f>
        <v>OBTAIN HEAVY OBJECT</v>
      </c>
      <c r="D111" s="87">
        <f>VLOOKUP(B111,'Sub Op Table'!A:C,3,0)</f>
        <v>1.44</v>
      </c>
      <c r="E111" s="103">
        <f t="shared" si="5"/>
        <v>2.4E-2</v>
      </c>
      <c r="F111" s="103" t="s">
        <v>536</v>
      </c>
      <c r="G111" s="106">
        <f t="shared" si="14"/>
        <v>4</v>
      </c>
      <c r="H111" s="88">
        <v>1</v>
      </c>
      <c r="I111" s="103">
        <f t="shared" si="7"/>
        <v>9.6000000000000002E-2</v>
      </c>
      <c r="J111" s="107"/>
      <c r="K111" s="108" t="s">
        <v>554</v>
      </c>
      <c r="L111" s="109"/>
    </row>
    <row r="112" spans="1:12" ht="14" x14ac:dyDescent="0.15">
      <c r="A112" s="95">
        <f t="shared" si="16"/>
        <v>84</v>
      </c>
      <c r="B112" s="97">
        <v>10</v>
      </c>
      <c r="C112" s="86" t="str">
        <f>VLOOKUP(B:B,'Sub Op Table'!A:C,2,0)</f>
        <v>PLACE WITH ADJUSTMENTS</v>
      </c>
      <c r="D112" s="87">
        <f>VLOOKUP(B112,'Sub Op Table'!A:C,3,0)</f>
        <v>1.44</v>
      </c>
      <c r="E112" s="103">
        <f t="shared" ref="E112:E136" si="17">D112/60</f>
        <v>2.4E-2</v>
      </c>
      <c r="F112" s="103" t="s">
        <v>536</v>
      </c>
      <c r="G112" s="106">
        <f t="shared" si="14"/>
        <v>4</v>
      </c>
      <c r="H112" s="88">
        <v>1</v>
      </c>
      <c r="I112" s="103">
        <f t="shared" si="7"/>
        <v>9.6000000000000002E-2</v>
      </c>
      <c r="J112" s="107"/>
      <c r="K112" s="108" t="s">
        <v>569</v>
      </c>
      <c r="L112" s="109"/>
    </row>
    <row r="113" spans="1:12" ht="14" x14ac:dyDescent="0.15">
      <c r="A113" s="95">
        <f t="shared" si="16"/>
        <v>85</v>
      </c>
      <c r="B113" s="97">
        <v>245</v>
      </c>
      <c r="C113" s="86" t="str">
        <f>VLOOKUP(B:B,'Sub Op Table'!A:C,2,0)</f>
        <v>PROCESS TIME</v>
      </c>
      <c r="D113" s="118">
        <v>15</v>
      </c>
      <c r="E113" s="103">
        <f t="shared" si="17"/>
        <v>0.25</v>
      </c>
      <c r="F113" s="103" t="s">
        <v>484</v>
      </c>
      <c r="G113" s="106">
        <f t="shared" si="14"/>
        <v>0.16</v>
      </c>
      <c r="H113" s="88">
        <v>1</v>
      </c>
      <c r="I113" s="103">
        <f t="shared" ref="I113:I136" si="18">E113*G113*H113</f>
        <v>0.04</v>
      </c>
      <c r="J113" s="107"/>
      <c r="K113" s="108" t="s">
        <v>570</v>
      </c>
      <c r="L113" s="109"/>
    </row>
    <row r="114" spans="1:12" ht="14" x14ac:dyDescent="0.15">
      <c r="A114" s="95">
        <f t="shared" si="16"/>
        <v>86</v>
      </c>
      <c r="B114" s="97">
        <v>197</v>
      </c>
      <c r="C114" s="86" t="str">
        <f>VLOOKUP(B:B,'Sub Op Table'!A:C,2,0)</f>
        <v>PUSH BUTTON/PUSH PULL SWITCH / LEVER &lt;12"</v>
      </c>
      <c r="D114" s="87">
        <f>VLOOKUP(B114,'Sub Op Table'!A:C,3,0)</f>
        <v>1.0799999999999998</v>
      </c>
      <c r="E114" s="103">
        <f t="shared" si="17"/>
        <v>1.7999999999999999E-2</v>
      </c>
      <c r="F114" s="103" t="s">
        <v>536</v>
      </c>
      <c r="G114" s="106">
        <f t="shared" si="14"/>
        <v>4</v>
      </c>
      <c r="H114" s="88">
        <v>1</v>
      </c>
      <c r="I114" s="103">
        <f t="shared" si="18"/>
        <v>7.1999999999999995E-2</v>
      </c>
      <c r="J114" s="107"/>
      <c r="K114" s="108" t="s">
        <v>571</v>
      </c>
      <c r="L114" s="109"/>
    </row>
    <row r="115" spans="1:12" ht="14" x14ac:dyDescent="0.15">
      <c r="A115" s="95">
        <f t="shared" si="16"/>
        <v>87</v>
      </c>
      <c r="B115" s="97">
        <v>197</v>
      </c>
      <c r="C115" s="86" t="str">
        <f>VLOOKUP(B:B,'Sub Op Table'!A:C,2,0)</f>
        <v>PUSH BUTTON/PUSH PULL SWITCH / LEVER &lt;12"</v>
      </c>
      <c r="D115" s="87">
        <f>VLOOKUP(B115,'Sub Op Table'!A:C,3,0)</f>
        <v>1.0799999999999998</v>
      </c>
      <c r="E115" s="103">
        <f t="shared" si="17"/>
        <v>1.7999999999999999E-2</v>
      </c>
      <c r="F115" s="103" t="s">
        <v>536</v>
      </c>
      <c r="G115" s="106">
        <f t="shared" si="14"/>
        <v>4</v>
      </c>
      <c r="H115" s="88">
        <v>1</v>
      </c>
      <c r="I115" s="103">
        <f t="shared" si="18"/>
        <v>7.1999999999999995E-2</v>
      </c>
      <c r="J115" s="107"/>
      <c r="K115" s="108" t="s">
        <v>572</v>
      </c>
      <c r="L115" s="109"/>
    </row>
    <row r="116" spans="1:12" ht="14" x14ac:dyDescent="0.15">
      <c r="A116" s="95">
        <f t="shared" si="16"/>
        <v>88</v>
      </c>
      <c r="B116" s="97">
        <v>1</v>
      </c>
      <c r="C116" s="86" t="str">
        <f>VLOOKUP(B:B,'Sub Op Table'!A:C,2,0)</f>
        <v>OBTAIN</v>
      </c>
      <c r="D116" s="87">
        <f>VLOOKUP(B116,'Sub Op Table'!A:C,3,0)</f>
        <v>0.72</v>
      </c>
      <c r="E116" s="103">
        <f t="shared" si="17"/>
        <v>1.2E-2</v>
      </c>
      <c r="F116" s="103" t="s">
        <v>536</v>
      </c>
      <c r="G116" s="106">
        <f t="shared" si="14"/>
        <v>4</v>
      </c>
      <c r="H116" s="88">
        <v>1</v>
      </c>
      <c r="I116" s="103">
        <f t="shared" si="18"/>
        <v>4.8000000000000001E-2</v>
      </c>
      <c r="J116" s="107"/>
      <c r="K116" s="108" t="s">
        <v>573</v>
      </c>
      <c r="L116" s="109"/>
    </row>
    <row r="117" spans="1:12" ht="14" x14ac:dyDescent="0.15">
      <c r="A117" s="95">
        <f t="shared" si="16"/>
        <v>89</v>
      </c>
      <c r="B117" s="97">
        <v>1</v>
      </c>
      <c r="C117" s="86" t="str">
        <f>VLOOKUP(B:B,'Sub Op Table'!A:C,2,0)</f>
        <v>OBTAIN</v>
      </c>
      <c r="D117" s="87">
        <f>VLOOKUP(B117,'Sub Op Table'!A:C,3,0)</f>
        <v>0.72</v>
      </c>
      <c r="E117" s="103">
        <f t="shared" si="17"/>
        <v>1.2E-2</v>
      </c>
      <c r="F117" s="103" t="s">
        <v>536</v>
      </c>
      <c r="G117" s="106">
        <f t="shared" si="14"/>
        <v>4</v>
      </c>
      <c r="H117" s="88">
        <v>1</v>
      </c>
      <c r="I117" s="103">
        <f t="shared" si="18"/>
        <v>4.8000000000000001E-2</v>
      </c>
      <c r="J117" s="107"/>
      <c r="K117" s="108" t="s">
        <v>574</v>
      </c>
      <c r="L117" s="109"/>
    </row>
    <row r="118" spans="1:12" ht="14" x14ac:dyDescent="0.15">
      <c r="A118" s="95">
        <f t="shared" si="16"/>
        <v>90</v>
      </c>
      <c r="B118" s="97">
        <v>120</v>
      </c>
      <c r="C118" s="86" t="str">
        <f>VLOOKUP(B:B,'Sub Op Table'!A:C,2,0)</f>
        <v xml:space="preserve">SCAN BARCODE </v>
      </c>
      <c r="D118" s="87">
        <f>VLOOKUP(B118,'Sub Op Table'!A:C,3,0)</f>
        <v>1.7999999999999998</v>
      </c>
      <c r="E118" s="103">
        <f t="shared" si="17"/>
        <v>2.9999999999999995E-2</v>
      </c>
      <c r="F118" s="103" t="s">
        <v>536</v>
      </c>
      <c r="G118" s="106">
        <f t="shared" si="14"/>
        <v>4</v>
      </c>
      <c r="H118" s="88">
        <v>1</v>
      </c>
      <c r="I118" s="103">
        <f t="shared" si="18"/>
        <v>0.11999999999999998</v>
      </c>
      <c r="J118" s="107"/>
      <c r="K118" s="108" t="s">
        <v>575</v>
      </c>
      <c r="L118" s="109"/>
    </row>
    <row r="119" spans="1:12" ht="14" x14ac:dyDescent="0.15">
      <c r="A119" s="95">
        <f t="shared" si="16"/>
        <v>91</v>
      </c>
      <c r="B119" s="97">
        <v>197</v>
      </c>
      <c r="C119" s="86" t="str">
        <f>VLOOKUP(B:B,'Sub Op Table'!A:C,2,0)</f>
        <v>PUSH BUTTON/PUSH PULL SWITCH / LEVER &lt;12"</v>
      </c>
      <c r="D119" s="87">
        <f>VLOOKUP(B119,'Sub Op Table'!A:C,3,0)</f>
        <v>1.0799999999999998</v>
      </c>
      <c r="E119" s="103">
        <f t="shared" si="17"/>
        <v>1.7999999999999999E-2</v>
      </c>
      <c r="F119" s="103" t="s">
        <v>536</v>
      </c>
      <c r="G119" s="106">
        <f t="shared" si="14"/>
        <v>4</v>
      </c>
      <c r="H119" s="88">
        <v>1</v>
      </c>
      <c r="I119" s="103">
        <f t="shared" si="18"/>
        <v>7.1999999999999995E-2</v>
      </c>
      <c r="J119" s="107"/>
      <c r="K119" s="108" t="s">
        <v>576</v>
      </c>
      <c r="L119" s="109"/>
    </row>
    <row r="120" spans="1:12" ht="14" x14ac:dyDescent="0.15">
      <c r="A120" s="95">
        <f t="shared" si="16"/>
        <v>92</v>
      </c>
      <c r="B120" s="97">
        <v>197</v>
      </c>
      <c r="C120" s="86" t="str">
        <f>VLOOKUP(B:B,'Sub Op Table'!A:C,2,0)</f>
        <v>PUSH BUTTON/PUSH PULL SWITCH / LEVER &lt;12"</v>
      </c>
      <c r="D120" s="87">
        <f>VLOOKUP(B120,'Sub Op Table'!A:C,3,0)</f>
        <v>1.0799999999999998</v>
      </c>
      <c r="E120" s="103">
        <f t="shared" si="17"/>
        <v>1.7999999999999999E-2</v>
      </c>
      <c r="F120" s="103" t="s">
        <v>536</v>
      </c>
      <c r="G120" s="106">
        <f t="shared" si="14"/>
        <v>4</v>
      </c>
      <c r="H120" s="88">
        <v>1</v>
      </c>
      <c r="I120" s="103">
        <f t="shared" si="18"/>
        <v>7.1999999999999995E-2</v>
      </c>
      <c r="J120" s="107"/>
      <c r="K120" s="108" t="s">
        <v>577</v>
      </c>
      <c r="L120" s="109"/>
    </row>
    <row r="121" spans="1:12" ht="14" x14ac:dyDescent="0.15">
      <c r="A121" s="95">
        <f t="shared" si="16"/>
        <v>93</v>
      </c>
      <c r="B121" s="97">
        <v>245</v>
      </c>
      <c r="C121" s="86" t="str">
        <f>VLOOKUP(B:B,'Sub Op Table'!A:C,2,0)</f>
        <v>PROCESS TIME</v>
      </c>
      <c r="D121" s="118">
        <v>2</v>
      </c>
      <c r="E121" s="103">
        <f t="shared" si="17"/>
        <v>3.3333333333333333E-2</v>
      </c>
      <c r="F121" s="103" t="s">
        <v>536</v>
      </c>
      <c r="G121" s="106">
        <f t="shared" si="14"/>
        <v>4</v>
      </c>
      <c r="H121" s="88">
        <v>1</v>
      </c>
      <c r="I121" s="103">
        <f t="shared" si="18"/>
        <v>0.13333333333333333</v>
      </c>
      <c r="J121" s="107"/>
      <c r="K121" s="108" t="s">
        <v>578</v>
      </c>
      <c r="L121" s="109"/>
    </row>
    <row r="122" spans="1:12" ht="14" x14ac:dyDescent="0.15">
      <c r="A122" s="95">
        <f t="shared" si="16"/>
        <v>94</v>
      </c>
      <c r="B122" s="97">
        <v>245</v>
      </c>
      <c r="C122" s="86" t="str">
        <f>VLOOKUP(B:B,'Sub Op Table'!A:C,2,0)</f>
        <v>PROCESS TIME</v>
      </c>
      <c r="D122" s="118">
        <v>2</v>
      </c>
      <c r="E122" s="103">
        <f t="shared" si="17"/>
        <v>3.3333333333333333E-2</v>
      </c>
      <c r="F122" s="103" t="s">
        <v>536</v>
      </c>
      <c r="G122" s="106">
        <f t="shared" si="14"/>
        <v>4</v>
      </c>
      <c r="H122" s="88">
        <v>1</v>
      </c>
      <c r="I122" s="103">
        <f t="shared" si="18"/>
        <v>0.13333333333333333</v>
      </c>
      <c r="J122" s="107"/>
      <c r="K122" s="108" t="s">
        <v>579</v>
      </c>
      <c r="L122" s="109"/>
    </row>
    <row r="123" spans="1:12" ht="14" x14ac:dyDescent="0.15">
      <c r="A123" s="95">
        <f t="shared" si="16"/>
        <v>95</v>
      </c>
      <c r="B123" s="97">
        <v>1</v>
      </c>
      <c r="C123" s="86" t="str">
        <f>VLOOKUP(B:B,'Sub Op Table'!A:C,2,0)</f>
        <v>OBTAIN</v>
      </c>
      <c r="D123" s="87">
        <f>VLOOKUP(B123,'Sub Op Table'!A:C,3,0)</f>
        <v>0.72</v>
      </c>
      <c r="E123" s="103">
        <f t="shared" si="17"/>
        <v>1.2E-2</v>
      </c>
      <c r="F123" s="103" t="s">
        <v>536</v>
      </c>
      <c r="G123" s="106">
        <f t="shared" si="14"/>
        <v>4</v>
      </c>
      <c r="H123" s="88">
        <v>1</v>
      </c>
      <c r="I123" s="103">
        <f t="shared" si="18"/>
        <v>4.8000000000000001E-2</v>
      </c>
      <c r="J123" s="107"/>
      <c r="K123" s="108" t="s">
        <v>580</v>
      </c>
      <c r="L123" s="109"/>
    </row>
    <row r="124" spans="1:12" ht="14" x14ac:dyDescent="0.15">
      <c r="A124" s="95">
        <f t="shared" si="16"/>
        <v>96</v>
      </c>
      <c r="B124" s="97">
        <v>7</v>
      </c>
      <c r="C124" s="86" t="str">
        <f>VLOOKUP(B:B,'Sub Op Table'!A:C,2,0)</f>
        <v>PLACE</v>
      </c>
      <c r="D124" s="87">
        <f>VLOOKUP(B124,'Sub Op Table'!A:C,3,0)</f>
        <v>0.72</v>
      </c>
      <c r="E124" s="103">
        <f t="shared" si="17"/>
        <v>1.2E-2</v>
      </c>
      <c r="F124" s="103" t="s">
        <v>536</v>
      </c>
      <c r="G124" s="106">
        <f t="shared" si="14"/>
        <v>4</v>
      </c>
      <c r="H124" s="88">
        <v>1</v>
      </c>
      <c r="I124" s="103">
        <f t="shared" si="18"/>
        <v>4.8000000000000001E-2</v>
      </c>
      <c r="J124" s="107"/>
      <c r="K124" s="108" t="s">
        <v>581</v>
      </c>
      <c r="L124" s="109"/>
    </row>
    <row r="125" spans="1:12" ht="14" x14ac:dyDescent="0.15">
      <c r="A125" s="95">
        <f t="shared" si="16"/>
        <v>97</v>
      </c>
      <c r="B125" s="97">
        <v>1</v>
      </c>
      <c r="C125" s="86" t="str">
        <f>VLOOKUP(B:B,'Sub Op Table'!A:C,2,0)</f>
        <v>OBTAIN</v>
      </c>
      <c r="D125" s="87">
        <f>VLOOKUP(B125,'Sub Op Table'!A:C,3,0)</f>
        <v>0.72</v>
      </c>
      <c r="E125" s="103">
        <f t="shared" si="17"/>
        <v>1.2E-2</v>
      </c>
      <c r="F125" s="103" t="s">
        <v>536</v>
      </c>
      <c r="G125" s="106">
        <f t="shared" si="14"/>
        <v>4</v>
      </c>
      <c r="H125" s="88">
        <v>1</v>
      </c>
      <c r="I125" s="103">
        <f t="shared" si="18"/>
        <v>4.8000000000000001E-2</v>
      </c>
      <c r="J125" s="107"/>
      <c r="K125" s="108" t="s">
        <v>582</v>
      </c>
      <c r="L125" s="109"/>
    </row>
    <row r="126" spans="1:12" ht="14" x14ac:dyDescent="0.15">
      <c r="A126" s="95">
        <f t="shared" si="16"/>
        <v>98</v>
      </c>
      <c r="B126" s="97">
        <v>105</v>
      </c>
      <c r="C126" s="86" t="str">
        <f>VLOOKUP(B:B,'Sub Op Table'!A:C,2,0)</f>
        <v>LABEL - APPLY TO CARTON</v>
      </c>
      <c r="D126" s="87">
        <f>VLOOKUP(B126,'Sub Op Table'!A:C,3,0)</f>
        <v>4.3199999999999994</v>
      </c>
      <c r="E126" s="103">
        <f t="shared" si="17"/>
        <v>7.1999999999999995E-2</v>
      </c>
      <c r="F126" s="103" t="s">
        <v>536</v>
      </c>
      <c r="G126" s="106">
        <f t="shared" si="14"/>
        <v>4</v>
      </c>
      <c r="H126" s="88">
        <v>1</v>
      </c>
      <c r="I126" s="103">
        <f t="shared" si="18"/>
        <v>0.28799999999999998</v>
      </c>
      <c r="J126" s="107"/>
      <c r="K126" s="108" t="s">
        <v>583</v>
      </c>
      <c r="L126" s="109"/>
    </row>
    <row r="127" spans="1:12" ht="14" x14ac:dyDescent="0.15">
      <c r="A127" s="95">
        <f t="shared" si="16"/>
        <v>99</v>
      </c>
      <c r="B127" s="97">
        <v>23</v>
      </c>
      <c r="C127" s="86" t="str">
        <f>VLOOKUP(B:B,'Sub Op Table'!A:C,2,0)</f>
        <v>WALK 3-4 STEPS (6-10 FT, 1.8-3.0 M)</v>
      </c>
      <c r="D127" s="87">
        <f>VLOOKUP(B127,'Sub Op Table'!A:C,3,0)</f>
        <v>2.1599999999999997</v>
      </c>
      <c r="E127" s="103">
        <f t="shared" si="17"/>
        <v>3.5999999999999997E-2</v>
      </c>
      <c r="F127" s="103" t="s">
        <v>536</v>
      </c>
      <c r="G127" s="106">
        <f t="shared" si="14"/>
        <v>4</v>
      </c>
      <c r="H127" s="88">
        <v>1</v>
      </c>
      <c r="I127" s="103">
        <f t="shared" si="18"/>
        <v>0.14399999999999999</v>
      </c>
      <c r="J127" s="107"/>
      <c r="K127" s="108" t="s">
        <v>556</v>
      </c>
      <c r="L127" s="109"/>
    </row>
    <row r="128" spans="1:12" ht="14" x14ac:dyDescent="0.15">
      <c r="A128" s="95">
        <f t="shared" si="16"/>
        <v>100</v>
      </c>
      <c r="B128" s="97">
        <v>197</v>
      </c>
      <c r="C128" s="86" t="str">
        <f>VLOOKUP(B:B,'Sub Op Table'!A:C,2,0)</f>
        <v>PUSH BUTTON/PUSH PULL SWITCH / LEVER &lt;12"</v>
      </c>
      <c r="D128" s="87">
        <f>VLOOKUP(B128,'Sub Op Table'!A:C,3,0)</f>
        <v>1.0799999999999998</v>
      </c>
      <c r="E128" s="103">
        <f t="shared" si="17"/>
        <v>1.7999999999999999E-2</v>
      </c>
      <c r="F128" s="103" t="s">
        <v>536</v>
      </c>
      <c r="G128" s="106">
        <f t="shared" si="14"/>
        <v>4</v>
      </c>
      <c r="H128" s="88">
        <v>1</v>
      </c>
      <c r="I128" s="103">
        <f t="shared" si="18"/>
        <v>7.1999999999999995E-2</v>
      </c>
      <c r="J128" s="107"/>
      <c r="K128" s="108" t="s">
        <v>557</v>
      </c>
      <c r="L128" s="109"/>
    </row>
    <row r="129" spans="1:12" ht="14" x14ac:dyDescent="0.15">
      <c r="A129" s="95">
        <f t="shared" si="16"/>
        <v>101</v>
      </c>
      <c r="B129" s="97">
        <v>1</v>
      </c>
      <c r="C129" s="86" t="str">
        <f>VLOOKUP(B:B,'Sub Op Table'!A:C,2,0)</f>
        <v>OBTAIN</v>
      </c>
      <c r="D129" s="87">
        <f>VLOOKUP(B129,'Sub Op Table'!A:C,3,0)</f>
        <v>0.72</v>
      </c>
      <c r="E129" s="103">
        <f t="shared" si="17"/>
        <v>1.2E-2</v>
      </c>
      <c r="F129" s="103" t="s">
        <v>536</v>
      </c>
      <c r="G129" s="106">
        <f t="shared" si="14"/>
        <v>4</v>
      </c>
      <c r="H129" s="88">
        <v>1</v>
      </c>
      <c r="I129" s="103">
        <f t="shared" si="18"/>
        <v>4.8000000000000001E-2</v>
      </c>
      <c r="J129" s="107"/>
      <c r="K129" s="108" t="s">
        <v>558</v>
      </c>
      <c r="L129" s="109"/>
    </row>
    <row r="130" spans="1:12" ht="14" x14ac:dyDescent="0.15">
      <c r="A130" s="95">
        <f t="shared" si="16"/>
        <v>102</v>
      </c>
      <c r="B130" s="97">
        <v>23</v>
      </c>
      <c r="C130" s="86" t="str">
        <f>VLOOKUP(B:B,'Sub Op Table'!A:C,2,0)</f>
        <v>WALK 3-4 STEPS (6-10 FT, 1.8-3.0 M)</v>
      </c>
      <c r="D130" s="87">
        <f>VLOOKUP(B130,'Sub Op Table'!A:C,3,0)</f>
        <v>2.1599999999999997</v>
      </c>
      <c r="E130" s="103">
        <f t="shared" si="17"/>
        <v>3.5999999999999997E-2</v>
      </c>
      <c r="F130" s="103" t="s">
        <v>536</v>
      </c>
      <c r="G130" s="106">
        <f t="shared" si="14"/>
        <v>4</v>
      </c>
      <c r="H130" s="88">
        <v>1</v>
      </c>
      <c r="I130" s="103">
        <f t="shared" si="18"/>
        <v>0.14399999999999999</v>
      </c>
      <c r="J130" s="107"/>
      <c r="K130" s="108" t="s">
        <v>553</v>
      </c>
      <c r="L130" s="109"/>
    </row>
    <row r="131" spans="1:12" ht="14" x14ac:dyDescent="0.15">
      <c r="A131" s="95">
        <f t="shared" si="16"/>
        <v>103</v>
      </c>
      <c r="B131" s="97">
        <v>10</v>
      </c>
      <c r="C131" s="86" t="str">
        <f>VLOOKUP(B:B,'Sub Op Table'!A:C,2,0)</f>
        <v>PLACE WITH ADJUSTMENTS</v>
      </c>
      <c r="D131" s="87">
        <f>VLOOKUP(B131,'Sub Op Table'!A:C,3,0)</f>
        <v>1.44</v>
      </c>
      <c r="E131" s="103">
        <f t="shared" si="17"/>
        <v>2.4E-2</v>
      </c>
      <c r="F131" s="103" t="s">
        <v>536</v>
      </c>
      <c r="G131" s="106">
        <f t="shared" si="14"/>
        <v>4</v>
      </c>
      <c r="H131" s="88">
        <v>1</v>
      </c>
      <c r="I131" s="103">
        <f t="shared" si="18"/>
        <v>9.6000000000000002E-2</v>
      </c>
      <c r="J131" s="107"/>
      <c r="K131" s="108" t="s">
        <v>559</v>
      </c>
      <c r="L131" s="109"/>
    </row>
    <row r="132" spans="1:12" ht="14" x14ac:dyDescent="0.15">
      <c r="A132" s="95">
        <f t="shared" si="16"/>
        <v>104</v>
      </c>
      <c r="B132" s="97">
        <v>4</v>
      </c>
      <c r="C132" s="86" t="str">
        <f>VLOOKUP(B:B,'Sub Op Table'!A:C,2,0)</f>
        <v>OBTAIN HEAVY OBJECT</v>
      </c>
      <c r="D132" s="87">
        <f>VLOOKUP(B132,'Sub Op Table'!A:C,3,0)</f>
        <v>1.44</v>
      </c>
      <c r="E132" s="103">
        <f t="shared" si="17"/>
        <v>2.4E-2</v>
      </c>
      <c r="F132" s="103" t="s">
        <v>536</v>
      </c>
      <c r="G132" s="106">
        <f t="shared" si="14"/>
        <v>4</v>
      </c>
      <c r="H132" s="88">
        <v>1</v>
      </c>
      <c r="I132" s="103">
        <f t="shared" si="18"/>
        <v>9.6000000000000002E-2</v>
      </c>
      <c r="J132" s="107"/>
      <c r="K132" s="108" t="s">
        <v>554</v>
      </c>
      <c r="L132" s="109"/>
    </row>
    <row r="133" spans="1:12" ht="14" x14ac:dyDescent="0.15">
      <c r="A133" s="95">
        <f t="shared" si="16"/>
        <v>105</v>
      </c>
      <c r="B133" s="97">
        <v>23</v>
      </c>
      <c r="C133" s="86" t="str">
        <f>VLOOKUP(B:B,'Sub Op Table'!A:C,2,0)</f>
        <v>WALK 3-4 STEPS (6-10 FT, 1.8-3.0 M)</v>
      </c>
      <c r="D133" s="87">
        <f>VLOOKUP(B133,'Sub Op Table'!A:C,3,0)</f>
        <v>2.1599999999999997</v>
      </c>
      <c r="E133" s="103">
        <f t="shared" si="17"/>
        <v>3.5999999999999997E-2</v>
      </c>
      <c r="F133" s="103" t="s">
        <v>536</v>
      </c>
      <c r="G133" s="106">
        <f t="shared" si="14"/>
        <v>4</v>
      </c>
      <c r="H133" s="88">
        <v>1</v>
      </c>
      <c r="I133" s="103">
        <f t="shared" si="18"/>
        <v>0.14399999999999999</v>
      </c>
      <c r="J133" s="107"/>
      <c r="K133" s="108" t="s">
        <v>584</v>
      </c>
      <c r="L133" s="109"/>
    </row>
    <row r="134" spans="1:12" ht="14" x14ac:dyDescent="0.15">
      <c r="A134" s="95">
        <f t="shared" si="16"/>
        <v>106</v>
      </c>
      <c r="B134" s="97">
        <v>10</v>
      </c>
      <c r="C134" s="86" t="str">
        <f>VLOOKUP(B:B,'Sub Op Table'!A:C,2,0)</f>
        <v>PLACE WITH ADJUSTMENTS</v>
      </c>
      <c r="D134" s="87">
        <f>VLOOKUP(B134,'Sub Op Table'!A:C,3,0)</f>
        <v>1.44</v>
      </c>
      <c r="E134" s="103">
        <f t="shared" si="17"/>
        <v>2.4E-2</v>
      </c>
      <c r="F134" s="103" t="s">
        <v>536</v>
      </c>
      <c r="G134" s="106">
        <f t="shared" si="14"/>
        <v>4</v>
      </c>
      <c r="H134" s="88">
        <v>1</v>
      </c>
      <c r="I134" s="103">
        <f t="shared" si="18"/>
        <v>9.6000000000000002E-2</v>
      </c>
      <c r="J134" s="107"/>
      <c r="K134" s="108" t="s">
        <v>585</v>
      </c>
      <c r="L134" s="109"/>
    </row>
    <row r="135" spans="1:12" ht="14" x14ac:dyDescent="0.15">
      <c r="A135" s="95">
        <f t="shared" si="16"/>
        <v>107</v>
      </c>
      <c r="B135" s="97">
        <v>13</v>
      </c>
      <c r="C135" s="86" t="str">
        <f>VLOOKUP(B:B,'Sub Op Table'!A:C,2,0)</f>
        <v>POSITION WITH CARE</v>
      </c>
      <c r="D135" s="87">
        <f>VLOOKUP(B135,'Sub Op Table'!A:C,3,0)</f>
        <v>2.52</v>
      </c>
      <c r="E135" s="103">
        <f t="shared" si="17"/>
        <v>4.2000000000000003E-2</v>
      </c>
      <c r="F135" s="103" t="s">
        <v>536</v>
      </c>
      <c r="G135" s="106">
        <f t="shared" si="14"/>
        <v>4</v>
      </c>
      <c r="H135" s="88">
        <v>1</v>
      </c>
      <c r="I135" s="103">
        <f t="shared" si="18"/>
        <v>0.16800000000000001</v>
      </c>
      <c r="J135" s="107"/>
      <c r="K135" s="108" t="s">
        <v>586</v>
      </c>
      <c r="L135" s="109"/>
    </row>
    <row r="136" spans="1:12" ht="14" x14ac:dyDescent="0.15">
      <c r="A136" s="95">
        <f t="shared" si="16"/>
        <v>108</v>
      </c>
      <c r="B136" s="97">
        <v>23</v>
      </c>
      <c r="C136" s="86" t="str">
        <f>VLOOKUP(B:B,'Sub Op Table'!A:C,2,0)</f>
        <v>WALK 3-4 STEPS (6-10 FT, 1.8-3.0 M)</v>
      </c>
      <c r="D136" s="87">
        <f>VLOOKUP(B136,'Sub Op Table'!A:C,3,0)</f>
        <v>2.1599999999999997</v>
      </c>
      <c r="E136" s="103">
        <f t="shared" si="17"/>
        <v>3.5999999999999997E-2</v>
      </c>
      <c r="F136" s="103" t="s">
        <v>536</v>
      </c>
      <c r="G136" s="106">
        <f t="shared" si="14"/>
        <v>4</v>
      </c>
      <c r="H136" s="88">
        <v>1</v>
      </c>
      <c r="I136" s="103">
        <f t="shared" si="18"/>
        <v>0.14399999999999999</v>
      </c>
      <c r="J136" s="107"/>
      <c r="K136" s="108" t="s">
        <v>587</v>
      </c>
      <c r="L136" s="109"/>
    </row>
    <row r="137" spans="1:12" x14ac:dyDescent="0.15">
      <c r="B137" s="87" t="s">
        <v>6</v>
      </c>
      <c r="C137" s="89" t="s">
        <v>588</v>
      </c>
      <c r="E137" s="103"/>
      <c r="F137" s="103"/>
      <c r="G137" s="103"/>
      <c r="I137" s="103"/>
      <c r="J137" s="104"/>
      <c r="K137" s="105"/>
      <c r="L137" s="109"/>
    </row>
    <row r="138" spans="1:12" ht="14" x14ac:dyDescent="0.15">
      <c r="A138" s="95">
        <v>109</v>
      </c>
      <c r="B138" s="97">
        <v>25</v>
      </c>
      <c r="C138" s="86" t="str">
        <f>VLOOKUP(B:B,'Sub Op Table'!A:C,2,0)</f>
        <v>WALK 8-10 STEPS (19-25 FT, 8.4-11.4 M)</v>
      </c>
      <c r="D138" s="87">
        <f>VLOOKUP(B138,'Sub Op Table'!A:C,3,0)</f>
        <v>5.76</v>
      </c>
      <c r="E138" s="103">
        <f t="shared" ref="E138:E143" si="19">D138/60</f>
        <v>9.6000000000000002E-2</v>
      </c>
      <c r="F138" s="103" t="s">
        <v>484</v>
      </c>
      <c r="G138" s="106">
        <f t="shared" ref="G138:G143" si="20">VLOOKUP(F138,$C$14:$D$26,2,FALSE)</f>
        <v>0.16</v>
      </c>
      <c r="H138" s="88">
        <v>1</v>
      </c>
      <c r="I138" s="103">
        <f>E138*G138*H138</f>
        <v>1.536E-2</v>
      </c>
      <c r="J138" s="107"/>
      <c r="K138" s="108" t="s">
        <v>589</v>
      </c>
      <c r="L138" s="109"/>
    </row>
    <row r="139" spans="1:12" ht="14" x14ac:dyDescent="0.15">
      <c r="A139" s="95">
        <f>A138+1</f>
        <v>110</v>
      </c>
      <c r="B139" s="97">
        <v>23</v>
      </c>
      <c r="C139" s="86" t="str">
        <f>VLOOKUP(B:B,'Sub Op Table'!A:C,2,0)</f>
        <v>WALK 3-4 STEPS (6-10 FT, 1.8-3.0 M)</v>
      </c>
      <c r="D139" s="87">
        <f>VLOOKUP(B139,'Sub Op Table'!A:C,3,0)</f>
        <v>2.1599999999999997</v>
      </c>
      <c r="E139" s="103">
        <f t="shared" si="19"/>
        <v>3.5999999999999997E-2</v>
      </c>
      <c r="F139" s="103" t="s">
        <v>536</v>
      </c>
      <c r="G139" s="106">
        <f t="shared" si="20"/>
        <v>4</v>
      </c>
      <c r="H139" s="88">
        <v>1</v>
      </c>
      <c r="I139" s="103">
        <f t="shared" ref="I139:I143" si="21">E139*G139*H139</f>
        <v>0.14399999999999999</v>
      </c>
      <c r="J139" s="107"/>
      <c r="K139" s="108" t="s">
        <v>590</v>
      </c>
      <c r="L139" s="109"/>
    </row>
    <row r="140" spans="1:12" ht="14" x14ac:dyDescent="0.15">
      <c r="A140" s="95">
        <f t="shared" ref="A140:A143" si="22">A139+1</f>
        <v>111</v>
      </c>
      <c r="B140" s="97">
        <v>4</v>
      </c>
      <c r="C140" s="86" t="str">
        <f>VLOOKUP(B:B,'Sub Op Table'!A:C,2,0)</f>
        <v>OBTAIN HEAVY OBJECT</v>
      </c>
      <c r="D140" s="87">
        <f>VLOOKUP(B140,'Sub Op Table'!A:C,3,0)</f>
        <v>1.44</v>
      </c>
      <c r="E140" s="103">
        <f t="shared" si="19"/>
        <v>2.4E-2</v>
      </c>
      <c r="F140" s="103" t="s">
        <v>536</v>
      </c>
      <c r="G140" s="106">
        <f t="shared" si="20"/>
        <v>4</v>
      </c>
      <c r="H140" s="88">
        <v>1</v>
      </c>
      <c r="I140" s="103">
        <f t="shared" si="21"/>
        <v>9.6000000000000002E-2</v>
      </c>
      <c r="J140" s="107"/>
      <c r="K140" s="108" t="s">
        <v>591</v>
      </c>
      <c r="L140" s="109"/>
    </row>
    <row r="141" spans="1:12" ht="14" x14ac:dyDescent="0.15">
      <c r="A141" s="95">
        <f t="shared" si="22"/>
        <v>112</v>
      </c>
      <c r="B141" s="97">
        <v>25</v>
      </c>
      <c r="C141" s="86" t="str">
        <f>VLOOKUP(B:B,'Sub Op Table'!A:C,2,0)</f>
        <v>WALK 8-10 STEPS (19-25 FT, 8.4-11.4 M)</v>
      </c>
      <c r="D141" s="87">
        <f>VLOOKUP(B141,'Sub Op Table'!A:C,3,0)</f>
        <v>5.76</v>
      </c>
      <c r="E141" s="103">
        <f t="shared" si="19"/>
        <v>9.6000000000000002E-2</v>
      </c>
      <c r="F141" s="103" t="s">
        <v>536</v>
      </c>
      <c r="G141" s="106">
        <f t="shared" si="20"/>
        <v>4</v>
      </c>
      <c r="H141" s="88">
        <v>1</v>
      </c>
      <c r="I141" s="103">
        <f t="shared" si="21"/>
        <v>0.38400000000000001</v>
      </c>
      <c r="J141" s="107"/>
      <c r="K141" s="108" t="s">
        <v>592</v>
      </c>
      <c r="L141" s="109"/>
    </row>
    <row r="142" spans="1:12" ht="14" x14ac:dyDescent="0.15">
      <c r="A142" s="95">
        <f t="shared" si="22"/>
        <v>113</v>
      </c>
      <c r="B142" s="97">
        <v>14</v>
      </c>
      <c r="C142" s="86" t="str">
        <f>VLOOKUP(B:B,'Sub Op Table'!A:C,2,0)</f>
        <v>POSITION WITH CARE AND 50% BEND</v>
      </c>
      <c r="D142" s="87">
        <f>VLOOKUP(B142,'Sub Op Table'!A:C,3,0)</f>
        <v>3.5999999999999996</v>
      </c>
      <c r="E142" s="103">
        <f t="shared" si="19"/>
        <v>5.9999999999999991E-2</v>
      </c>
      <c r="F142" s="103" t="s">
        <v>536</v>
      </c>
      <c r="G142" s="106">
        <f t="shared" si="20"/>
        <v>4</v>
      </c>
      <c r="H142" s="88">
        <v>1</v>
      </c>
      <c r="I142" s="103">
        <f t="shared" si="21"/>
        <v>0.23999999999999996</v>
      </c>
      <c r="J142" s="107"/>
      <c r="K142" s="108" t="s">
        <v>593</v>
      </c>
      <c r="L142" s="109"/>
    </row>
    <row r="143" spans="1:12" ht="14" x14ac:dyDescent="0.15">
      <c r="A143" s="95">
        <f t="shared" si="22"/>
        <v>114</v>
      </c>
      <c r="B143" s="97">
        <v>25</v>
      </c>
      <c r="C143" s="86" t="str">
        <f>VLOOKUP(B:B,'Sub Op Table'!A:C,2,0)</f>
        <v>WALK 8-10 STEPS (19-25 FT, 8.4-11.4 M)</v>
      </c>
      <c r="D143" s="87">
        <f>VLOOKUP(B143,'Sub Op Table'!A:C,3,0)</f>
        <v>5.76</v>
      </c>
      <c r="E143" s="103">
        <f t="shared" si="19"/>
        <v>9.6000000000000002E-2</v>
      </c>
      <c r="F143" s="103" t="s">
        <v>536</v>
      </c>
      <c r="G143" s="106">
        <f t="shared" si="20"/>
        <v>4</v>
      </c>
      <c r="H143" s="88">
        <v>1</v>
      </c>
      <c r="I143" s="103">
        <f t="shared" si="21"/>
        <v>0.38400000000000001</v>
      </c>
      <c r="J143" s="107"/>
      <c r="K143" s="108" t="s">
        <v>594</v>
      </c>
      <c r="L143" s="109"/>
    </row>
    <row r="144" spans="1:12" x14ac:dyDescent="0.15">
      <c r="B144" s="87" t="s">
        <v>6</v>
      </c>
      <c r="C144" s="89" t="s">
        <v>595</v>
      </c>
      <c r="E144" s="103"/>
      <c r="F144" s="103"/>
      <c r="G144" s="103"/>
      <c r="I144" s="103"/>
      <c r="J144" s="104"/>
      <c r="K144" s="105"/>
      <c r="L144" s="109"/>
    </row>
    <row r="145" spans="1:29" ht="14" x14ac:dyDescent="0.15">
      <c r="A145" s="95">
        <v>115</v>
      </c>
      <c r="B145" s="97">
        <v>245</v>
      </c>
      <c r="C145" s="86" t="str">
        <f>VLOOKUP(B:B,'Sub Op Table'!A:C,2,0)</f>
        <v>PROCESS TIME</v>
      </c>
      <c r="D145" s="118">
        <v>120</v>
      </c>
      <c r="E145" s="103">
        <f t="shared" ref="E145" si="23">D145/60</f>
        <v>2</v>
      </c>
      <c r="F145" s="103" t="s">
        <v>484</v>
      </c>
      <c r="G145" s="106">
        <f>VLOOKUP(F145,$C$14:$D$26,2,FALSE)</f>
        <v>0.16</v>
      </c>
      <c r="H145" s="88">
        <v>1</v>
      </c>
      <c r="I145" s="103">
        <f>E145*G145*H145</f>
        <v>0.32</v>
      </c>
      <c r="J145" s="107"/>
      <c r="K145" s="108" t="s">
        <v>596</v>
      </c>
      <c r="L145" s="109"/>
    </row>
    <row r="146" spans="1:29" x14ac:dyDescent="0.15">
      <c r="L146" s="109"/>
    </row>
    <row r="147" spans="1:29" x14ac:dyDescent="0.15">
      <c r="L147" s="109"/>
    </row>
    <row r="148" spans="1:29" x14ac:dyDescent="0.15">
      <c r="I148" s="110">
        <f>SUM(I31:I145)</f>
        <v>21.116513333333309</v>
      </c>
      <c r="J148" s="111" t="s">
        <v>7</v>
      </c>
    </row>
    <row r="149" spans="1:29" x14ac:dyDescent="0.15">
      <c r="I149" s="110">
        <f>I150-I148</f>
        <v>3.0627926945522681</v>
      </c>
      <c r="J149" s="111" t="s">
        <v>207</v>
      </c>
    </row>
    <row r="150" spans="1:29" x14ac:dyDescent="0.15">
      <c r="I150" s="113">
        <f>I148/(1-D10)</f>
        <v>24.179306027885577</v>
      </c>
      <c r="J150" s="125" t="str">
        <f>"Min per "&amp; D11</f>
        <v xml:space="preserve">Min per </v>
      </c>
    </row>
    <row r="151" spans="1:29" x14ac:dyDescent="0.15">
      <c r="I151" s="126">
        <f>1/I150</f>
        <v>4.1357679945268788E-2</v>
      </c>
      <c r="J151" s="127" t="str">
        <f>D11&amp; " / Min"</f>
        <v xml:space="preserve"> / Min</v>
      </c>
    </row>
    <row r="152" spans="1:29" s="89" customFormat="1" x14ac:dyDescent="0.15">
      <c r="A152" s="86"/>
      <c r="B152" s="87"/>
      <c r="C152" s="86"/>
      <c r="D152" s="87"/>
      <c r="E152" s="87"/>
      <c r="F152" s="87"/>
      <c r="G152" s="88"/>
      <c r="H152" s="88"/>
      <c r="I152" s="113">
        <f>I151*60</f>
        <v>2.4814607967161271</v>
      </c>
      <c r="J152" s="128" t="str">
        <f>D11&amp; " / Hr"</f>
        <v xml:space="preserve"> / Hr</v>
      </c>
      <c r="L152" s="86"/>
      <c r="M152" s="86"/>
      <c r="N152" s="86"/>
      <c r="O152" s="86"/>
      <c r="P152" s="86"/>
      <c r="Q152" s="86"/>
      <c r="R152" s="86"/>
      <c r="S152" s="86"/>
      <c r="T152" s="86"/>
      <c r="U152" s="86"/>
      <c r="V152" s="86"/>
      <c r="W152" s="86"/>
      <c r="X152" s="86"/>
      <c r="Y152" s="86"/>
      <c r="Z152" s="86"/>
      <c r="AA152" s="86"/>
      <c r="AB152" s="86"/>
      <c r="AC152" s="86"/>
    </row>
    <row r="154" spans="1:29" s="89" customFormat="1" x14ac:dyDescent="0.15">
      <c r="A154" s="86"/>
      <c r="B154" s="97"/>
      <c r="C154" s="86" t="s">
        <v>467</v>
      </c>
      <c r="D154" s="87"/>
      <c r="E154" s="87"/>
      <c r="F154" s="87"/>
      <c r="G154" s="88"/>
      <c r="H154" s="88"/>
      <c r="I154" s="88"/>
      <c r="J154" s="87"/>
      <c r="L154" s="86"/>
      <c r="M154" s="86"/>
      <c r="N154" s="86"/>
      <c r="O154" s="86"/>
      <c r="P154" s="86"/>
      <c r="Q154" s="86"/>
      <c r="R154" s="86"/>
      <c r="S154" s="86"/>
      <c r="T154" s="86"/>
      <c r="U154" s="86"/>
      <c r="V154" s="86"/>
      <c r="W154" s="86"/>
      <c r="X154" s="86"/>
      <c r="Y154" s="86"/>
      <c r="Z154" s="86"/>
      <c r="AA154" s="86"/>
      <c r="AB154" s="86"/>
      <c r="AC154" s="86"/>
    </row>
    <row r="155" spans="1:29" s="89" customFormat="1" x14ac:dyDescent="0.15">
      <c r="A155" s="86"/>
      <c r="B155" s="115"/>
      <c r="C155" s="86" t="s">
        <v>468</v>
      </c>
      <c r="D155" s="87"/>
      <c r="E155" s="87"/>
      <c r="F155" s="87"/>
      <c r="G155" s="88"/>
      <c r="H155" s="88"/>
      <c r="I155" s="88"/>
      <c r="J155" s="87"/>
      <c r="L155" s="86"/>
      <c r="M155" s="86"/>
      <c r="N155" s="86"/>
      <c r="O155" s="86"/>
      <c r="P155" s="86"/>
      <c r="Q155" s="86"/>
      <c r="R155" s="86"/>
      <c r="S155" s="86"/>
      <c r="T155" s="86"/>
      <c r="U155" s="86"/>
      <c r="V155" s="86"/>
      <c r="W155" s="86"/>
      <c r="X155" s="86"/>
      <c r="Y155" s="86"/>
      <c r="Z155" s="86"/>
      <c r="AA155" s="86"/>
      <c r="AB155" s="86"/>
      <c r="AC155" s="86"/>
    </row>
    <row r="156" spans="1:29" s="89" customFormat="1" x14ac:dyDescent="0.15">
      <c r="A156" s="86"/>
      <c r="B156" s="116"/>
      <c r="C156" s="86" t="s">
        <v>469</v>
      </c>
      <c r="D156" s="87"/>
      <c r="E156" s="87"/>
      <c r="F156" s="87"/>
      <c r="G156" s="88"/>
      <c r="H156" s="88"/>
      <c r="I156" s="88"/>
      <c r="J156" s="87"/>
      <c r="L156" s="86"/>
      <c r="M156" s="86"/>
      <c r="N156" s="86"/>
      <c r="O156" s="86"/>
      <c r="P156" s="86"/>
      <c r="Q156" s="86"/>
      <c r="R156" s="86"/>
      <c r="S156" s="86"/>
      <c r="T156" s="86"/>
      <c r="U156" s="86"/>
      <c r="V156" s="86"/>
      <c r="W156" s="86"/>
      <c r="X156" s="86"/>
      <c r="Y156" s="86"/>
      <c r="Z156" s="86"/>
      <c r="AA156" s="86"/>
      <c r="AB156" s="86"/>
      <c r="AC156" s="86"/>
    </row>
  </sheetData>
  <mergeCells count="2">
    <mergeCell ref="A1:K1"/>
    <mergeCell ref="A29:K29"/>
  </mergeCells>
  <dataValidations count="5">
    <dataValidation type="list" allowBlank="1" showInputMessage="1" showErrorMessage="1" sqref="F40:F64 F71" xr:uid="{73D3E9E4-84E0-429D-ACD1-9911A38D77C3}">
      <formula1>$C$14:$C$21</formula1>
    </dataValidation>
    <dataValidation type="list" allowBlank="1" showInputMessage="1" showErrorMessage="1" sqref="F69:F70 F72:F79" xr:uid="{D9E17218-510D-44AF-A2ED-F8F5124E0747}">
      <formula1>$C$14:$C$23</formula1>
    </dataValidation>
    <dataValidation type="list" allowBlank="1" showInputMessage="1" showErrorMessage="1" sqref="E15:E22 E24:F26 F14:F22" xr:uid="{CB77C788-E6DC-48D8-BCA1-0B707B880CA2}">
      <formula1>"UMT Study, Client Data, Video Data, Assumption, Expert Knowledge"</formula1>
    </dataValidation>
    <dataValidation type="list" allowBlank="1" showInputMessage="1" showErrorMessage="1" sqref="F31 F33 F145 F138:F143 F35:F37 F65:F68 F39 F81:F136" xr:uid="{E85B6CA3-3A8E-4D71-AF4D-5F18C6FF349F}">
      <formula1>$C$14:$C$26</formula1>
    </dataValidation>
    <dataValidation type="list" showInputMessage="1" showErrorMessage="1" sqref="E14" xr:uid="{5B4CD34A-9C07-4C58-B091-F880C9B1CD5C}">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50D7B-F526-4830-BE9B-50FDFBC00217}">
  <sheetPr codeName="Sheet28"/>
  <dimension ref="A1:AD195"/>
  <sheetViews>
    <sheetView showGridLines="0" topLeftCell="A60" zoomScale="80" zoomScaleNormal="80" workbookViewId="0">
      <selection activeCell="I84" sqref="I84"/>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43.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0" t="s">
        <v>160</v>
      </c>
      <c r="B1" s="240"/>
      <c r="C1" s="240"/>
      <c r="D1" s="240"/>
      <c r="E1" s="240"/>
      <c r="F1" s="240"/>
      <c r="G1" s="240"/>
      <c r="H1" s="240"/>
      <c r="I1" s="240"/>
      <c r="J1" s="240"/>
      <c r="K1" s="240"/>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822</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21" t="s">
        <v>335</v>
      </c>
      <c r="D17" s="27">
        <v>1</v>
      </c>
      <c r="E17" s="17" t="s">
        <v>330</v>
      </c>
      <c r="F17" s="17"/>
      <c r="G17" s="12"/>
      <c r="H17" s="12"/>
      <c r="I17" s="164"/>
      <c r="J17" s="133"/>
    </row>
    <row r="18" spans="1:27" customFormat="1" x14ac:dyDescent="0.15">
      <c r="B18" s="6"/>
      <c r="C18" s="21" t="s">
        <v>334</v>
      </c>
      <c r="D18" s="27">
        <f>1/'Secondary Assumptions'!C17</f>
        <v>0.16666666666666666</v>
      </c>
      <c r="E18" s="17" t="s">
        <v>330</v>
      </c>
      <c r="F18" s="17"/>
      <c r="G18" s="12"/>
      <c r="H18" s="12"/>
      <c r="I18" s="164"/>
      <c r="J18" s="133"/>
    </row>
    <row r="19" spans="1:27" customFormat="1" x14ac:dyDescent="0.15">
      <c r="B19" s="6"/>
      <c r="C19" s="80" t="s">
        <v>536</v>
      </c>
      <c r="D19" s="27">
        <f>'Main Page'!C9/'Secondary Assumptions'!C11</f>
        <v>4</v>
      </c>
      <c r="E19" s="17" t="s">
        <v>330</v>
      </c>
      <c r="F19" s="17"/>
      <c r="G19" s="12"/>
      <c r="H19" s="12"/>
      <c r="I19" s="164"/>
      <c r="J19" s="133"/>
    </row>
    <row r="20" spans="1:27" customFormat="1" x14ac:dyDescent="0.15">
      <c r="B20" s="6"/>
      <c r="C20" s="95" t="s">
        <v>696</v>
      </c>
      <c r="D20" s="96">
        <f>(('Main Page'!C10-'Main Page'!C22)*'Main Page'!C9/'Main Page'!C10)+('Secondary Assumptions'!C16*'Main Page'!C22*'Main Page'!C9/'Main Page'!C10)</f>
        <v>19.933333333333334</v>
      </c>
      <c r="E20" s="97" t="s">
        <v>330</v>
      </c>
      <c r="F20" s="97"/>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1" t="s">
        <v>829</v>
      </c>
      <c r="B28" s="241"/>
      <c r="C28" s="241"/>
      <c r="D28" s="241"/>
      <c r="E28" s="241"/>
      <c r="F28" s="241"/>
      <c r="G28" s="241"/>
      <c r="H28" s="241"/>
      <c r="I28" s="241"/>
      <c r="J28" s="241"/>
      <c r="K28" s="241"/>
      <c r="R28" s="73"/>
    </row>
    <row r="29" spans="1:27" ht="15" x14ac:dyDescent="0.2">
      <c r="C29" s="89" t="s">
        <v>494</v>
      </c>
      <c r="E29" s="103"/>
      <c r="F29" s="103"/>
      <c r="G29" s="103"/>
      <c r="I29" s="103"/>
      <c r="J29" s="104"/>
      <c r="K29" s="105"/>
      <c r="R29" s="73"/>
      <c r="S29" s="88"/>
      <c r="T29" s="103"/>
      <c r="X29" s="88"/>
      <c r="Y29" s="103"/>
      <c r="AA29" s="109"/>
    </row>
    <row r="30" spans="1:27" ht="15" x14ac:dyDescent="0.2">
      <c r="A30" s="95">
        <v>1</v>
      </c>
      <c r="B30" s="97">
        <v>245</v>
      </c>
      <c r="C30" t="str">
        <f>VLOOKUP(B:B,'Sub Op Table'!A:C,2,0)</f>
        <v>PROCESS TIME</v>
      </c>
      <c r="D30" s="6">
        <f>VLOOKUP(B30,'Sub Op Table'!A:C,3,0)</f>
        <v>5.0039999999999996</v>
      </c>
      <c r="E30" s="103">
        <f t="shared" ref="E30:E37" si="0">D30/60</f>
        <v>8.3399999999999988E-2</v>
      </c>
      <c r="F30" s="103" t="s">
        <v>333</v>
      </c>
      <c r="G30" s="106">
        <f t="shared" ref="G30:G48" si="1">VLOOKUP(F30,$C$14:$D$20,2,FALSE)</f>
        <v>6.6666666666666666E-2</v>
      </c>
      <c r="H30" s="88">
        <v>1</v>
      </c>
      <c r="I30" s="103">
        <f>E30*G30*H30</f>
        <v>5.559999999999999E-3</v>
      </c>
      <c r="J30" s="107"/>
      <c r="K30" s="108" t="s">
        <v>513</v>
      </c>
      <c r="R30" s="73"/>
      <c r="S30" s="88"/>
      <c r="T30" s="103"/>
      <c r="X30" s="88"/>
      <c r="Y30" s="103"/>
      <c r="AA30" s="109"/>
    </row>
    <row r="31" spans="1:27" ht="15" x14ac:dyDescent="0.2">
      <c r="A31" s="95">
        <v>2</v>
      </c>
      <c r="B31" s="97">
        <v>246</v>
      </c>
      <c r="C31" t="str">
        <f>VLOOKUP(B:B,'Sub Op Table'!A:C,2,0)</f>
        <v>PUSH BUTTON/ PUSH PULL SWITCH/ LEVER &lt;12"</v>
      </c>
      <c r="D31" s="6">
        <f>VLOOKUP(B31,'Sub Op Table'!A:C,3,0)</f>
        <v>1.0799999999999998</v>
      </c>
      <c r="E31" s="103">
        <f t="shared" si="0"/>
        <v>1.7999999999999999E-2</v>
      </c>
      <c r="F31" s="103" t="s">
        <v>333</v>
      </c>
      <c r="G31" s="106">
        <f t="shared" si="1"/>
        <v>6.6666666666666666E-2</v>
      </c>
      <c r="H31" s="88">
        <v>1</v>
      </c>
      <c r="I31" s="103">
        <f t="shared" ref="I31" si="2">E31*G31*H31</f>
        <v>1.1999999999999999E-3</v>
      </c>
      <c r="J31" s="107"/>
      <c r="K31" s="108" t="s">
        <v>514</v>
      </c>
      <c r="R31" s="73"/>
      <c r="S31" s="88"/>
      <c r="T31" s="103"/>
      <c r="X31" s="88"/>
      <c r="Y31" s="103"/>
      <c r="AA31" s="109"/>
    </row>
    <row r="32" spans="1:27" ht="15" x14ac:dyDescent="0.2">
      <c r="A32" s="95">
        <f t="shared" ref="A32:A37" si="3">A31+1</f>
        <v>3</v>
      </c>
      <c r="B32" s="97">
        <v>245</v>
      </c>
      <c r="C32" t="str">
        <f>VLOOKUP(B:B,'Sub Op Table'!A:C,2,0)</f>
        <v>PROCESS TIME</v>
      </c>
      <c r="D32" s="118">
        <v>15</v>
      </c>
      <c r="E32" s="103">
        <f t="shared" si="0"/>
        <v>0.25</v>
      </c>
      <c r="F32" s="103" t="s">
        <v>333</v>
      </c>
      <c r="G32" s="106">
        <f t="shared" si="1"/>
        <v>6.6666666666666666E-2</v>
      </c>
      <c r="H32" s="88">
        <v>1</v>
      </c>
      <c r="I32" s="103">
        <f>E32*G32*H32</f>
        <v>1.6666666666666666E-2</v>
      </c>
      <c r="J32" s="107"/>
      <c r="K32" s="19" t="s">
        <v>341</v>
      </c>
      <c r="R32" s="73"/>
      <c r="S32" s="88"/>
      <c r="T32" s="103"/>
      <c r="X32" s="88"/>
      <c r="Y32" s="103"/>
      <c r="AA32" s="109"/>
    </row>
    <row r="33" spans="1:27" ht="15" x14ac:dyDescent="0.2">
      <c r="A33" s="95">
        <f t="shared" si="3"/>
        <v>4</v>
      </c>
      <c r="B33" s="97">
        <v>28</v>
      </c>
      <c r="C33" t="str">
        <f>VLOOKUP(B:B,'Sub Op Table'!A:C,2,0)</f>
        <v>WALK 21-26 STEPS (51-65 FT, 15.5-19.8 M)</v>
      </c>
      <c r="D33" s="6">
        <f>VLOOKUP(B33,'Sub Op Table'!A:C,3,0)</f>
        <v>15.12</v>
      </c>
      <c r="E33" s="103">
        <f t="shared" si="0"/>
        <v>0.252</v>
      </c>
      <c r="F33" s="103" t="s">
        <v>333</v>
      </c>
      <c r="G33" s="106">
        <f t="shared" si="1"/>
        <v>6.6666666666666666E-2</v>
      </c>
      <c r="H33" s="88">
        <v>1</v>
      </c>
      <c r="I33" s="103">
        <f>E33*G33*H33</f>
        <v>1.6799999999999999E-2</v>
      </c>
      <c r="J33" s="107"/>
      <c r="K33" s="108" t="s">
        <v>515</v>
      </c>
      <c r="R33" s="73"/>
      <c r="S33" s="88"/>
      <c r="T33" s="103"/>
      <c r="X33" s="88"/>
      <c r="Y33" s="103"/>
      <c r="AA33" s="109"/>
    </row>
    <row r="34" spans="1:27" ht="15" x14ac:dyDescent="0.2">
      <c r="A34" s="95">
        <f t="shared" si="3"/>
        <v>5</v>
      </c>
      <c r="B34" s="97">
        <v>434</v>
      </c>
      <c r="C34" t="str">
        <f>VLOOKUP(B:B,'Sub Op Table'!A:C,2,0)</f>
        <v>OBTAIN RADIO FROM BELT AND RETURN</v>
      </c>
      <c r="D34" s="6">
        <f>VLOOKUP(B34,'Sub Op Table'!A:C,3,0)</f>
        <v>2.88</v>
      </c>
      <c r="E34" s="103">
        <f t="shared" si="0"/>
        <v>4.8000000000000001E-2</v>
      </c>
      <c r="F34" s="103" t="s">
        <v>333</v>
      </c>
      <c r="G34" s="106">
        <f t="shared" si="1"/>
        <v>6.6666666666666666E-2</v>
      </c>
      <c r="H34" s="88">
        <v>1</v>
      </c>
      <c r="I34" s="103">
        <f t="shared" ref="I34:I35" si="4">E34*G34*H34</f>
        <v>3.2000000000000002E-3</v>
      </c>
      <c r="J34" s="107"/>
      <c r="K34" s="108" t="s">
        <v>516</v>
      </c>
      <c r="R34" s="73"/>
      <c r="S34" s="88"/>
      <c r="T34" s="103"/>
      <c r="X34" s="88"/>
      <c r="Y34" s="103"/>
      <c r="AA34" s="109"/>
    </row>
    <row r="35" spans="1:27" ht="15" x14ac:dyDescent="0.2">
      <c r="A35" s="95">
        <f t="shared" si="3"/>
        <v>6</v>
      </c>
      <c r="B35" s="97">
        <v>412</v>
      </c>
      <c r="C35" t="str">
        <f>VLOOKUP(B:B,'Sub Op Table'!A:C,2,0)</f>
        <v>ALIGN TO 2 POINTS</v>
      </c>
      <c r="D35" s="6">
        <f>VLOOKUP(B35,'Sub Op Table'!A:C,3,0)</f>
        <v>2.52</v>
      </c>
      <c r="E35" s="103">
        <f t="shared" si="0"/>
        <v>4.2000000000000003E-2</v>
      </c>
      <c r="F35" s="103" t="s">
        <v>333</v>
      </c>
      <c r="G35" s="106">
        <f t="shared" si="1"/>
        <v>6.6666666666666666E-2</v>
      </c>
      <c r="H35" s="88">
        <v>1</v>
      </c>
      <c r="I35" s="103">
        <f t="shared" si="4"/>
        <v>2.8E-3</v>
      </c>
      <c r="J35" s="107"/>
      <c r="K35" s="108" t="s">
        <v>517</v>
      </c>
      <c r="R35" s="73"/>
      <c r="S35" s="88"/>
      <c r="T35" s="103"/>
      <c r="X35" s="88"/>
      <c r="Y35" s="103"/>
      <c r="AA35" s="109"/>
    </row>
    <row r="36" spans="1:27" ht="15" x14ac:dyDescent="0.2">
      <c r="A36" s="95">
        <f t="shared" si="3"/>
        <v>7</v>
      </c>
      <c r="B36" s="97">
        <v>197</v>
      </c>
      <c r="C36" t="str">
        <f>VLOOKUP(B:B,'Sub Op Table'!A:C,2,0)</f>
        <v>PUSH BUTTON/PUSH PULL SWITCH / LEVER &lt;12"</v>
      </c>
      <c r="D36" s="6">
        <f>VLOOKUP(B36,'Sub Op Table'!A:C,3,0)</f>
        <v>1.0799999999999998</v>
      </c>
      <c r="E36" s="103">
        <f t="shared" si="0"/>
        <v>1.7999999999999999E-2</v>
      </c>
      <c r="F36" s="103" t="s">
        <v>333</v>
      </c>
      <c r="G36" s="106">
        <f t="shared" si="1"/>
        <v>6.6666666666666666E-2</v>
      </c>
      <c r="H36" s="88">
        <v>1</v>
      </c>
      <c r="I36" s="103">
        <f>E36*G36*H36</f>
        <v>1.1999999999999999E-3</v>
      </c>
      <c r="J36" s="107"/>
      <c r="K36" s="108" t="s">
        <v>518</v>
      </c>
      <c r="R36" s="73"/>
      <c r="S36" s="88"/>
      <c r="T36" s="103"/>
      <c r="X36" s="88"/>
      <c r="Y36" s="103"/>
      <c r="AA36" s="109"/>
    </row>
    <row r="37" spans="1:27" ht="15" x14ac:dyDescent="0.2">
      <c r="A37" s="95">
        <f t="shared" si="3"/>
        <v>8</v>
      </c>
      <c r="B37" s="97">
        <v>136</v>
      </c>
      <c r="C37" t="str">
        <f>VLOOKUP(B:B,'Sub Op Table'!A:C,2,0)</f>
        <v>INSPECT 5 POINTS</v>
      </c>
      <c r="D37" s="6">
        <f>VLOOKUP(B37,'Sub Op Table'!A:C,3,0)</f>
        <v>2.1599999999999997</v>
      </c>
      <c r="E37" s="103">
        <f t="shared" si="0"/>
        <v>3.5999999999999997E-2</v>
      </c>
      <c r="F37" s="103" t="s">
        <v>333</v>
      </c>
      <c r="G37" s="106">
        <f t="shared" si="1"/>
        <v>6.6666666666666666E-2</v>
      </c>
      <c r="H37" s="88">
        <v>1</v>
      </c>
      <c r="I37" s="103">
        <f>E37*G37*H37</f>
        <v>2.3999999999999998E-3</v>
      </c>
      <c r="J37" s="107"/>
      <c r="K37" s="108" t="s">
        <v>519</v>
      </c>
      <c r="R37" s="73"/>
      <c r="S37" s="88"/>
      <c r="T37" s="103"/>
      <c r="X37" s="88"/>
      <c r="Y37" s="103"/>
      <c r="AA37" s="109"/>
    </row>
    <row r="38" spans="1:27" ht="15" x14ac:dyDescent="0.2">
      <c r="C38" s="89" t="s">
        <v>495</v>
      </c>
      <c r="E38" s="103"/>
      <c r="F38" s="103"/>
      <c r="G38" s="103"/>
      <c r="I38" s="103"/>
      <c r="J38" s="104"/>
      <c r="K38" s="105"/>
      <c r="R38" s="73"/>
      <c r="S38" s="88"/>
      <c r="T38" s="103"/>
      <c r="X38" s="88"/>
      <c r="Y38" s="103"/>
      <c r="AA38" s="109"/>
    </row>
    <row r="39" spans="1:27" ht="15" x14ac:dyDescent="0.2">
      <c r="A39" s="95">
        <v>9</v>
      </c>
      <c r="B39" s="97">
        <v>24</v>
      </c>
      <c r="C39" t="str">
        <f>VLOOKUP(B:B,'Sub Op Table'!A:C,2,0)</f>
        <v>WALK 5-7 STEPS (11-18 FT, 3.4-5.3 M)</v>
      </c>
      <c r="D39" s="6">
        <f>VLOOKUP(B39,'Sub Op Table'!A:C,3,0)</f>
        <v>3.5999999999999996</v>
      </c>
      <c r="E39" s="103">
        <f>D39/60</f>
        <v>5.9999999999999991E-2</v>
      </c>
      <c r="F39" s="103" t="s">
        <v>333</v>
      </c>
      <c r="G39" s="106">
        <f t="shared" si="1"/>
        <v>6.6666666666666666E-2</v>
      </c>
      <c r="H39" s="88">
        <v>1</v>
      </c>
      <c r="I39" s="103">
        <f>E39*G39*H39</f>
        <v>3.9999999999999992E-3</v>
      </c>
      <c r="J39" s="107"/>
      <c r="K39" s="108" t="s">
        <v>509</v>
      </c>
      <c r="R39" s="73"/>
      <c r="S39" s="88"/>
      <c r="T39" s="103"/>
      <c r="X39" s="88"/>
      <c r="Y39" s="103"/>
      <c r="AA39" s="109"/>
    </row>
    <row r="40" spans="1:27" ht="15" x14ac:dyDescent="0.2">
      <c r="A40" s="95">
        <f>A39+1</f>
        <v>10</v>
      </c>
      <c r="B40" s="97">
        <v>119</v>
      </c>
      <c r="C40" t="str">
        <f>VLOOKUP(B:B,'Sub Op Table'!A:C,2,0)</f>
        <v>CLIMB ON/OFF EQUIPMENT</v>
      </c>
      <c r="D40" s="6">
        <f>VLOOKUP(B40,'Sub Op Table'!A:C,3,0)</f>
        <v>5.76</v>
      </c>
      <c r="E40" s="103">
        <f t="shared" ref="E40:E48" si="5">D40/60</f>
        <v>9.6000000000000002E-2</v>
      </c>
      <c r="F40" s="103" t="s">
        <v>333</v>
      </c>
      <c r="G40" s="106">
        <f t="shared" si="1"/>
        <v>6.6666666666666666E-2</v>
      </c>
      <c r="H40" s="88">
        <v>1</v>
      </c>
      <c r="I40" s="103">
        <f t="shared" ref="I40:I41" si="6">E40*G40*H40</f>
        <v>6.4000000000000003E-3</v>
      </c>
      <c r="J40" s="107"/>
      <c r="K40" s="108" t="s">
        <v>510</v>
      </c>
      <c r="R40" s="73"/>
      <c r="S40" s="88"/>
      <c r="T40" s="103"/>
      <c r="X40" s="88"/>
      <c r="Y40" s="103"/>
      <c r="AA40" s="109"/>
    </row>
    <row r="41" spans="1:27" ht="15" x14ac:dyDescent="0.2">
      <c r="A41" s="95">
        <f t="shared" ref="A41:A48" si="7">A40+1</f>
        <v>11</v>
      </c>
      <c r="B41" s="97">
        <v>245</v>
      </c>
      <c r="C41" t="str">
        <f>VLOOKUP(B:B,'Sub Op Table'!A:C,2,0)</f>
        <v>PROCESS TIME</v>
      </c>
      <c r="D41" s="118">
        <v>45</v>
      </c>
      <c r="E41" s="103">
        <f>D41/60</f>
        <v>0.75</v>
      </c>
      <c r="F41" s="103" t="s">
        <v>484</v>
      </c>
      <c r="G41" s="106">
        <f t="shared" si="1"/>
        <v>0.33333333333333331</v>
      </c>
      <c r="H41" s="88">
        <v>1</v>
      </c>
      <c r="I41" s="103">
        <f t="shared" si="6"/>
        <v>0.25</v>
      </c>
      <c r="J41" s="107"/>
      <c r="K41" s="108" t="s">
        <v>520</v>
      </c>
      <c r="R41" s="73"/>
      <c r="S41" s="88"/>
      <c r="T41" s="103"/>
      <c r="X41" s="88"/>
      <c r="Y41" s="103"/>
      <c r="AA41" s="109"/>
    </row>
    <row r="42" spans="1:27" ht="15" x14ac:dyDescent="0.2">
      <c r="A42" s="95">
        <f t="shared" si="7"/>
        <v>12</v>
      </c>
      <c r="B42" s="97">
        <v>245</v>
      </c>
      <c r="C42" t="str">
        <f>VLOOKUP(B:B,'Sub Op Table'!A:C,2,0)</f>
        <v>PROCESS TIME</v>
      </c>
      <c r="D42" s="118">
        <v>10</v>
      </c>
      <c r="E42" s="103">
        <f t="shared" si="5"/>
        <v>0.16666666666666666</v>
      </c>
      <c r="F42" s="103" t="s">
        <v>484</v>
      </c>
      <c r="G42" s="106">
        <f t="shared" si="1"/>
        <v>0.33333333333333331</v>
      </c>
      <c r="H42" s="88">
        <v>1</v>
      </c>
      <c r="I42" s="103">
        <f>E42*G42*H42</f>
        <v>5.5555555555555552E-2</v>
      </c>
      <c r="J42" s="107"/>
      <c r="K42" s="108" t="s">
        <v>521</v>
      </c>
      <c r="R42" s="73"/>
      <c r="S42" s="88"/>
      <c r="T42" s="103"/>
      <c r="X42" s="88"/>
      <c r="Y42" s="103"/>
      <c r="AA42" s="109"/>
    </row>
    <row r="43" spans="1:27" ht="15" x14ac:dyDescent="0.2">
      <c r="A43" s="95">
        <f t="shared" si="7"/>
        <v>13</v>
      </c>
      <c r="B43" s="97">
        <v>245</v>
      </c>
      <c r="C43" t="str">
        <f>VLOOKUP(B:B,'Sub Op Table'!A:C,2,0)</f>
        <v>PROCESS TIME</v>
      </c>
      <c r="D43" s="118">
        <v>5</v>
      </c>
      <c r="E43" s="103">
        <f t="shared" si="5"/>
        <v>8.3333333333333329E-2</v>
      </c>
      <c r="F43" s="103" t="s">
        <v>484</v>
      </c>
      <c r="G43" s="106">
        <f t="shared" si="1"/>
        <v>0.33333333333333331</v>
      </c>
      <c r="H43" s="88">
        <v>1</v>
      </c>
      <c r="I43" s="103">
        <f>E43*G43*H43</f>
        <v>2.7777777777777776E-2</v>
      </c>
      <c r="J43" s="107"/>
      <c r="K43" s="108" t="s">
        <v>522</v>
      </c>
      <c r="R43" s="73"/>
      <c r="S43" s="88"/>
      <c r="T43" s="103"/>
      <c r="X43" s="88"/>
      <c r="Y43" s="103"/>
      <c r="AA43" s="109"/>
    </row>
    <row r="44" spans="1:27" ht="15" x14ac:dyDescent="0.2">
      <c r="A44" s="95">
        <f t="shared" si="7"/>
        <v>14</v>
      </c>
      <c r="B44" s="97">
        <v>119</v>
      </c>
      <c r="C44" t="str">
        <f>VLOOKUP(B:B,'Sub Op Table'!A:C,2,0)</f>
        <v>CLIMB ON/OFF EQUIPMENT</v>
      </c>
      <c r="D44" s="6">
        <f>VLOOKUP(B44,'Sub Op Table'!A:C,3,0)</f>
        <v>5.76</v>
      </c>
      <c r="E44" s="103">
        <f t="shared" si="5"/>
        <v>9.6000000000000002E-2</v>
      </c>
      <c r="F44" s="103" t="s">
        <v>333</v>
      </c>
      <c r="G44" s="106">
        <f t="shared" si="1"/>
        <v>6.6666666666666666E-2</v>
      </c>
      <c r="H44" s="88">
        <v>1</v>
      </c>
      <c r="I44" s="103">
        <f>E44*G44*H44</f>
        <v>6.4000000000000003E-3</v>
      </c>
      <c r="J44" s="107"/>
      <c r="K44" s="108" t="s">
        <v>524</v>
      </c>
      <c r="R44" s="73"/>
      <c r="S44" s="88"/>
      <c r="T44" s="103"/>
      <c r="X44" s="88"/>
      <c r="Y44" s="103"/>
      <c r="AA44" s="109"/>
    </row>
    <row r="45" spans="1:27" ht="15" x14ac:dyDescent="0.2">
      <c r="A45" s="95">
        <f t="shared" si="7"/>
        <v>15</v>
      </c>
      <c r="B45" s="97">
        <v>24</v>
      </c>
      <c r="C45" t="str">
        <f>VLOOKUP(B:B,'Sub Op Table'!A:C,2,0)</f>
        <v>WALK 5-7 STEPS (11-18 FT, 3.4-5.3 M)</v>
      </c>
      <c r="D45" s="6">
        <f>VLOOKUP(B45,'Sub Op Table'!A:C,3,0)</f>
        <v>3.5999999999999996</v>
      </c>
      <c r="E45" s="103">
        <f t="shared" si="5"/>
        <v>5.9999999999999991E-2</v>
      </c>
      <c r="F45" s="103" t="s">
        <v>333</v>
      </c>
      <c r="G45" s="106">
        <f t="shared" si="1"/>
        <v>6.6666666666666666E-2</v>
      </c>
      <c r="H45" s="88">
        <v>1</v>
      </c>
      <c r="I45" s="103">
        <f t="shared" ref="I45:I46" si="8">E45*G45*H45</f>
        <v>3.9999999999999992E-3</v>
      </c>
      <c r="J45" s="107"/>
      <c r="K45" s="108" t="s">
        <v>525</v>
      </c>
      <c r="R45" s="73"/>
      <c r="S45" s="88"/>
      <c r="T45" s="103"/>
      <c r="X45" s="88"/>
      <c r="Y45" s="103"/>
      <c r="AA45" s="109"/>
    </row>
    <row r="46" spans="1:27" ht="15" x14ac:dyDescent="0.2">
      <c r="A46" s="95">
        <f t="shared" si="7"/>
        <v>16</v>
      </c>
      <c r="B46" s="97">
        <v>434</v>
      </c>
      <c r="C46" t="str">
        <f>VLOOKUP(B:B,'Sub Op Table'!A:C,2,0)</f>
        <v>OBTAIN RADIO FROM BELT AND RETURN</v>
      </c>
      <c r="D46" s="6">
        <f>VLOOKUP(B46,'Sub Op Table'!A:C,3,0)</f>
        <v>2.88</v>
      </c>
      <c r="E46" s="103">
        <f t="shared" si="5"/>
        <v>4.8000000000000001E-2</v>
      </c>
      <c r="F46" s="103" t="s">
        <v>333</v>
      </c>
      <c r="G46" s="106">
        <f t="shared" si="1"/>
        <v>6.6666666666666666E-2</v>
      </c>
      <c r="H46" s="88">
        <v>1</v>
      </c>
      <c r="I46" s="103">
        <f t="shared" si="8"/>
        <v>3.2000000000000002E-3</v>
      </c>
      <c r="J46" s="107"/>
      <c r="K46" s="108" t="s">
        <v>526</v>
      </c>
      <c r="R46" s="73"/>
      <c r="S46" s="88"/>
      <c r="T46" s="103"/>
      <c r="X46" s="88"/>
      <c r="Y46" s="103"/>
      <c r="AA46" s="109"/>
    </row>
    <row r="47" spans="1:27" ht="15" x14ac:dyDescent="0.2">
      <c r="A47" s="95">
        <f t="shared" si="7"/>
        <v>17</v>
      </c>
      <c r="B47" s="97">
        <v>412</v>
      </c>
      <c r="C47" t="str">
        <f>VLOOKUP(B:B,'Sub Op Table'!A:C,2,0)</f>
        <v>ALIGN TO 2 POINTS</v>
      </c>
      <c r="D47" s="6">
        <f>VLOOKUP(B47,'Sub Op Table'!A:C,3,0)</f>
        <v>2.52</v>
      </c>
      <c r="E47" s="103">
        <f t="shared" si="5"/>
        <v>4.2000000000000003E-2</v>
      </c>
      <c r="F47" s="103" t="s">
        <v>484</v>
      </c>
      <c r="G47" s="106">
        <f t="shared" si="1"/>
        <v>0.33333333333333331</v>
      </c>
      <c r="H47" s="88">
        <v>1</v>
      </c>
      <c r="I47" s="103">
        <f>E47*G47*H47</f>
        <v>1.4E-2</v>
      </c>
      <c r="J47" s="107"/>
      <c r="K47" s="108" t="s">
        <v>527</v>
      </c>
      <c r="R47" s="73"/>
      <c r="S47" s="88"/>
      <c r="T47" s="103"/>
      <c r="X47" s="88"/>
      <c r="Y47" s="103"/>
      <c r="AA47" s="109"/>
    </row>
    <row r="48" spans="1:27" ht="15" x14ac:dyDescent="0.2">
      <c r="A48" s="95">
        <f t="shared" si="7"/>
        <v>18</v>
      </c>
      <c r="B48" s="97">
        <v>197</v>
      </c>
      <c r="C48" t="str">
        <f>VLOOKUP(B:B,'Sub Op Table'!A:C,2,0)</f>
        <v>PUSH BUTTON/PUSH PULL SWITCH / LEVER &lt;12"</v>
      </c>
      <c r="D48" s="6">
        <f>VLOOKUP(B48,'Sub Op Table'!A:C,3,0)</f>
        <v>1.0799999999999998</v>
      </c>
      <c r="E48" s="103">
        <f t="shared" si="5"/>
        <v>1.7999999999999999E-2</v>
      </c>
      <c r="F48" s="103" t="s">
        <v>484</v>
      </c>
      <c r="G48" s="106">
        <f t="shared" si="1"/>
        <v>0.33333333333333331</v>
      </c>
      <c r="H48" s="88">
        <v>1</v>
      </c>
      <c r="I48" s="103">
        <f>E48*G48*H48</f>
        <v>5.9999999999999993E-3</v>
      </c>
      <c r="J48" s="107"/>
      <c r="K48" s="108" t="s">
        <v>528</v>
      </c>
      <c r="R48" s="73"/>
      <c r="S48" s="88"/>
      <c r="T48" s="103"/>
      <c r="X48" s="88"/>
      <c r="Y48" s="103"/>
      <c r="AA48" s="109"/>
    </row>
    <row r="49" spans="1:29" ht="15" x14ac:dyDescent="0.2">
      <c r="C49" s="89" t="s">
        <v>825</v>
      </c>
      <c r="E49" s="103"/>
      <c r="F49" s="103"/>
      <c r="G49" s="103"/>
      <c r="I49" s="103"/>
      <c r="J49" s="104"/>
      <c r="K49" s="105"/>
      <c r="T49" s="73"/>
      <c r="U49" s="88"/>
      <c r="V49" s="103"/>
      <c r="Z49" s="88"/>
      <c r="AA49" s="103"/>
      <c r="AC49" s="109"/>
    </row>
    <row r="50" spans="1:29" ht="15" x14ac:dyDescent="0.2">
      <c r="A50" s="95">
        <v>19</v>
      </c>
      <c r="B50" s="97">
        <v>434</v>
      </c>
      <c r="C50" t="str">
        <f>VLOOKUP(B:B,'Sub Op Table'!A:C,2,0)</f>
        <v>OBTAIN RADIO FROM BELT AND RETURN</v>
      </c>
      <c r="D50" s="87">
        <f>VLOOKUP(B50,'Sub Op Table'!A:C,3,0)</f>
        <v>2.88</v>
      </c>
      <c r="E50" s="103">
        <f t="shared" ref="E50:E54" si="9">D50/60</f>
        <v>4.8000000000000001E-2</v>
      </c>
      <c r="F50" s="103" t="s">
        <v>536</v>
      </c>
      <c r="G50" s="106">
        <f>VLOOKUP(F50,$C$14:$D$20,2,FALSE)</f>
        <v>4</v>
      </c>
      <c r="H50" s="88">
        <v>1</v>
      </c>
      <c r="I50" s="103">
        <f>E50*G50*H50</f>
        <v>0.192</v>
      </c>
      <c r="J50" s="107"/>
      <c r="K50" s="108" t="s">
        <v>455</v>
      </c>
      <c r="T50" s="73"/>
      <c r="U50" s="88"/>
      <c r="V50" s="103"/>
      <c r="Z50" s="88"/>
      <c r="AA50" s="103"/>
      <c r="AC50" s="109"/>
    </row>
    <row r="51" spans="1:29" ht="15" x14ac:dyDescent="0.2">
      <c r="A51" s="95">
        <f>A50+1</f>
        <v>20</v>
      </c>
      <c r="B51" s="97">
        <v>197</v>
      </c>
      <c r="C51" t="str">
        <f>VLOOKUP(B:B,'Sub Op Table'!A:C,2,0)</f>
        <v>PUSH BUTTON/PUSH PULL SWITCH / LEVER &lt;12"</v>
      </c>
      <c r="D51" s="87">
        <f>VLOOKUP(B51,'Sub Op Table'!A:C,3,0)</f>
        <v>1.0799999999999998</v>
      </c>
      <c r="E51" s="103">
        <f t="shared" si="9"/>
        <v>1.7999999999999999E-2</v>
      </c>
      <c r="F51" s="103" t="s">
        <v>536</v>
      </c>
      <c r="G51" s="106">
        <f>VLOOKUP(F51,$C$14:$D$20,2,FALSE)</f>
        <v>4</v>
      </c>
      <c r="H51" s="88">
        <v>1</v>
      </c>
      <c r="I51" s="103">
        <f t="shared" ref="I51:I53" si="10">E51*G51*H51</f>
        <v>7.1999999999999995E-2</v>
      </c>
      <c r="J51" s="107"/>
      <c r="K51" s="108" t="s">
        <v>456</v>
      </c>
      <c r="T51" s="73"/>
      <c r="U51" s="88"/>
      <c r="V51" s="103"/>
      <c r="Z51" s="88"/>
      <c r="AA51" s="103"/>
      <c r="AC51" s="109"/>
    </row>
    <row r="52" spans="1:29" ht="15" x14ac:dyDescent="0.2">
      <c r="A52" s="95">
        <f t="shared" ref="A52:A54" si="11">A51+1</f>
        <v>21</v>
      </c>
      <c r="B52" s="97">
        <v>236</v>
      </c>
      <c r="C52" t="str">
        <f>VLOOKUP(B:B,'Sub Op Table'!A:C,2,0)</f>
        <v>OPEN CARTON WITH KNIFE AND DISCARD TOP</v>
      </c>
      <c r="D52" s="87">
        <f>VLOOKUP(B52,'Sub Op Table'!A:C,3,0)</f>
        <v>9.36</v>
      </c>
      <c r="E52" s="103">
        <f t="shared" si="9"/>
        <v>0.156</v>
      </c>
      <c r="F52" s="103" t="s">
        <v>536</v>
      </c>
      <c r="G52" s="106">
        <f>VLOOKUP(F52,$C$14:$D$20,2,FALSE)</f>
        <v>4</v>
      </c>
      <c r="H52" s="88">
        <v>1</v>
      </c>
      <c r="I52" s="103">
        <f t="shared" si="10"/>
        <v>0.624</v>
      </c>
      <c r="J52" s="107"/>
      <c r="K52" s="108" t="s">
        <v>826</v>
      </c>
      <c r="T52" s="73"/>
      <c r="U52" s="88"/>
      <c r="V52" s="103"/>
      <c r="Z52" s="88"/>
      <c r="AA52" s="103"/>
      <c r="AC52" s="109"/>
    </row>
    <row r="53" spans="1:29" ht="15" x14ac:dyDescent="0.2">
      <c r="A53" s="95">
        <f t="shared" si="11"/>
        <v>22</v>
      </c>
      <c r="B53" s="97">
        <v>522</v>
      </c>
      <c r="C53" t="str">
        <f>VLOOKUP(B:B,'Sub Op Table'!A:C,2,0)</f>
        <v>ASSEMBLE BOX (FOLD)</v>
      </c>
      <c r="D53" s="87">
        <f>VLOOKUP(B53,'Sub Op Table'!A:C,3,0)</f>
        <v>3.5999999999999996</v>
      </c>
      <c r="E53" s="103">
        <f t="shared" si="9"/>
        <v>5.9999999999999991E-2</v>
      </c>
      <c r="F53" s="103" t="s">
        <v>536</v>
      </c>
      <c r="G53" s="106">
        <f>VLOOKUP(F53,$C$14:$D$20,2,FALSE)</f>
        <v>4</v>
      </c>
      <c r="H53" s="88">
        <v>1</v>
      </c>
      <c r="I53" s="103">
        <f t="shared" si="10"/>
        <v>0.23999999999999996</v>
      </c>
      <c r="J53" s="107"/>
      <c r="K53" s="108" t="s">
        <v>827</v>
      </c>
      <c r="T53" s="73"/>
      <c r="U53" s="88"/>
      <c r="V53" s="103"/>
      <c r="Z53" s="88"/>
      <c r="AA53" s="103"/>
      <c r="AC53" s="109"/>
    </row>
    <row r="54" spans="1:29" ht="15" x14ac:dyDescent="0.2">
      <c r="A54" s="95">
        <f t="shared" si="11"/>
        <v>23</v>
      </c>
      <c r="B54" s="97">
        <v>7</v>
      </c>
      <c r="C54" t="str">
        <f>VLOOKUP(B:B,'Sub Op Table'!A:C,2,0)</f>
        <v>PLACE</v>
      </c>
      <c r="D54" s="87">
        <f>VLOOKUP(B54,'Sub Op Table'!A:C,3,0)</f>
        <v>0.72</v>
      </c>
      <c r="E54" s="103">
        <f t="shared" si="9"/>
        <v>1.2E-2</v>
      </c>
      <c r="F54" s="103" t="s">
        <v>536</v>
      </c>
      <c r="G54" s="106">
        <f>VLOOKUP(F54,$C$14:$D$20,2,FALSE)</f>
        <v>4</v>
      </c>
      <c r="H54" s="88">
        <v>1</v>
      </c>
      <c r="I54" s="103">
        <f>E54*G54*H54</f>
        <v>4.8000000000000001E-2</v>
      </c>
      <c r="J54" s="107"/>
      <c r="K54" s="108" t="s">
        <v>828</v>
      </c>
      <c r="T54" s="73"/>
      <c r="U54" s="88"/>
      <c r="V54" s="103"/>
      <c r="Z54" s="88"/>
      <c r="AA54" s="103"/>
      <c r="AC54" s="109"/>
    </row>
    <row r="55" spans="1:29" customFormat="1" x14ac:dyDescent="0.15">
      <c r="B55" s="4" t="s">
        <v>6</v>
      </c>
      <c r="C55" s="5" t="s">
        <v>830</v>
      </c>
      <c r="D55" s="6"/>
      <c r="E55" s="7"/>
      <c r="F55" s="7"/>
      <c r="G55" s="7"/>
      <c r="H55" s="12"/>
      <c r="I55" s="7"/>
      <c r="J55" s="8"/>
      <c r="K55" s="9"/>
      <c r="T55" s="12"/>
      <c r="U55" s="7"/>
      <c r="Y55" s="12"/>
      <c r="Z55" s="7"/>
      <c r="AB55" s="69"/>
    </row>
    <row r="56" spans="1:29" customFormat="1" ht="14" x14ac:dyDescent="0.15">
      <c r="A56" s="21">
        <v>24</v>
      </c>
      <c r="B56" s="17">
        <v>25</v>
      </c>
      <c r="C56" t="str">
        <f>VLOOKUP(B:B,'Sub Op Table'!A:C,2,0)</f>
        <v>WALK 8-10 STEPS (19-25 FT, 8.4-11.4 M)</v>
      </c>
      <c r="D56" s="6">
        <f>VLOOKUP(B56,'Sub Op Table'!A:C,3,0)</f>
        <v>5.76</v>
      </c>
      <c r="E56" s="7">
        <f>D56/60</f>
        <v>9.6000000000000002E-2</v>
      </c>
      <c r="F56" s="7" t="s">
        <v>334</v>
      </c>
      <c r="G56" s="20">
        <f>VLOOKUP(F56,$C$14:$D$21,2,FALSE)</f>
        <v>0.16666666666666666</v>
      </c>
      <c r="H56" s="12">
        <v>1</v>
      </c>
      <c r="I56" s="7">
        <f>E56*G56*H56</f>
        <v>1.6E-2</v>
      </c>
      <c r="J56" s="18"/>
      <c r="K56" s="19" t="s">
        <v>400</v>
      </c>
      <c r="T56" s="12"/>
      <c r="U56" s="7"/>
      <c r="Y56" s="12"/>
      <c r="Z56" s="7"/>
      <c r="AB56" s="69"/>
    </row>
    <row r="57" spans="1:29" customFormat="1" ht="14" x14ac:dyDescent="0.15">
      <c r="A57" s="21">
        <f>A56+1</f>
        <v>25</v>
      </c>
      <c r="B57" s="17">
        <v>1</v>
      </c>
      <c r="C57" t="str">
        <f>VLOOKUP(B:B,'Sub Op Table'!A:C,2,0)</f>
        <v>OBTAIN</v>
      </c>
      <c r="D57" s="6">
        <f>VLOOKUP(B57,'Sub Op Table'!A:C,3,0)</f>
        <v>0.72</v>
      </c>
      <c r="E57" s="7">
        <f>D57/60</f>
        <v>1.2E-2</v>
      </c>
      <c r="F57" s="7" t="s">
        <v>334</v>
      </c>
      <c r="G57" s="20">
        <f>VLOOKUP(F57,$C$14:$D$21,2,FALSE)</f>
        <v>0.16666666666666666</v>
      </c>
      <c r="H57" s="12">
        <v>1</v>
      </c>
      <c r="I57" s="7">
        <f>E57*G57*H57</f>
        <v>2E-3</v>
      </c>
      <c r="J57" s="18"/>
      <c r="K57" s="19" t="s">
        <v>369</v>
      </c>
      <c r="T57" s="12"/>
      <c r="U57" s="7"/>
      <c r="Y57" s="12"/>
      <c r="Z57" s="7"/>
      <c r="AB57" s="69"/>
    </row>
    <row r="58" spans="1:29" customFormat="1" ht="14" x14ac:dyDescent="0.15">
      <c r="A58" s="21">
        <f t="shared" ref="A58:A79" si="12">A57+1</f>
        <v>26</v>
      </c>
      <c r="B58" s="17">
        <v>25</v>
      </c>
      <c r="C58" t="str">
        <f>VLOOKUP(B:B,'Sub Op Table'!A:C,2,0)</f>
        <v>WALK 8-10 STEPS (19-25 FT, 8.4-11.4 M)</v>
      </c>
      <c r="D58" s="6">
        <f>VLOOKUP(B58,'Sub Op Table'!A:C,3,0)</f>
        <v>5.76</v>
      </c>
      <c r="E58" s="7">
        <f t="shared" ref="E58:E60" si="13">D58/60</f>
        <v>9.6000000000000002E-2</v>
      </c>
      <c r="F58" s="75" t="s">
        <v>536</v>
      </c>
      <c r="G58" s="20">
        <f t="shared" ref="G58:G60" si="14">VLOOKUP(F58,$C$14:$D$21,2,FALSE)</f>
        <v>4</v>
      </c>
      <c r="H58" s="12">
        <v>1</v>
      </c>
      <c r="I58" s="7">
        <f t="shared" ref="I58:I60" si="15">E58*G58*H58</f>
        <v>0.38400000000000001</v>
      </c>
      <c r="J58" s="18"/>
      <c r="K58" s="19" t="s">
        <v>831</v>
      </c>
      <c r="T58" s="12"/>
      <c r="U58" s="7"/>
      <c r="Y58" s="12"/>
      <c r="Z58" s="7"/>
      <c r="AB58" s="69"/>
    </row>
    <row r="59" spans="1:29" customFormat="1" ht="14" x14ac:dyDescent="0.15">
      <c r="A59" s="21">
        <f t="shared" si="12"/>
        <v>27</v>
      </c>
      <c r="B59" s="17">
        <v>3</v>
      </c>
      <c r="C59" t="str">
        <f>VLOOKUP(B:B,'Sub Op Table'!A:C,2,0)</f>
        <v>OBTAIN WITH 100% BEND</v>
      </c>
      <c r="D59" s="6">
        <f>VLOOKUP(B59,'Sub Op Table'!A:C,3,0)</f>
        <v>2.88</v>
      </c>
      <c r="E59" s="7">
        <f t="shared" si="13"/>
        <v>4.8000000000000001E-2</v>
      </c>
      <c r="F59" s="75" t="s">
        <v>536</v>
      </c>
      <c r="G59" s="20">
        <f t="shared" si="14"/>
        <v>4</v>
      </c>
      <c r="H59" s="12">
        <v>1</v>
      </c>
      <c r="I59" s="7">
        <f t="shared" si="15"/>
        <v>0.192</v>
      </c>
      <c r="J59" s="18"/>
      <c r="K59" s="19" t="s">
        <v>479</v>
      </c>
      <c r="T59" s="12"/>
      <c r="U59" s="7"/>
      <c r="Y59" s="12"/>
      <c r="Z59" s="7"/>
      <c r="AB59" s="69"/>
    </row>
    <row r="60" spans="1:29" customFormat="1" ht="14" x14ac:dyDescent="0.15">
      <c r="A60" s="21">
        <f t="shared" si="12"/>
        <v>28</v>
      </c>
      <c r="B60" s="17">
        <v>8</v>
      </c>
      <c r="C60" t="str">
        <f>VLOOKUP(B:B,'Sub Op Table'!A:C,2,0)</f>
        <v>PLACE WITH 50% BEND</v>
      </c>
      <c r="D60" s="6">
        <f>VLOOKUP(B60,'Sub Op Table'!A:C,3,0)</f>
        <v>1.7999999999999998</v>
      </c>
      <c r="E60" s="7">
        <f t="shared" si="13"/>
        <v>2.9999999999999995E-2</v>
      </c>
      <c r="F60" s="75" t="s">
        <v>536</v>
      </c>
      <c r="G60" s="20">
        <f t="shared" si="14"/>
        <v>4</v>
      </c>
      <c r="H60" s="12">
        <v>1</v>
      </c>
      <c r="I60" s="7">
        <f t="shared" si="15"/>
        <v>0.11999999999999998</v>
      </c>
      <c r="J60" s="18"/>
      <c r="K60" s="19" t="s">
        <v>462</v>
      </c>
      <c r="T60" s="12"/>
      <c r="U60" s="7"/>
      <c r="Y60" s="12"/>
      <c r="Z60" s="7"/>
      <c r="AB60" s="69"/>
    </row>
    <row r="61" spans="1:29" customFormat="1" ht="14" x14ac:dyDescent="0.15">
      <c r="A61" s="21">
        <f t="shared" si="12"/>
        <v>29</v>
      </c>
      <c r="B61" s="17">
        <v>77</v>
      </c>
      <c r="C61" t="str">
        <f>VLOOKUP(B:B,'Sub Op Table'!A:C,2,0)</f>
        <v>CART PUSH/PULL 150-163 STEPS</v>
      </c>
      <c r="D61" s="6">
        <f>VLOOKUP(B61,'Sub Op Table'!A:C,3,0)</f>
        <v>120.24</v>
      </c>
      <c r="E61" s="7">
        <f>D61/60</f>
        <v>2.004</v>
      </c>
      <c r="F61" s="7" t="s">
        <v>334</v>
      </c>
      <c r="G61" s="20">
        <f t="shared" ref="G61:G79" si="16">VLOOKUP(F61,$C$14:$D$21,2,FALSE)</f>
        <v>0.16666666666666666</v>
      </c>
      <c r="H61" s="12">
        <v>1</v>
      </c>
      <c r="I61" s="7">
        <f>E61*G61*H61</f>
        <v>0.33399999999999996</v>
      </c>
      <c r="J61" s="18"/>
      <c r="K61" s="19" t="s">
        <v>836</v>
      </c>
      <c r="T61" s="12"/>
      <c r="U61" s="7"/>
      <c r="Y61" s="12"/>
      <c r="Z61" s="7"/>
      <c r="AB61" s="69"/>
    </row>
    <row r="62" spans="1:29" customFormat="1" ht="14" x14ac:dyDescent="0.15">
      <c r="A62" s="21">
        <f t="shared" si="12"/>
        <v>30</v>
      </c>
      <c r="B62" s="17">
        <v>10</v>
      </c>
      <c r="C62" t="str">
        <f>VLOOKUP(B:B,'Sub Op Table'!A:C,2,0)</f>
        <v>PLACE WITH ADJUSTMENTS</v>
      </c>
      <c r="D62" s="6">
        <f>VLOOKUP(B62,'Sub Op Table'!A:C,3,0)</f>
        <v>1.44</v>
      </c>
      <c r="E62" s="7">
        <f>D62/60</f>
        <v>2.4E-2</v>
      </c>
      <c r="F62" s="7" t="s">
        <v>696</v>
      </c>
      <c r="G62" s="20">
        <f t="shared" si="16"/>
        <v>19.933333333333334</v>
      </c>
      <c r="H62" s="12">
        <v>1</v>
      </c>
      <c r="I62" s="7">
        <f>E62*G62*H62</f>
        <v>0.47839999999999999</v>
      </c>
      <c r="J62" s="18"/>
      <c r="K62" s="19" t="s">
        <v>402</v>
      </c>
      <c r="T62" s="12"/>
      <c r="U62" s="7"/>
      <c r="Y62" s="12"/>
      <c r="Z62" s="7"/>
      <c r="AB62" s="69"/>
    </row>
    <row r="63" spans="1:29" customFormat="1" ht="14" x14ac:dyDescent="0.15">
      <c r="A63" s="21">
        <f t="shared" si="12"/>
        <v>31</v>
      </c>
      <c r="B63" s="17">
        <v>2</v>
      </c>
      <c r="C63" t="str">
        <f>VLOOKUP(B:B,'Sub Op Table'!A:C,2,0)</f>
        <v>OBTAIN WITH 50% BEND</v>
      </c>
      <c r="D63" s="6">
        <f>VLOOKUP(B63,'Sub Op Table'!A:C,3,0)</f>
        <v>1.7999999999999998</v>
      </c>
      <c r="E63" s="7">
        <f t="shared" ref="E63:E65" si="17">D63/60</f>
        <v>2.9999999999999995E-2</v>
      </c>
      <c r="F63" s="7" t="s">
        <v>696</v>
      </c>
      <c r="G63" s="20">
        <f t="shared" ref="G63:G65" si="18">VLOOKUP(F63,$C$14:$D$21,2,FALSE)</f>
        <v>19.933333333333334</v>
      </c>
      <c r="H63" s="12">
        <v>1</v>
      </c>
      <c r="I63" s="7">
        <f t="shared" ref="I63:I65" si="19">E63*G63*H63</f>
        <v>0.59799999999999986</v>
      </c>
      <c r="J63" s="18"/>
      <c r="K63" s="19" t="s">
        <v>842</v>
      </c>
      <c r="T63" s="12"/>
      <c r="U63" s="7"/>
      <c r="Y63" s="12"/>
      <c r="Z63" s="7"/>
      <c r="AB63" s="69"/>
    </row>
    <row r="64" spans="1:29" customFormat="1" ht="14" x14ac:dyDescent="0.15">
      <c r="A64" s="21">
        <f t="shared" si="12"/>
        <v>32</v>
      </c>
      <c r="B64" s="17">
        <v>454</v>
      </c>
      <c r="C64" t="str">
        <f>VLOOKUP(B:B,'Sub Op Table'!A:C,2,0)</f>
        <v>SEPARATE BAG</v>
      </c>
      <c r="D64" s="6">
        <f>VLOOKUP(B64,'Sub Op Table'!A:C,3,0)</f>
        <v>1.7999999999999998</v>
      </c>
      <c r="E64" s="7">
        <f t="shared" si="17"/>
        <v>2.9999999999999995E-2</v>
      </c>
      <c r="F64" s="7" t="s">
        <v>696</v>
      </c>
      <c r="G64" s="20">
        <f t="shared" si="18"/>
        <v>19.933333333333334</v>
      </c>
      <c r="H64" s="12">
        <v>1</v>
      </c>
      <c r="I64" s="7">
        <f t="shared" si="19"/>
        <v>0.59799999999999986</v>
      </c>
      <c r="J64" s="18"/>
      <c r="K64" s="19" t="s">
        <v>747</v>
      </c>
      <c r="T64" s="12"/>
      <c r="U64" s="7"/>
      <c r="Y64" s="12"/>
      <c r="Z64" s="7"/>
      <c r="AB64" s="69"/>
    </row>
    <row r="65" spans="1:30" customFormat="1" ht="14" x14ac:dyDescent="0.15">
      <c r="A65" s="21">
        <f t="shared" si="12"/>
        <v>33</v>
      </c>
      <c r="B65" s="17">
        <v>10</v>
      </c>
      <c r="C65" t="str">
        <f>VLOOKUP(B:B,'Sub Op Table'!A:C,2,0)</f>
        <v>PLACE WITH ADJUSTMENTS</v>
      </c>
      <c r="D65" s="6">
        <f>VLOOKUP(B65,'Sub Op Table'!A:C,3,0)</f>
        <v>1.44</v>
      </c>
      <c r="E65" s="7">
        <f t="shared" si="17"/>
        <v>2.4E-2</v>
      </c>
      <c r="F65" s="7" t="s">
        <v>696</v>
      </c>
      <c r="G65" s="20">
        <f t="shared" si="18"/>
        <v>19.933333333333334</v>
      </c>
      <c r="H65" s="12">
        <v>1</v>
      </c>
      <c r="I65" s="7">
        <f t="shared" si="19"/>
        <v>0.47839999999999999</v>
      </c>
      <c r="J65" s="18"/>
      <c r="K65" s="19" t="s">
        <v>841</v>
      </c>
      <c r="T65" s="12"/>
      <c r="U65" s="7"/>
      <c r="Y65" s="12"/>
      <c r="Z65" s="7"/>
      <c r="AB65" s="69"/>
    </row>
    <row r="66" spans="1:30" customFormat="1" ht="15" x14ac:dyDescent="0.2">
      <c r="A66" s="21">
        <f t="shared" si="12"/>
        <v>34</v>
      </c>
      <c r="B66" s="17">
        <v>434</v>
      </c>
      <c r="C66" t="str">
        <f>VLOOKUP(B:B,'Sub Op Table'!A:C,2,0)</f>
        <v>OBTAIN RADIO FROM BELT AND RETURN</v>
      </c>
      <c r="D66" s="6">
        <f>VLOOKUP(B66,'Sub Op Table'!A:C,3,0)</f>
        <v>2.88</v>
      </c>
      <c r="E66" s="7">
        <f t="shared" ref="E66:E79" si="20">D66/60</f>
        <v>4.8000000000000001E-2</v>
      </c>
      <c r="F66" s="7" t="s">
        <v>335</v>
      </c>
      <c r="G66" s="20">
        <f t="shared" si="16"/>
        <v>1</v>
      </c>
      <c r="H66" s="12">
        <v>1</v>
      </c>
      <c r="I66" s="7">
        <f t="shared" ref="I66:I79" si="21">E66*G66*H66</f>
        <v>4.8000000000000001E-2</v>
      </c>
      <c r="J66" s="18"/>
      <c r="K66" s="19" t="s">
        <v>382</v>
      </c>
      <c r="U66" s="73"/>
      <c r="V66" s="12">
        <v>1</v>
      </c>
      <c r="W66" s="7">
        <f t="shared" ref="W66:W68" si="22">E66*G66*V66</f>
        <v>4.8000000000000001E-2</v>
      </c>
      <c r="AA66" s="12">
        <v>1</v>
      </c>
      <c r="AB66" s="7">
        <f t="shared" ref="AB66:AB68" si="23">E66*G66*AA66</f>
        <v>4.8000000000000001E-2</v>
      </c>
      <c r="AD66" s="69">
        <f t="shared" ref="AD66:AD69" si="24">V66-AA66</f>
        <v>0</v>
      </c>
    </row>
    <row r="67" spans="1:30" customFormat="1" ht="15" x14ac:dyDescent="0.2">
      <c r="A67" s="21">
        <f t="shared" si="12"/>
        <v>35</v>
      </c>
      <c r="B67" s="17">
        <v>7</v>
      </c>
      <c r="C67" t="str">
        <f>VLOOKUP(B:B,'Sub Op Table'!A:C,2,0)</f>
        <v>PLACE</v>
      </c>
      <c r="D67" s="6">
        <f>VLOOKUP(B67,'Sub Op Table'!A:C,3,0)</f>
        <v>0.72</v>
      </c>
      <c r="E67" s="7">
        <f t="shared" si="20"/>
        <v>1.2E-2</v>
      </c>
      <c r="F67" s="7" t="s">
        <v>335</v>
      </c>
      <c r="G67" s="20">
        <f t="shared" si="16"/>
        <v>1</v>
      </c>
      <c r="H67" s="12">
        <v>1</v>
      </c>
      <c r="I67" s="7">
        <f t="shared" si="21"/>
        <v>1.2E-2</v>
      </c>
      <c r="J67" s="18"/>
      <c r="K67" s="19" t="s">
        <v>832</v>
      </c>
      <c r="U67" s="73"/>
      <c r="V67" s="12">
        <v>1</v>
      </c>
      <c r="W67" s="7">
        <f t="shared" si="22"/>
        <v>1.2E-2</v>
      </c>
      <c r="AA67" s="12">
        <v>1</v>
      </c>
      <c r="AB67" s="7">
        <f t="shared" si="23"/>
        <v>1.2E-2</v>
      </c>
      <c r="AD67" s="69">
        <f t="shared" si="24"/>
        <v>0</v>
      </c>
    </row>
    <row r="68" spans="1:30" customFormat="1" ht="15" x14ac:dyDescent="0.2">
      <c r="A68" s="21">
        <f t="shared" si="12"/>
        <v>36</v>
      </c>
      <c r="B68" s="17">
        <v>120</v>
      </c>
      <c r="C68" t="str">
        <f>VLOOKUP(B:B,'Sub Op Table'!A:C,2,0)</f>
        <v xml:space="preserve">SCAN BARCODE </v>
      </c>
      <c r="D68" s="6">
        <f>VLOOKUP(B68,'Sub Op Table'!A:C,3,0)</f>
        <v>1.7999999999999998</v>
      </c>
      <c r="E68" s="7">
        <f t="shared" si="20"/>
        <v>2.9999999999999995E-2</v>
      </c>
      <c r="F68" s="7" t="s">
        <v>335</v>
      </c>
      <c r="G68" s="20">
        <f t="shared" si="16"/>
        <v>1</v>
      </c>
      <c r="H68" s="12">
        <v>1</v>
      </c>
      <c r="I68" s="7">
        <f t="shared" si="21"/>
        <v>2.9999999999999995E-2</v>
      </c>
      <c r="J68" s="18"/>
      <c r="K68" s="19" t="s">
        <v>518</v>
      </c>
      <c r="U68" s="73"/>
      <c r="V68" s="12">
        <v>1</v>
      </c>
      <c r="W68" s="7">
        <f t="shared" si="22"/>
        <v>2.9999999999999995E-2</v>
      </c>
      <c r="AA68" s="12">
        <v>1</v>
      </c>
      <c r="AB68" s="7">
        <f t="shared" si="23"/>
        <v>2.9999999999999995E-2</v>
      </c>
      <c r="AD68" s="69">
        <f t="shared" si="24"/>
        <v>0</v>
      </c>
    </row>
    <row r="69" spans="1:30" customFormat="1" ht="15" x14ac:dyDescent="0.2">
      <c r="A69" s="21">
        <f t="shared" si="12"/>
        <v>37</v>
      </c>
      <c r="B69" s="17">
        <v>245</v>
      </c>
      <c r="C69" t="str">
        <f>VLOOKUP(B:B,'Sub Op Table'!A:C,2,0)</f>
        <v>PROCESS TIME</v>
      </c>
      <c r="D69" s="14">
        <f>VLOOKUP(B69,'Sub Op Table'!A:C,3,0)</f>
        <v>5.0039999999999996</v>
      </c>
      <c r="E69" s="7">
        <f t="shared" si="20"/>
        <v>8.3399999999999988E-2</v>
      </c>
      <c r="F69" s="7" t="s">
        <v>335</v>
      </c>
      <c r="G69" s="20">
        <f t="shared" ref="G69:G71" si="25">VLOOKUP(F69,$C$14:$D$29,2,FALSE)</f>
        <v>1</v>
      </c>
      <c r="H69" s="12">
        <v>1</v>
      </c>
      <c r="I69" s="7">
        <f t="shared" si="21"/>
        <v>8.3399999999999988E-2</v>
      </c>
      <c r="J69" s="18"/>
      <c r="K69" s="19" t="s">
        <v>764</v>
      </c>
      <c r="U69" s="73"/>
      <c r="V69" s="12">
        <v>1</v>
      </c>
      <c r="W69" s="7">
        <f>E69*G69*V69</f>
        <v>8.3399999999999988E-2</v>
      </c>
      <c r="AA69" s="12">
        <v>1</v>
      </c>
      <c r="AB69" s="7">
        <f>E69*G69*AA69</f>
        <v>8.3399999999999988E-2</v>
      </c>
      <c r="AD69" s="69">
        <f t="shared" si="24"/>
        <v>0</v>
      </c>
    </row>
    <row r="70" spans="1:30" customFormat="1" ht="15" x14ac:dyDescent="0.2">
      <c r="A70" s="21">
        <f t="shared" si="12"/>
        <v>38</v>
      </c>
      <c r="B70" s="17">
        <v>53</v>
      </c>
      <c r="C70" t="str">
        <f>VLOOKUP(B:B,'Sub Op Table'!A:C,2,0)</f>
        <v>TEAR RECEIPT</v>
      </c>
      <c r="D70" s="6">
        <f>VLOOKUP(B70,'Sub Op Table'!A:C,3,0)</f>
        <v>1.44</v>
      </c>
      <c r="E70" s="7">
        <f t="shared" si="20"/>
        <v>2.4E-2</v>
      </c>
      <c r="F70" s="7" t="s">
        <v>335</v>
      </c>
      <c r="G70" s="20">
        <f t="shared" si="25"/>
        <v>1</v>
      </c>
      <c r="H70" s="12">
        <f>'Secondary Assumptions'!C31</f>
        <v>6.666666666666667</v>
      </c>
      <c r="I70" s="7">
        <f t="shared" si="21"/>
        <v>0.16</v>
      </c>
      <c r="J70" s="18"/>
      <c r="K70" s="19" t="s">
        <v>765</v>
      </c>
      <c r="U70" s="73"/>
      <c r="V70" s="12"/>
      <c r="W70" s="7"/>
      <c r="AA70" s="12"/>
      <c r="AB70" s="7"/>
      <c r="AD70" s="69"/>
    </row>
    <row r="71" spans="1:30" customFormat="1" ht="15" x14ac:dyDescent="0.2">
      <c r="A71" s="21">
        <f t="shared" si="12"/>
        <v>39</v>
      </c>
      <c r="B71" s="17">
        <v>10</v>
      </c>
      <c r="C71" t="str">
        <f>VLOOKUP(B:B,'Sub Op Table'!A:C,2,0)</f>
        <v>PLACE WITH ADJUSTMENTS</v>
      </c>
      <c r="D71" s="6">
        <f>VLOOKUP(B71,'Sub Op Table'!A:C,3,0)</f>
        <v>1.44</v>
      </c>
      <c r="E71" s="7">
        <f t="shared" si="20"/>
        <v>2.4E-2</v>
      </c>
      <c r="F71" s="7" t="s">
        <v>335</v>
      </c>
      <c r="G71" s="20">
        <f t="shared" si="25"/>
        <v>1</v>
      </c>
      <c r="H71" s="12">
        <f>'Secondary Assumptions'!C31</f>
        <v>6.666666666666667</v>
      </c>
      <c r="I71" s="7">
        <f t="shared" si="21"/>
        <v>0.16</v>
      </c>
      <c r="J71" s="18"/>
      <c r="K71" s="19" t="s">
        <v>766</v>
      </c>
      <c r="U71" s="73"/>
      <c r="V71" s="12"/>
      <c r="W71" s="7"/>
      <c r="AA71" s="12"/>
      <c r="AB71" s="7"/>
      <c r="AD71" s="69"/>
    </row>
    <row r="72" spans="1:30" customFormat="1" ht="15" x14ac:dyDescent="0.2">
      <c r="A72" s="21">
        <f t="shared" si="12"/>
        <v>40</v>
      </c>
      <c r="B72" s="17">
        <v>334</v>
      </c>
      <c r="C72" t="str">
        <f>VLOOKUP(B:B,'Sub Op Table'!A:C,2,0)</f>
        <v>OBTAIN AND PUSH/PULL OPEN DOOR</v>
      </c>
      <c r="D72" s="6">
        <f>VLOOKUP(B72,'Sub Op Table'!A:C,3,0)</f>
        <v>1.7999999999999998</v>
      </c>
      <c r="E72" s="7">
        <f t="shared" si="20"/>
        <v>2.9999999999999995E-2</v>
      </c>
      <c r="F72" s="7" t="s">
        <v>335</v>
      </c>
      <c r="G72" s="20">
        <f t="shared" si="16"/>
        <v>1</v>
      </c>
      <c r="H72" s="12">
        <f>'Secondary Assumptions'!C22*'Secondary Assumptions'!C31</f>
        <v>3.3333333333333335</v>
      </c>
      <c r="I72" s="7">
        <f t="shared" si="21"/>
        <v>9.9999999999999992E-2</v>
      </c>
      <c r="J72" s="18"/>
      <c r="K72" s="19" t="s">
        <v>405</v>
      </c>
      <c r="U72" s="73"/>
      <c r="V72" s="12"/>
      <c r="W72" s="7"/>
      <c r="AA72" s="12"/>
      <c r="AB72" s="7"/>
      <c r="AD72" s="69"/>
    </row>
    <row r="73" spans="1:30" customFormat="1" ht="15" x14ac:dyDescent="0.2">
      <c r="A73" s="21">
        <f t="shared" si="12"/>
        <v>41</v>
      </c>
      <c r="B73" s="17">
        <v>5</v>
      </c>
      <c r="C73" t="str">
        <f>VLOOKUP(B:B,'Sub Op Table'!A:C,2,0)</f>
        <v>OBTAIN HEAVY OBJECT WITH 50% BEND</v>
      </c>
      <c r="D73" s="6">
        <f>VLOOKUP(B73,'Sub Op Table'!A:C,3,0)</f>
        <v>2.52</v>
      </c>
      <c r="E73" s="7">
        <f t="shared" si="20"/>
        <v>4.2000000000000003E-2</v>
      </c>
      <c r="F73" s="7" t="s">
        <v>335</v>
      </c>
      <c r="G73" s="20">
        <f t="shared" si="16"/>
        <v>1</v>
      </c>
      <c r="H73" s="12">
        <f>'Secondary Assumptions'!C22*'Secondary Assumptions'!C31</f>
        <v>3.3333333333333335</v>
      </c>
      <c r="I73" s="7">
        <f t="shared" si="21"/>
        <v>0.14000000000000001</v>
      </c>
      <c r="J73" s="18"/>
      <c r="K73" s="19" t="s">
        <v>441</v>
      </c>
      <c r="U73" s="73"/>
      <c r="V73" s="12"/>
      <c r="W73" s="7"/>
      <c r="AA73" s="12"/>
      <c r="AB73" s="7"/>
      <c r="AD73" s="69"/>
    </row>
    <row r="74" spans="1:30" customFormat="1" ht="15" x14ac:dyDescent="0.2">
      <c r="A74" s="21">
        <f t="shared" si="12"/>
        <v>42</v>
      </c>
      <c r="B74" s="17">
        <v>11</v>
      </c>
      <c r="C74" t="str">
        <f>VLOOKUP(B:B,'Sub Op Table'!A:C,2,0)</f>
        <v>PLACE WITH ADJUSTMENT AND 50% BEND</v>
      </c>
      <c r="D74" s="6">
        <f>VLOOKUP(B74,'Sub Op Table'!A:C,3,0)</f>
        <v>2.52</v>
      </c>
      <c r="E74" s="7">
        <f t="shared" si="20"/>
        <v>4.2000000000000003E-2</v>
      </c>
      <c r="F74" s="7" t="s">
        <v>335</v>
      </c>
      <c r="G74" s="20">
        <f t="shared" si="16"/>
        <v>1</v>
      </c>
      <c r="H74" s="12">
        <f>'Secondary Assumptions'!C22*'Secondary Assumptions'!C31</f>
        <v>3.3333333333333335</v>
      </c>
      <c r="I74" s="7">
        <f t="shared" si="21"/>
        <v>0.14000000000000001</v>
      </c>
      <c r="J74" s="18"/>
      <c r="K74" s="19" t="s">
        <v>442</v>
      </c>
      <c r="U74" s="73"/>
      <c r="V74" s="12"/>
      <c r="W74" s="7"/>
      <c r="AA74" s="12"/>
      <c r="AB74" s="7"/>
      <c r="AD74" s="69"/>
    </row>
    <row r="75" spans="1:30" customFormat="1" ht="14" x14ac:dyDescent="0.15">
      <c r="A75" s="21">
        <f t="shared" si="12"/>
        <v>43</v>
      </c>
      <c r="B75" s="17">
        <v>334</v>
      </c>
      <c r="C75" t="str">
        <f>VLOOKUP(B:B,'Sub Op Table'!A:C,2,0)</f>
        <v>OBTAIN AND PUSH/PULL OPEN DOOR</v>
      </c>
      <c r="D75" s="6">
        <f>VLOOKUP(B75,'Sub Op Table'!A:C,3,0)</f>
        <v>1.7999999999999998</v>
      </c>
      <c r="E75" s="7">
        <f t="shared" si="20"/>
        <v>2.9999999999999995E-2</v>
      </c>
      <c r="F75" s="7" t="s">
        <v>335</v>
      </c>
      <c r="G75" s="20">
        <f t="shared" si="16"/>
        <v>1</v>
      </c>
      <c r="H75" s="12">
        <f>'Secondary Assumptions'!C22*'Secondary Assumptions'!C31</f>
        <v>3.3333333333333335</v>
      </c>
      <c r="I75" s="7">
        <f t="shared" si="21"/>
        <v>9.9999999999999992E-2</v>
      </c>
      <c r="J75" s="18"/>
      <c r="K75" s="19" t="s">
        <v>406</v>
      </c>
      <c r="T75" s="12"/>
      <c r="U75" s="7"/>
      <c r="Y75" s="12"/>
      <c r="Z75" s="7"/>
      <c r="AB75" s="69"/>
    </row>
    <row r="76" spans="1:30" customFormat="1" ht="14" x14ac:dyDescent="0.15">
      <c r="A76" s="21">
        <f t="shared" si="12"/>
        <v>44</v>
      </c>
      <c r="B76" s="17">
        <v>23</v>
      </c>
      <c r="C76" t="str">
        <f>VLOOKUP(B:B,'Sub Op Table'!A:C,2,0)</f>
        <v>WALK 3-4 STEPS (6-10 FT, 1.8-3.0 M)</v>
      </c>
      <c r="D76" s="6">
        <f>VLOOKUP(B76,'Sub Op Table'!A:C,3,0)</f>
        <v>2.1599999999999997</v>
      </c>
      <c r="E76" s="7">
        <f t="shared" si="20"/>
        <v>3.5999999999999997E-2</v>
      </c>
      <c r="F76" s="7" t="s">
        <v>335</v>
      </c>
      <c r="G76" s="20">
        <f t="shared" si="16"/>
        <v>1</v>
      </c>
      <c r="H76" s="12">
        <v>1</v>
      </c>
      <c r="I76" s="7">
        <f t="shared" si="21"/>
        <v>3.5999999999999997E-2</v>
      </c>
      <c r="J76" s="18"/>
      <c r="K76" s="19" t="s">
        <v>407</v>
      </c>
      <c r="T76" s="12"/>
      <c r="U76" s="7"/>
      <c r="Y76" s="12"/>
      <c r="Z76" s="7"/>
      <c r="AB76" s="69"/>
    </row>
    <row r="77" spans="1:30" customFormat="1" ht="14" x14ac:dyDescent="0.15">
      <c r="A77" s="21">
        <f t="shared" si="12"/>
        <v>45</v>
      </c>
      <c r="B77" s="17">
        <v>5</v>
      </c>
      <c r="C77" t="str">
        <f>VLOOKUP(B:B,'Sub Op Table'!A:C,2,0)</f>
        <v>OBTAIN HEAVY OBJECT WITH 50% BEND</v>
      </c>
      <c r="D77" s="6">
        <f>VLOOKUP(B77,'Sub Op Table'!A:C,3,0)</f>
        <v>2.52</v>
      </c>
      <c r="E77" s="7">
        <f t="shared" si="20"/>
        <v>4.2000000000000003E-2</v>
      </c>
      <c r="F77" s="7" t="s">
        <v>335</v>
      </c>
      <c r="G77" s="20">
        <f t="shared" si="16"/>
        <v>1</v>
      </c>
      <c r="H77" s="12">
        <f>'Secondary Assumptions'!C22*'Secondary Assumptions'!C31</f>
        <v>3.3333333333333335</v>
      </c>
      <c r="I77" s="7">
        <f t="shared" si="21"/>
        <v>0.14000000000000001</v>
      </c>
      <c r="J77" s="18"/>
      <c r="K77" s="19" t="s">
        <v>408</v>
      </c>
      <c r="T77" s="12"/>
      <c r="U77" s="7"/>
      <c r="Y77" s="12"/>
      <c r="Z77" s="7"/>
      <c r="AB77" s="69"/>
    </row>
    <row r="78" spans="1:30" customFormat="1" ht="14" x14ac:dyDescent="0.15">
      <c r="A78" s="21">
        <f t="shared" si="12"/>
        <v>46</v>
      </c>
      <c r="B78" s="17">
        <v>11</v>
      </c>
      <c r="C78" t="str">
        <f>VLOOKUP(B:B,'Sub Op Table'!A:C,2,0)</f>
        <v>PLACE WITH ADJUSTMENT AND 50% BEND</v>
      </c>
      <c r="D78" s="6">
        <f>VLOOKUP(B78,'Sub Op Table'!A:C,3,0)</f>
        <v>2.52</v>
      </c>
      <c r="E78" s="7">
        <f t="shared" si="20"/>
        <v>4.2000000000000003E-2</v>
      </c>
      <c r="F78" s="7" t="s">
        <v>335</v>
      </c>
      <c r="G78" s="20">
        <f t="shared" si="16"/>
        <v>1</v>
      </c>
      <c r="H78" s="12">
        <f>'Secondary Assumptions'!C22*'Secondary Assumptions'!C31</f>
        <v>3.3333333333333335</v>
      </c>
      <c r="I78" s="7">
        <f t="shared" si="21"/>
        <v>0.14000000000000001</v>
      </c>
      <c r="J78" s="18"/>
      <c r="K78" s="19" t="s">
        <v>409</v>
      </c>
      <c r="T78" s="12"/>
      <c r="U78" s="7"/>
      <c r="Y78" s="12"/>
      <c r="Z78" s="7"/>
      <c r="AB78" s="69"/>
    </row>
    <row r="79" spans="1:30" customFormat="1" ht="14" x14ac:dyDescent="0.15">
      <c r="A79" s="21">
        <f t="shared" si="12"/>
        <v>47</v>
      </c>
      <c r="B79" s="17">
        <v>77</v>
      </c>
      <c r="C79" t="str">
        <f>VLOOKUP(B:B,'Sub Op Table'!A:C,2,0)</f>
        <v>CART PUSH/PULL 150-163 STEPS</v>
      </c>
      <c r="D79" s="6">
        <f>VLOOKUP(B79,'Sub Op Table'!A:C,3,0)</f>
        <v>120.24</v>
      </c>
      <c r="E79" s="7">
        <f t="shared" si="20"/>
        <v>2.004</v>
      </c>
      <c r="F79" s="7" t="s">
        <v>334</v>
      </c>
      <c r="G79" s="20">
        <f t="shared" si="16"/>
        <v>0.16666666666666666</v>
      </c>
      <c r="H79" s="12">
        <v>1</v>
      </c>
      <c r="I79" s="7">
        <f t="shared" si="21"/>
        <v>0.33399999999999996</v>
      </c>
      <c r="J79" s="18"/>
      <c r="K79" s="19" t="s">
        <v>833</v>
      </c>
      <c r="T79" s="12"/>
      <c r="U79" s="7"/>
      <c r="Y79" s="12"/>
      <c r="Z79" s="7"/>
      <c r="AB79" s="69"/>
    </row>
    <row r="80" spans="1:30" ht="15" x14ac:dyDescent="0.2">
      <c r="R80" s="73"/>
      <c r="T80" s="103"/>
      <c r="Y80" s="103"/>
      <c r="AA80" s="109"/>
    </row>
    <row r="81" spans="2:26" ht="15" x14ac:dyDescent="0.2">
      <c r="R81" s="73"/>
      <c r="T81" s="103"/>
      <c r="Y81" s="103"/>
    </row>
    <row r="82" spans="2:26" ht="15" x14ac:dyDescent="0.2">
      <c r="I82" s="110">
        <f>SUM(I29:I79)</f>
        <v>6.4273599999999975</v>
      </c>
      <c r="J82" s="111" t="s">
        <v>464</v>
      </c>
      <c r="R82" s="73"/>
      <c r="T82" s="112"/>
      <c r="U82" s="93"/>
      <c r="Y82" s="112"/>
      <c r="Z82" s="93"/>
    </row>
    <row r="83" spans="2:26" ht="15" x14ac:dyDescent="0.2">
      <c r="I83" s="110">
        <f>I84-I82</f>
        <v>0.93224060916263074</v>
      </c>
      <c r="J83" s="111" t="s">
        <v>465</v>
      </c>
      <c r="R83" s="73"/>
      <c r="T83" s="112"/>
      <c r="U83" s="93"/>
      <c r="Y83" s="112"/>
      <c r="Z83" s="93"/>
    </row>
    <row r="84" spans="2:26" ht="15" x14ac:dyDescent="0.2">
      <c r="I84" s="113">
        <f>I82/(1-D10)</f>
        <v>7.3596006091626283</v>
      </c>
      <c r="J84" s="113" t="s">
        <v>466</v>
      </c>
      <c r="R84" s="73"/>
      <c r="T84" s="112"/>
      <c r="U84" s="114"/>
      <c r="Y84" s="112"/>
      <c r="Z84" s="114"/>
    </row>
    <row r="85" spans="2:26" ht="15" x14ac:dyDescent="0.2">
      <c r="R85" s="73"/>
      <c r="T85" s="88"/>
      <c r="U85" s="87"/>
      <c r="Y85" s="88"/>
      <c r="Z85" s="87"/>
    </row>
    <row r="86" spans="2:26" ht="15" x14ac:dyDescent="0.2">
      <c r="I86" s="112"/>
      <c r="J86" s="93"/>
      <c r="R86" s="73"/>
      <c r="T86" s="112"/>
      <c r="U86" s="93"/>
      <c r="Y86" s="112"/>
      <c r="Z86" s="93"/>
    </row>
    <row r="87" spans="2:26" ht="15" x14ac:dyDescent="0.2">
      <c r="R87" s="73"/>
      <c r="T87" s="103"/>
      <c r="Y87" s="103"/>
    </row>
    <row r="88" spans="2:26" ht="15" x14ac:dyDescent="0.2">
      <c r="B88" s="97"/>
      <c r="C88" s="86" t="s">
        <v>467</v>
      </c>
      <c r="R88" s="73"/>
      <c r="T88" s="103"/>
      <c r="Y88" s="103"/>
    </row>
    <row r="89" spans="2:26" ht="15" x14ac:dyDescent="0.2">
      <c r="B89" s="115"/>
      <c r="C89" s="86" t="s">
        <v>468</v>
      </c>
      <c r="R89" s="73"/>
      <c r="T89" s="103"/>
      <c r="Y89" s="103"/>
    </row>
    <row r="90" spans="2:26" ht="15" x14ac:dyDescent="0.2">
      <c r="B90" s="116"/>
      <c r="C90" s="86" t="s">
        <v>469</v>
      </c>
      <c r="R90" s="73"/>
      <c r="T90" s="103"/>
      <c r="Y90" s="103"/>
    </row>
    <row r="91" spans="2:26" ht="15" x14ac:dyDescent="0.2">
      <c r="R91" s="73"/>
      <c r="T91" s="103"/>
      <c r="Y91" s="103"/>
    </row>
    <row r="92" spans="2:26" ht="15" x14ac:dyDescent="0.2">
      <c r="R92" s="73"/>
      <c r="T92" s="103"/>
      <c r="Y92" s="103"/>
    </row>
    <row r="93" spans="2:26" ht="15" x14ac:dyDescent="0.2">
      <c r="R93" s="73"/>
      <c r="T93" s="103"/>
      <c r="Y93" s="103"/>
    </row>
    <row r="94" spans="2:26" ht="15" x14ac:dyDescent="0.2">
      <c r="R94" s="73"/>
      <c r="T94" s="103"/>
      <c r="Y94" s="103"/>
    </row>
    <row r="95" spans="2:26" ht="15" x14ac:dyDescent="0.2">
      <c r="R95" s="73"/>
      <c r="T95" s="103"/>
      <c r="Y95" s="103"/>
    </row>
    <row r="96" spans="2:26" ht="15" x14ac:dyDescent="0.2">
      <c r="R96" s="73"/>
      <c r="T96" s="103"/>
      <c r="Y96" s="103"/>
    </row>
    <row r="97" spans="6:25" ht="15" x14ac:dyDescent="0.2">
      <c r="R97" s="73"/>
      <c r="T97" s="103"/>
      <c r="Y97" s="103"/>
    </row>
    <row r="98" spans="6:25" ht="15" x14ac:dyDescent="0.2">
      <c r="R98" s="73"/>
      <c r="T98" s="103"/>
      <c r="Y98" s="103"/>
    </row>
    <row r="99" spans="6:25" ht="15" x14ac:dyDescent="0.2">
      <c r="R99" s="73"/>
      <c r="T99" s="103"/>
      <c r="Y99" s="103"/>
    </row>
    <row r="100" spans="6:25" ht="15" x14ac:dyDescent="0.2">
      <c r="R100" s="73"/>
      <c r="T100" s="103"/>
      <c r="Y100" s="103"/>
    </row>
    <row r="101" spans="6:25" ht="15" x14ac:dyDescent="0.2">
      <c r="R101" s="73"/>
      <c r="T101" s="103"/>
      <c r="Y101" s="103"/>
    </row>
    <row r="102" spans="6:25" ht="15" x14ac:dyDescent="0.2">
      <c r="R102" s="73"/>
      <c r="T102" s="103"/>
      <c r="Y102" s="103"/>
    </row>
    <row r="103" spans="6:25" ht="15" x14ac:dyDescent="0.2">
      <c r="R103" s="73"/>
      <c r="T103" s="103"/>
      <c r="Y103" s="103"/>
    </row>
    <row r="104" spans="6:25" ht="15" x14ac:dyDescent="0.2">
      <c r="R104" s="73"/>
      <c r="T104" s="103"/>
      <c r="Y104" s="103"/>
    </row>
    <row r="105" spans="6:25" ht="15" x14ac:dyDescent="0.2">
      <c r="F105"/>
      <c r="R105" s="73"/>
      <c r="T105" s="103"/>
      <c r="Y105" s="103"/>
    </row>
    <row r="106" spans="6:25" ht="15" x14ac:dyDescent="0.2">
      <c r="F106"/>
      <c r="R106" s="73"/>
      <c r="T106" s="103"/>
      <c r="Y106" s="103"/>
    </row>
    <row r="107" spans="6:25" ht="15" x14ac:dyDescent="0.2">
      <c r="F107"/>
      <c r="R107" s="73"/>
      <c r="T107" s="103"/>
      <c r="Y107" s="103"/>
    </row>
    <row r="108" spans="6:25" ht="15" x14ac:dyDescent="0.2">
      <c r="F108"/>
      <c r="R108" s="73"/>
      <c r="T108" s="103"/>
      <c r="Y108" s="103"/>
    </row>
    <row r="109" spans="6:25" ht="15" x14ac:dyDescent="0.2">
      <c r="F109"/>
      <c r="R109" s="73"/>
      <c r="T109" s="103"/>
      <c r="Y109" s="103"/>
    </row>
    <row r="110" spans="6:25" ht="15" x14ac:dyDescent="0.2">
      <c r="F110"/>
      <c r="R110" s="73"/>
      <c r="T110" s="103"/>
      <c r="Y110" s="103"/>
    </row>
    <row r="111" spans="6:25" ht="15" x14ac:dyDescent="0.2">
      <c r="F111"/>
      <c r="R111" s="73"/>
      <c r="T111" s="103"/>
      <c r="Y111" s="103"/>
    </row>
    <row r="112" spans="6:25" ht="15" x14ac:dyDescent="0.2">
      <c r="F112"/>
      <c r="R112" s="73"/>
      <c r="T112" s="103"/>
      <c r="Y112" s="103"/>
    </row>
    <row r="113" spans="6:25" ht="15" x14ac:dyDescent="0.2">
      <c r="F113"/>
      <c r="R113" s="73"/>
      <c r="T113" s="103"/>
      <c r="Y113" s="103"/>
    </row>
    <row r="114" spans="6:25" ht="15" x14ac:dyDescent="0.2">
      <c r="F114"/>
      <c r="R114" s="73"/>
      <c r="T114" s="103"/>
      <c r="Y114" s="103"/>
    </row>
    <row r="115" spans="6:25" ht="15" x14ac:dyDescent="0.2">
      <c r="F115"/>
      <c r="R115" s="73"/>
      <c r="T115" s="103"/>
      <c r="Y115" s="103"/>
    </row>
    <row r="116" spans="6:25" ht="15" x14ac:dyDescent="0.2">
      <c r="F116"/>
      <c r="R116" s="73"/>
      <c r="T116" s="103"/>
      <c r="Y116" s="103"/>
    </row>
    <row r="117" spans="6:25" ht="15" x14ac:dyDescent="0.2">
      <c r="F117"/>
      <c r="R117" s="73"/>
      <c r="T117" s="103"/>
      <c r="Y117" s="103"/>
    </row>
    <row r="118" spans="6:25" ht="15" x14ac:dyDescent="0.2">
      <c r="F118"/>
      <c r="R118" s="73"/>
      <c r="T118" s="103"/>
      <c r="Y118" s="103"/>
    </row>
    <row r="119" spans="6:25" ht="15" x14ac:dyDescent="0.2">
      <c r="F119"/>
      <c r="R119" s="73"/>
      <c r="T119" s="103"/>
      <c r="Y119" s="103"/>
    </row>
    <row r="120" spans="6:25" ht="15" x14ac:dyDescent="0.2">
      <c r="F120"/>
      <c r="R120" s="73"/>
      <c r="T120" s="103"/>
      <c r="Y120" s="103"/>
    </row>
    <row r="121" spans="6:25" ht="15" x14ac:dyDescent="0.2">
      <c r="F121"/>
      <c r="R121" s="73"/>
      <c r="T121" s="103"/>
      <c r="Y121" s="103"/>
    </row>
    <row r="122" spans="6:25" ht="15" x14ac:dyDescent="0.2">
      <c r="F122"/>
      <c r="R122" s="73"/>
      <c r="T122" s="103"/>
      <c r="Y122" s="103"/>
    </row>
    <row r="123" spans="6:25" ht="15" x14ac:dyDescent="0.2">
      <c r="F123"/>
      <c r="R123" s="73"/>
      <c r="T123" s="103"/>
      <c r="Y123" s="103"/>
    </row>
    <row r="124" spans="6:25" ht="15" x14ac:dyDescent="0.2">
      <c r="F124"/>
      <c r="R124" s="73"/>
      <c r="T124" s="103"/>
      <c r="Y124" s="103"/>
    </row>
    <row r="125" spans="6:25" ht="15" x14ac:dyDescent="0.2">
      <c r="F125"/>
      <c r="R125" s="73"/>
      <c r="T125" s="103"/>
      <c r="Y125" s="103"/>
    </row>
    <row r="126" spans="6:25" ht="15" x14ac:dyDescent="0.2">
      <c r="F126"/>
      <c r="R126" s="73"/>
      <c r="T126" s="103"/>
      <c r="Y126" s="103"/>
    </row>
    <row r="127" spans="6:25" ht="15" x14ac:dyDescent="0.2">
      <c r="F127"/>
      <c r="R127" s="73"/>
      <c r="T127" s="103"/>
      <c r="Y127" s="103"/>
    </row>
    <row r="128" spans="6:25" ht="15" x14ac:dyDescent="0.2">
      <c r="F128"/>
      <c r="R128" s="73"/>
      <c r="T128" s="103"/>
      <c r="Y128" s="103"/>
    </row>
    <row r="129" spans="6:25" ht="15" x14ac:dyDescent="0.2">
      <c r="F129"/>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row>
    <row r="169" spans="6:25" ht="15" x14ac:dyDescent="0.2">
      <c r="F169"/>
      <c r="R169" s="73"/>
    </row>
    <row r="170" spans="6:25" ht="15" x14ac:dyDescent="0.2">
      <c r="F170"/>
      <c r="R170" s="73"/>
    </row>
    <row r="171" spans="6:25" ht="15" x14ac:dyDescent="0.2">
      <c r="F171"/>
      <c r="R171" s="73"/>
    </row>
    <row r="172" spans="6:25" ht="15" x14ac:dyDescent="0.2">
      <c r="F172"/>
      <c r="R172" s="73"/>
    </row>
    <row r="173" spans="6:25" ht="15" x14ac:dyDescent="0.2">
      <c r="F173"/>
      <c r="R173" s="73"/>
    </row>
    <row r="174" spans="6:25" ht="15" x14ac:dyDescent="0.2">
      <c r="F174"/>
      <c r="R174" s="73"/>
    </row>
    <row r="175" spans="6:25" ht="15" x14ac:dyDescent="0.2">
      <c r="F175"/>
      <c r="R175" s="73"/>
    </row>
    <row r="176" spans="6:25" ht="15" x14ac:dyDescent="0.2">
      <c r="F176"/>
      <c r="R176" s="73"/>
    </row>
    <row r="177" spans="6:18" ht="15" x14ac:dyDescent="0.2">
      <c r="F177"/>
      <c r="R177" s="73"/>
    </row>
    <row r="178" spans="6:18" ht="15" x14ac:dyDescent="0.2">
      <c r="F178"/>
      <c r="R178" s="73"/>
    </row>
    <row r="179" spans="6:18" ht="15" x14ac:dyDescent="0.2">
      <c r="F179"/>
      <c r="R179" s="73"/>
    </row>
    <row r="180" spans="6:18" ht="15" x14ac:dyDescent="0.2">
      <c r="F180"/>
      <c r="R180" s="73"/>
    </row>
    <row r="181" spans="6:18" ht="15" x14ac:dyDescent="0.2">
      <c r="F181"/>
      <c r="R181" s="73"/>
    </row>
    <row r="182" spans="6:18" ht="15" x14ac:dyDescent="0.2">
      <c r="F182"/>
      <c r="R182" s="73"/>
    </row>
    <row r="183" spans="6:18" ht="15" x14ac:dyDescent="0.2">
      <c r="F183"/>
      <c r="R183" s="73"/>
    </row>
    <row r="184" spans="6:18" ht="15" x14ac:dyDescent="0.2">
      <c r="F184"/>
      <c r="R184" s="73"/>
    </row>
    <row r="185" spans="6:18" ht="15" x14ac:dyDescent="0.2">
      <c r="F185"/>
      <c r="R185" s="73"/>
    </row>
    <row r="186" spans="6:18" ht="15" x14ac:dyDescent="0.2">
      <c r="F186"/>
      <c r="R186" s="73"/>
    </row>
    <row r="187" spans="6:18" ht="15" x14ac:dyDescent="0.2">
      <c r="F187"/>
      <c r="R187" s="73"/>
    </row>
    <row r="188" spans="6:18" ht="15" x14ac:dyDescent="0.2">
      <c r="R188" s="73"/>
    </row>
    <row r="189" spans="6:18" ht="15" x14ac:dyDescent="0.2">
      <c r="R189" s="73"/>
    </row>
    <row r="190" spans="6:18" ht="15" x14ac:dyDescent="0.2">
      <c r="R190" s="73"/>
    </row>
    <row r="191" spans="6:18" ht="15" x14ac:dyDescent="0.2">
      <c r="R191" s="73"/>
    </row>
    <row r="192" spans="6:18" ht="15" x14ac:dyDescent="0.2">
      <c r="R192" s="73"/>
    </row>
    <row r="193" spans="18:18" ht="15" x14ac:dyDescent="0.2">
      <c r="R193" s="73"/>
    </row>
    <row r="194" spans="18:18" ht="15" x14ac:dyDescent="0.2">
      <c r="R194" s="73"/>
    </row>
    <row r="195" spans="18:18" ht="15" x14ac:dyDescent="0.2">
      <c r="R195" s="73"/>
    </row>
  </sheetData>
  <mergeCells count="2">
    <mergeCell ref="A1:K1"/>
    <mergeCell ref="A28:K28"/>
  </mergeCells>
  <dataValidations count="6">
    <dataValidation type="list" allowBlank="1" showInputMessage="1" showErrorMessage="1" sqref="E24:F25 E21 E17:E19 F14:F21" xr:uid="{38C11F5D-8E42-4F97-A5E2-4DC30A283F4B}">
      <formula1>"UMT Study, Client Data, Video Data, Assumption, Expert Knowledge"</formula1>
    </dataValidation>
    <dataValidation type="list" allowBlank="1" showInputMessage="1" showErrorMessage="1" sqref="F29:F48" xr:uid="{66CF95FF-7298-4F11-AB16-22445CD76C10}">
      <formula1>$C$14:$C$16</formula1>
    </dataValidation>
    <dataValidation type="list" allowBlank="1" showInputMessage="1" showErrorMessage="1" sqref="F49:F54" xr:uid="{C1758780-EB53-48D8-B5FC-CFD9CE781CE5}">
      <formula1>$C$14:$C$20</formula1>
    </dataValidation>
    <dataValidation type="list" allowBlank="1" showInputMessage="1" showErrorMessage="1" sqref="F72:F79 F55:F68" xr:uid="{9628A46D-B894-45D2-9A8E-AFF0D2529B3E}">
      <formula1>$C$14:$C$21</formula1>
    </dataValidation>
    <dataValidation type="list" allowBlank="1" showInputMessage="1" showErrorMessage="1" sqref="F69:F71" xr:uid="{F013CD77-617B-45E7-A91C-D2383BBC31B0}">
      <formula1>$C$14:$C$27</formula1>
    </dataValidation>
    <dataValidation type="list" showInputMessage="1" showErrorMessage="1" sqref="E20" xr:uid="{6CD0E996-2C41-4533-B6E7-FB6BF3C981FF}">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75FA2-0974-4915-9F22-1A60095F8404}">
  <sheetPr codeName="Sheet27"/>
  <dimension ref="A1:AD192"/>
  <sheetViews>
    <sheetView showGridLines="0" topLeftCell="A49" zoomScale="55" zoomScaleNormal="55" workbookViewId="0">
      <selection activeCell="I109" sqref="I109"/>
    </sheetView>
  </sheetViews>
  <sheetFormatPr baseColWidth="10" defaultColWidth="9.1640625" defaultRowHeight="13" x14ac:dyDescent="0.15"/>
  <cols>
    <col min="1" max="1" width="6.1640625"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3" t="s">
        <v>160</v>
      </c>
      <c r="B1" s="243"/>
      <c r="C1" s="243"/>
      <c r="D1" s="243"/>
      <c r="E1" s="243"/>
      <c r="F1" s="243"/>
      <c r="G1" s="243"/>
      <c r="H1" s="243"/>
      <c r="I1" s="243"/>
      <c r="J1" s="243"/>
      <c r="K1" s="243"/>
      <c r="L1" s="243"/>
    </row>
    <row r="2" spans="1:12" x14ac:dyDescent="0.15">
      <c r="A2" s="28"/>
    </row>
    <row r="3" spans="1:12" x14ac:dyDescent="0.15">
      <c r="A3" s="28"/>
    </row>
    <row r="4" spans="1:12" x14ac:dyDescent="0.15">
      <c r="A4" s="28"/>
    </row>
    <row r="5" spans="1:12" x14ac:dyDescent="0.15">
      <c r="A5" s="28"/>
      <c r="C5" s="5" t="s">
        <v>162</v>
      </c>
      <c r="D5" s="15" t="s">
        <v>839</v>
      </c>
      <c r="I5" s="161"/>
      <c r="J5" s="133"/>
      <c r="K5" s="162"/>
    </row>
    <row r="6" spans="1:12" x14ac:dyDescent="0.15">
      <c r="A6" s="28"/>
      <c r="C6" s="5" t="s">
        <v>161</v>
      </c>
      <c r="D6" s="15" t="s">
        <v>377</v>
      </c>
      <c r="I6" s="168"/>
      <c r="J6" s="133"/>
      <c r="K6" s="162"/>
      <c r="L6" s="5"/>
    </row>
    <row r="7" spans="1:12" x14ac:dyDescent="0.15">
      <c r="A7" s="28"/>
      <c r="I7" s="168"/>
      <c r="J7" s="133"/>
      <c r="K7" s="130"/>
    </row>
    <row r="8" spans="1:12" x14ac:dyDescent="0.15">
      <c r="A8" s="28"/>
      <c r="C8" s="5"/>
      <c r="I8" s="168"/>
      <c r="J8" s="133"/>
      <c r="K8" s="130"/>
      <c r="L8" s="6"/>
    </row>
    <row r="9" spans="1:12" x14ac:dyDescent="0.15">
      <c r="A9" s="28"/>
      <c r="C9" s="32" t="s">
        <v>163</v>
      </c>
      <c r="D9" s="17" t="s">
        <v>329</v>
      </c>
      <c r="I9" s="168"/>
      <c r="J9" s="133"/>
      <c r="K9" s="138"/>
      <c r="L9" s="6"/>
    </row>
    <row r="10" spans="1:12" x14ac:dyDescent="0.15">
      <c r="A10" s="28"/>
      <c r="C10" t="s">
        <v>164</v>
      </c>
      <c r="D10" s="70">
        <v>0.12667</v>
      </c>
      <c r="I10" s="168"/>
      <c r="J10" s="133"/>
      <c r="K10" s="138"/>
      <c r="L10" s="6"/>
    </row>
    <row r="11" spans="1:12" x14ac:dyDescent="0.15">
      <c r="A11" s="28"/>
      <c r="I11" s="164"/>
      <c r="J11" s="133"/>
      <c r="K11" s="130"/>
      <c r="L11" s="6"/>
    </row>
    <row r="12" spans="1:12" x14ac:dyDescent="0.15">
      <c r="I12" s="168"/>
      <c r="J12" s="133"/>
      <c r="K12" s="130"/>
      <c r="L12" s="6"/>
    </row>
    <row r="13" spans="1:12" x14ac:dyDescent="0.15">
      <c r="C13" s="5" t="s">
        <v>155</v>
      </c>
      <c r="D13" s="33" t="s">
        <v>156</v>
      </c>
      <c r="E13" s="33" t="s">
        <v>154</v>
      </c>
      <c r="F13" s="33"/>
      <c r="I13" s="164"/>
      <c r="J13" s="133"/>
      <c r="K13" s="130"/>
      <c r="L13" s="6"/>
    </row>
    <row r="14" spans="1:12" x14ac:dyDescent="0.15">
      <c r="C14" s="21" t="s">
        <v>698</v>
      </c>
      <c r="D14" s="27">
        <f>(('Main Page'!C10-'Main Page'!C19)*'Main Page'!C9/'Main Page'!C10)+('Main Page'!C19*'Main Page'!C9/'Main Page'!C10*'Secondary Assumptions'!C16)</f>
        <v>19.866666666666667</v>
      </c>
      <c r="E14" s="17" t="s">
        <v>330</v>
      </c>
      <c r="F14" s="17"/>
      <c r="I14" s="164"/>
      <c r="J14" s="133"/>
      <c r="K14" s="130"/>
      <c r="L14" s="6"/>
    </row>
    <row r="15" spans="1:12" x14ac:dyDescent="0.15">
      <c r="C15" s="21" t="s">
        <v>336</v>
      </c>
      <c r="D15" s="27">
        <f>'Main Page'!C10</f>
        <v>15</v>
      </c>
      <c r="E15" s="17" t="s">
        <v>330</v>
      </c>
      <c r="F15" s="17"/>
      <c r="I15" s="164"/>
      <c r="J15" s="133"/>
      <c r="K15" s="130"/>
      <c r="L15" s="6"/>
    </row>
    <row r="16" spans="1:12" x14ac:dyDescent="0.15">
      <c r="C16" s="21" t="s">
        <v>335</v>
      </c>
      <c r="D16" s="27">
        <v>1</v>
      </c>
      <c r="E16" s="17" t="s">
        <v>330</v>
      </c>
      <c r="F16" s="17"/>
      <c r="I16" s="164"/>
      <c r="J16" s="133"/>
      <c r="K16" s="130"/>
      <c r="L16" s="6"/>
    </row>
    <row r="17" spans="1:28" x14ac:dyDescent="0.15">
      <c r="C17" s="21" t="s">
        <v>334</v>
      </c>
      <c r="D17" s="27">
        <f>1/'Secondary Assumptions'!C17</f>
        <v>0.16666666666666666</v>
      </c>
      <c r="E17" s="17" t="s">
        <v>330</v>
      </c>
      <c r="F17" s="17"/>
      <c r="I17" s="16"/>
      <c r="J17" s="133"/>
      <c r="K17" s="130"/>
      <c r="L17" s="6"/>
    </row>
    <row r="18" spans="1:28" x14ac:dyDescent="0.15">
      <c r="C18" s="21" t="s">
        <v>333</v>
      </c>
      <c r="D18" s="20">
        <f>1/'Secondary Assumptions'!C18</f>
        <v>3.3333333333333335E-3</v>
      </c>
      <c r="E18" s="17" t="s">
        <v>330</v>
      </c>
      <c r="F18" s="17"/>
      <c r="I18" s="164"/>
      <c r="J18" s="133"/>
      <c r="K18" s="130"/>
      <c r="L18" s="6"/>
    </row>
    <row r="19" spans="1:28" x14ac:dyDescent="0.15">
      <c r="C19" s="21" t="s">
        <v>370</v>
      </c>
      <c r="D19" s="27">
        <f>1/'Secondary Assumptions'!C17*'Secondary Assumptions'!F9</f>
        <v>1.6666666666666665</v>
      </c>
      <c r="E19" s="17" t="s">
        <v>330</v>
      </c>
      <c r="F19" s="17"/>
      <c r="I19" s="164"/>
      <c r="J19" s="133"/>
      <c r="K19" s="130"/>
      <c r="L19" s="6"/>
    </row>
    <row r="20" spans="1:28" x14ac:dyDescent="0.15">
      <c r="C20" s="80" t="s">
        <v>412</v>
      </c>
      <c r="D20" s="27">
        <f>'Main Page'!C19</f>
        <v>2</v>
      </c>
      <c r="E20" s="17" t="s">
        <v>392</v>
      </c>
      <c r="F20" s="17"/>
      <c r="H20" s="16"/>
      <c r="I20" s="85"/>
      <c r="K20"/>
      <c r="L20" s="6"/>
    </row>
    <row r="21" spans="1:28" x14ac:dyDescent="0.15">
      <c r="C21" s="80" t="s">
        <v>647</v>
      </c>
      <c r="D21" s="27">
        <f>'Secondary Assumptions'!C19</f>
        <v>1.1000000000000001</v>
      </c>
      <c r="E21" s="17" t="s">
        <v>330</v>
      </c>
      <c r="F21" s="17"/>
      <c r="G21" s="16"/>
      <c r="H21" s="16"/>
      <c r="I21" s="85"/>
      <c r="K21"/>
      <c r="L21" s="6"/>
    </row>
    <row r="22" spans="1:28" x14ac:dyDescent="0.15">
      <c r="C22" s="80" t="s">
        <v>700</v>
      </c>
      <c r="D22" s="27">
        <f>'Main Page'!C10-'Main Page'!C21</f>
        <v>14</v>
      </c>
      <c r="E22" s="17" t="s">
        <v>330</v>
      </c>
      <c r="F22" s="17"/>
      <c r="G22" s="16"/>
      <c r="H22" s="16"/>
      <c r="I22" s="78"/>
      <c r="J22" s="12"/>
      <c r="K22"/>
    </row>
    <row r="23" spans="1:28" x14ac:dyDescent="0.15">
      <c r="G23" s="16"/>
      <c r="H23" s="16"/>
      <c r="I23" s="78"/>
      <c r="K23"/>
    </row>
    <row r="24" spans="1:28" x14ac:dyDescent="0.15">
      <c r="G24" s="16"/>
      <c r="H24" s="16"/>
      <c r="I24" s="78"/>
      <c r="K24"/>
    </row>
    <row r="25" spans="1:28" x14ac:dyDescent="0.15">
      <c r="K25" s="15"/>
    </row>
    <row r="26" spans="1:28" ht="14" x14ac:dyDescent="0.15">
      <c r="A26" s="3" t="s">
        <v>157</v>
      </c>
      <c r="B26" s="3" t="s">
        <v>159</v>
      </c>
      <c r="C26" s="3" t="s">
        <v>158</v>
      </c>
      <c r="D26" s="1" t="s">
        <v>0</v>
      </c>
      <c r="E26" s="1" t="s">
        <v>1</v>
      </c>
      <c r="F26" s="2" t="s">
        <v>166</v>
      </c>
      <c r="G26" s="2" t="s">
        <v>165</v>
      </c>
      <c r="H26" s="2" t="s">
        <v>2</v>
      </c>
      <c r="I26" s="2" t="s">
        <v>3</v>
      </c>
      <c r="J26" s="3" t="s">
        <v>4</v>
      </c>
      <c r="K26" s="1" t="s">
        <v>5</v>
      </c>
      <c r="L26" s="1" t="s">
        <v>154</v>
      </c>
    </row>
    <row r="27" spans="1:28" x14ac:dyDescent="0.15">
      <c r="A27" s="242" t="s">
        <v>638</v>
      </c>
      <c r="B27" s="242"/>
      <c r="C27" s="242"/>
      <c r="D27" s="242"/>
      <c r="E27" s="242"/>
      <c r="F27" s="242"/>
      <c r="G27" s="242"/>
      <c r="H27" s="242"/>
      <c r="I27" s="242"/>
      <c r="J27" s="242"/>
      <c r="K27" s="242"/>
      <c r="L27" s="21"/>
    </row>
    <row r="28" spans="1:28" x14ac:dyDescent="0.15">
      <c r="B28" s="4" t="s">
        <v>6</v>
      </c>
      <c r="C28" s="5" t="s">
        <v>339</v>
      </c>
      <c r="E28" s="7"/>
      <c r="F28" s="7"/>
      <c r="G28" s="7"/>
      <c r="I28" s="7"/>
      <c r="J28" s="8"/>
      <c r="K28" s="9"/>
      <c r="T28" s="12"/>
      <c r="U28" s="7"/>
      <c r="Y28" s="12"/>
      <c r="Z28" s="7"/>
      <c r="AB28" s="69"/>
    </row>
    <row r="29" spans="1:28" ht="14" x14ac:dyDescent="0.15">
      <c r="A29" s="21">
        <v>1</v>
      </c>
      <c r="B29" s="17">
        <v>245</v>
      </c>
      <c r="C29" t="str">
        <f>VLOOKUP(B:B,'Sub Op Table'!A:C,2,0)</f>
        <v>PROCESS TIME</v>
      </c>
      <c r="D29" s="14">
        <v>60</v>
      </c>
      <c r="E29" s="7">
        <f t="shared" ref="E29:E30" si="0">D29/60</f>
        <v>1</v>
      </c>
      <c r="F29" s="7" t="s">
        <v>333</v>
      </c>
      <c r="G29" s="20">
        <f>VLOOKUP(F29,$C$14:$D$21,2,FALSE)</f>
        <v>3.3333333333333335E-3</v>
      </c>
      <c r="H29" s="12">
        <v>1</v>
      </c>
      <c r="I29" s="7">
        <f>E29*G29*H29</f>
        <v>3.3333333333333335E-3</v>
      </c>
      <c r="J29" s="18"/>
      <c r="K29" s="19" t="s">
        <v>379</v>
      </c>
      <c r="L29" s="80"/>
      <c r="T29" s="12"/>
      <c r="U29" s="7"/>
      <c r="Y29" s="12"/>
      <c r="Z29" s="7"/>
      <c r="AB29" s="69"/>
    </row>
    <row r="30" spans="1:28" ht="14" x14ac:dyDescent="0.15">
      <c r="A30" s="21">
        <v>2</v>
      </c>
      <c r="B30" s="17">
        <v>246</v>
      </c>
      <c r="C30" t="str">
        <f>VLOOKUP(B:B,'Sub Op Table'!A:C,2,0)</f>
        <v>PUSH BUTTON/ PUSH PULL SWITCH/ LEVER &lt;12"</v>
      </c>
      <c r="D30" s="6">
        <f>VLOOKUP(B30,'Sub Op Table'!A:C,3,0)</f>
        <v>1.0799999999999998</v>
      </c>
      <c r="E30" s="7">
        <f t="shared" si="0"/>
        <v>1.7999999999999999E-2</v>
      </c>
      <c r="F30" s="7" t="s">
        <v>335</v>
      </c>
      <c r="G30" s="20">
        <f t="shared" ref="G30:G44" si="1">VLOOKUP(F30,$C$14:$D$21,2,FALSE)</f>
        <v>1</v>
      </c>
      <c r="H30" s="12">
        <v>1</v>
      </c>
      <c r="I30" s="7">
        <f t="shared" ref="I30" si="2">E30*G30*H30</f>
        <v>1.7999999999999999E-2</v>
      </c>
      <c r="J30" s="18"/>
      <c r="K30" s="19" t="s">
        <v>340</v>
      </c>
      <c r="L30" s="21"/>
      <c r="T30" s="12"/>
      <c r="U30" s="7"/>
      <c r="Y30" s="12"/>
      <c r="Z30" s="7"/>
      <c r="AB30" s="69"/>
    </row>
    <row r="31" spans="1:28" ht="14" x14ac:dyDescent="0.15">
      <c r="A31" s="21">
        <v>3</v>
      </c>
      <c r="B31" s="17">
        <v>245</v>
      </c>
      <c r="C31" t="str">
        <f>VLOOKUP(B:B,'Sub Op Table'!A:C,2,0)</f>
        <v>PROCESS TIME</v>
      </c>
      <c r="D31" s="14">
        <v>15</v>
      </c>
      <c r="E31" s="7">
        <f>D31/60</f>
        <v>0.25</v>
      </c>
      <c r="F31" s="7" t="s">
        <v>333</v>
      </c>
      <c r="G31" s="20">
        <f t="shared" si="1"/>
        <v>3.3333333333333335E-3</v>
      </c>
      <c r="H31" s="12">
        <v>1</v>
      </c>
      <c r="I31" s="7">
        <f>E31*G31*H31</f>
        <v>8.3333333333333339E-4</v>
      </c>
      <c r="J31" s="18"/>
      <c r="K31" s="19" t="s">
        <v>341</v>
      </c>
      <c r="L31" s="21"/>
      <c r="T31" s="12"/>
      <c r="U31" s="7"/>
      <c r="Y31" s="12"/>
      <c r="Z31" s="7"/>
      <c r="AB31" s="69"/>
    </row>
    <row r="32" spans="1:28" x14ac:dyDescent="0.15">
      <c r="B32" s="4" t="s">
        <v>6</v>
      </c>
      <c r="C32" s="5" t="s">
        <v>337</v>
      </c>
      <c r="E32" s="7"/>
      <c r="F32" s="7"/>
      <c r="G32" s="7"/>
      <c r="I32" s="7"/>
      <c r="J32" s="8"/>
      <c r="K32" s="9"/>
      <c r="T32" s="12"/>
      <c r="U32" s="7"/>
      <c r="Y32" s="12"/>
      <c r="Z32" s="7"/>
      <c r="AB32" s="69"/>
    </row>
    <row r="33" spans="1:28" ht="28" x14ac:dyDescent="0.15">
      <c r="A33" s="21">
        <v>4</v>
      </c>
      <c r="B33" s="17">
        <v>245</v>
      </c>
      <c r="C33" t="str">
        <f>VLOOKUP(B:B,'Sub Op Table'!A:C,2,0)</f>
        <v>PROCESS TIME</v>
      </c>
      <c r="D33" s="14">
        <v>120</v>
      </c>
      <c r="E33" s="7">
        <f t="shared" ref="E33" si="3">D33/60</f>
        <v>2</v>
      </c>
      <c r="F33" s="7" t="s">
        <v>334</v>
      </c>
      <c r="G33" s="20">
        <f t="shared" si="1"/>
        <v>0.16666666666666666</v>
      </c>
      <c r="H33" s="12">
        <v>1</v>
      </c>
      <c r="I33" s="7">
        <f>E33*G33*H33</f>
        <v>0.33333333333333331</v>
      </c>
      <c r="J33" s="18"/>
      <c r="K33" s="19" t="s">
        <v>378</v>
      </c>
      <c r="L33" s="21"/>
      <c r="T33" s="12"/>
      <c r="U33" s="7"/>
      <c r="Y33" s="12"/>
      <c r="Z33" s="7"/>
      <c r="AB33" s="69"/>
    </row>
    <row r="34" spans="1:28" x14ac:dyDescent="0.15">
      <c r="B34" s="4" t="s">
        <v>6</v>
      </c>
      <c r="C34" s="5" t="s">
        <v>396</v>
      </c>
      <c r="E34" s="7"/>
      <c r="F34" s="7"/>
      <c r="G34" s="7"/>
      <c r="I34" s="7"/>
      <c r="J34" s="8"/>
      <c r="K34" s="9"/>
      <c r="T34" s="12"/>
      <c r="U34" s="7"/>
      <c r="Y34" s="12"/>
      <c r="Z34" s="7"/>
    </row>
    <row r="35" spans="1:28" ht="14" x14ac:dyDescent="0.15">
      <c r="A35" s="21">
        <v>5</v>
      </c>
      <c r="B35" s="17">
        <v>245</v>
      </c>
      <c r="C35" t="str">
        <f>VLOOKUP(B:B,'Sub Op Table'!A:C,2,0)</f>
        <v>PROCESS TIME</v>
      </c>
      <c r="D35" s="14">
        <v>600</v>
      </c>
      <c r="E35" s="7">
        <f t="shared" ref="E35" si="4">D35/60</f>
        <v>10</v>
      </c>
      <c r="F35" s="7" t="s">
        <v>334</v>
      </c>
      <c r="G35" s="20">
        <f t="shared" si="1"/>
        <v>0.16666666666666666</v>
      </c>
      <c r="H35" s="12">
        <v>1</v>
      </c>
      <c r="I35" s="7">
        <f>E35*G35*H35</f>
        <v>1.6666666666666665</v>
      </c>
      <c r="J35" s="18"/>
      <c r="K35" s="19" t="s">
        <v>397</v>
      </c>
      <c r="L35" s="21"/>
      <c r="T35" s="12"/>
      <c r="U35" s="7"/>
      <c r="Y35" s="12"/>
      <c r="Z35" s="7"/>
      <c r="AB35" s="69"/>
    </row>
    <row r="36" spans="1:28" x14ac:dyDescent="0.15">
      <c r="B36" s="4" t="s">
        <v>6</v>
      </c>
      <c r="C36" s="5" t="s">
        <v>342</v>
      </c>
      <c r="E36" s="7"/>
      <c r="F36" s="7"/>
      <c r="G36" s="7"/>
      <c r="I36" s="7"/>
      <c r="J36" s="8"/>
      <c r="K36" s="9"/>
      <c r="T36" s="12"/>
      <c r="U36" s="7"/>
      <c r="Y36" s="12"/>
      <c r="Z36" s="7"/>
      <c r="AB36" s="69"/>
    </row>
    <row r="37" spans="1:28" ht="14" x14ac:dyDescent="0.15">
      <c r="A37" s="21">
        <v>6</v>
      </c>
      <c r="B37" s="17">
        <v>23</v>
      </c>
      <c r="C37" t="str">
        <f>VLOOKUP(B:B,'Sub Op Table'!A:C,2,0)</f>
        <v>WALK 3-4 STEPS (6-10 FT, 1.8-3.0 M)</v>
      </c>
      <c r="D37" s="6">
        <f>VLOOKUP(B37,'Sub Op Table'!A:C,3,0)</f>
        <v>2.1599999999999997</v>
      </c>
      <c r="E37" s="7">
        <f t="shared" ref="E37:E44" si="5">D37/60</f>
        <v>3.5999999999999997E-2</v>
      </c>
      <c r="F37" s="7" t="s">
        <v>333</v>
      </c>
      <c r="G37" s="20">
        <f t="shared" si="1"/>
        <v>3.3333333333333335E-3</v>
      </c>
      <c r="H37" s="12">
        <v>1</v>
      </c>
      <c r="I37" s="7">
        <f>E37*G37*H37</f>
        <v>1.2E-4</v>
      </c>
      <c r="J37" s="18"/>
      <c r="K37" s="19" t="s">
        <v>343</v>
      </c>
      <c r="L37" s="21"/>
      <c r="O37" s="68"/>
      <c r="T37" s="12"/>
      <c r="U37" s="7"/>
      <c r="Y37" s="12"/>
      <c r="Z37" s="7"/>
      <c r="AB37" s="69"/>
    </row>
    <row r="38" spans="1:28" ht="14" x14ac:dyDescent="0.15">
      <c r="A38" s="21">
        <v>7</v>
      </c>
      <c r="B38" s="17">
        <v>3</v>
      </c>
      <c r="C38" t="str">
        <f>VLOOKUP(B:B,'Sub Op Table'!A:C,2,0)</f>
        <v>OBTAIN WITH 100% BEND</v>
      </c>
      <c r="D38" s="6">
        <f>VLOOKUP(B38,'Sub Op Table'!A:C,3,0)</f>
        <v>2.88</v>
      </c>
      <c r="E38" s="7">
        <f t="shared" si="5"/>
        <v>4.8000000000000001E-2</v>
      </c>
      <c r="F38" s="7" t="s">
        <v>333</v>
      </c>
      <c r="G38" s="20">
        <f t="shared" si="1"/>
        <v>3.3333333333333335E-3</v>
      </c>
      <c r="H38" s="12">
        <v>1</v>
      </c>
      <c r="I38" s="7">
        <f t="shared" ref="I38:I44" si="6">E38*G38*H38</f>
        <v>1.6000000000000001E-4</v>
      </c>
      <c r="J38" s="18"/>
      <c r="K38" s="19" t="s">
        <v>344</v>
      </c>
      <c r="L38" s="21"/>
      <c r="O38" s="68"/>
      <c r="T38" s="12"/>
      <c r="U38" s="7"/>
      <c r="Y38" s="12"/>
      <c r="Z38" s="7"/>
      <c r="AB38" s="69"/>
    </row>
    <row r="39" spans="1:28" ht="14" x14ac:dyDescent="0.15">
      <c r="A39" s="21">
        <v>8</v>
      </c>
      <c r="B39" s="17">
        <v>22</v>
      </c>
      <c r="C39" t="str">
        <f>VLOOKUP(B:B,'Sub Op Table'!A:C,2,0)</f>
        <v>WALK 1-2 STEPS (0-5 FT, 0.0-1.5 M)</v>
      </c>
      <c r="D39" s="6">
        <f>VLOOKUP(B39,'Sub Op Table'!A:C,3,0)</f>
        <v>1.0799999999999998</v>
      </c>
      <c r="E39" s="7">
        <f t="shared" si="5"/>
        <v>1.7999999999999999E-2</v>
      </c>
      <c r="F39" s="7" t="s">
        <v>333</v>
      </c>
      <c r="G39" s="20">
        <f t="shared" si="1"/>
        <v>3.3333333333333335E-3</v>
      </c>
      <c r="H39" s="12">
        <v>1</v>
      </c>
      <c r="I39" s="7">
        <f t="shared" si="6"/>
        <v>6.0000000000000002E-5</v>
      </c>
      <c r="J39" s="18"/>
      <c r="K39" s="19" t="s">
        <v>345</v>
      </c>
      <c r="L39" s="21"/>
      <c r="O39" s="68"/>
      <c r="T39" s="12"/>
      <c r="U39" s="7"/>
      <c r="Y39" s="12"/>
      <c r="Z39" s="7"/>
      <c r="AB39" s="69"/>
    </row>
    <row r="40" spans="1:28" ht="14" x14ac:dyDescent="0.15">
      <c r="A40" s="21">
        <v>9</v>
      </c>
      <c r="B40" s="17">
        <v>7</v>
      </c>
      <c r="C40" t="str">
        <f>VLOOKUP(B:B,'Sub Op Table'!A:C,2,0)</f>
        <v>PLACE</v>
      </c>
      <c r="D40" s="6">
        <f>VLOOKUP(B40,'Sub Op Table'!A:C,3,0)</f>
        <v>0.72</v>
      </c>
      <c r="E40" s="7">
        <f t="shared" si="5"/>
        <v>1.2E-2</v>
      </c>
      <c r="F40" s="7" t="s">
        <v>335</v>
      </c>
      <c r="G40" s="20">
        <f t="shared" si="1"/>
        <v>1</v>
      </c>
      <c r="H40" s="12">
        <v>1</v>
      </c>
      <c r="I40" s="7">
        <f t="shared" si="6"/>
        <v>1.2E-2</v>
      </c>
      <c r="J40" s="18"/>
      <c r="K40" s="19" t="s">
        <v>346</v>
      </c>
      <c r="L40" s="21"/>
      <c r="T40" s="12"/>
      <c r="U40" s="7"/>
      <c r="Y40" s="12"/>
      <c r="Z40" s="7"/>
      <c r="AB40" s="69"/>
    </row>
    <row r="41" spans="1:28" ht="14" x14ac:dyDescent="0.15">
      <c r="A41" s="21">
        <v>10</v>
      </c>
      <c r="B41" s="17">
        <v>17</v>
      </c>
      <c r="C41" t="str">
        <f>VLOOKUP(B:B,'Sub Op Table'!A:C,2,0)</f>
        <v>READ 2-3 DIGITS/4-8 WORDS</v>
      </c>
      <c r="D41" s="6">
        <f>VLOOKUP(B41,'Sub Op Table'!A:C,3,0)</f>
        <v>1.0799999999999998</v>
      </c>
      <c r="E41" s="7">
        <f t="shared" si="5"/>
        <v>1.7999999999999999E-2</v>
      </c>
      <c r="F41" s="7" t="s">
        <v>335</v>
      </c>
      <c r="G41" s="20">
        <f t="shared" si="1"/>
        <v>1</v>
      </c>
      <c r="H41" s="12">
        <v>1</v>
      </c>
      <c r="I41" s="7">
        <f t="shared" si="6"/>
        <v>1.7999999999999999E-2</v>
      </c>
      <c r="J41" s="18"/>
      <c r="K41" s="19" t="s">
        <v>347</v>
      </c>
      <c r="L41" s="21"/>
      <c r="T41" s="12"/>
      <c r="U41" s="7"/>
      <c r="Y41" s="12"/>
      <c r="Z41" s="7"/>
      <c r="AB41" s="69"/>
    </row>
    <row r="42" spans="1:28" ht="14" x14ac:dyDescent="0.15">
      <c r="A42" s="21">
        <v>11</v>
      </c>
      <c r="B42" s="17">
        <v>1</v>
      </c>
      <c r="C42" t="str">
        <f>VLOOKUP(B:B,'Sub Op Table'!A:C,2,0)</f>
        <v>OBTAIN</v>
      </c>
      <c r="D42" s="6">
        <f>VLOOKUP(B42,'Sub Op Table'!A:C,3,0)</f>
        <v>0.72</v>
      </c>
      <c r="E42" s="7">
        <f t="shared" si="5"/>
        <v>1.2E-2</v>
      </c>
      <c r="F42" s="7" t="s">
        <v>335</v>
      </c>
      <c r="G42" s="20">
        <f t="shared" si="1"/>
        <v>1</v>
      </c>
      <c r="H42" s="12">
        <v>0.5</v>
      </c>
      <c r="I42" s="7">
        <f t="shared" si="6"/>
        <v>6.0000000000000001E-3</v>
      </c>
      <c r="J42" s="18"/>
      <c r="K42" s="19" t="s">
        <v>348</v>
      </c>
      <c r="L42" s="21"/>
      <c r="T42" s="12"/>
      <c r="U42" s="7"/>
      <c r="Y42" s="12"/>
      <c r="Z42" s="7"/>
      <c r="AB42" s="69"/>
    </row>
    <row r="43" spans="1:28" ht="14" x14ac:dyDescent="0.15">
      <c r="A43" s="21">
        <v>12</v>
      </c>
      <c r="B43" s="17">
        <v>22</v>
      </c>
      <c r="C43" t="str">
        <f>VLOOKUP(B:B,'Sub Op Table'!A:C,2,0)</f>
        <v>WALK 1-2 STEPS (0-5 FT, 0.0-1.5 M)</v>
      </c>
      <c r="D43" s="6">
        <f>VLOOKUP(B43,'Sub Op Table'!A:C,3,0)</f>
        <v>1.0799999999999998</v>
      </c>
      <c r="E43" s="7">
        <f t="shared" si="5"/>
        <v>1.7999999999999999E-2</v>
      </c>
      <c r="F43" s="7" t="s">
        <v>335</v>
      </c>
      <c r="G43" s="20">
        <f t="shared" si="1"/>
        <v>1</v>
      </c>
      <c r="H43" s="12">
        <v>1</v>
      </c>
      <c r="I43" s="7">
        <f t="shared" si="6"/>
        <v>1.7999999999999999E-2</v>
      </c>
      <c r="J43" s="18"/>
      <c r="K43" s="19" t="s">
        <v>349</v>
      </c>
      <c r="L43" s="21"/>
      <c r="T43" s="12"/>
      <c r="U43" s="7"/>
      <c r="Y43" s="12"/>
      <c r="Z43" s="7"/>
      <c r="AB43" s="69"/>
    </row>
    <row r="44" spans="1:28" ht="14" x14ac:dyDescent="0.15">
      <c r="A44" s="21">
        <v>13</v>
      </c>
      <c r="B44" s="17">
        <v>245</v>
      </c>
      <c r="C44" t="str">
        <f>VLOOKUP(B:B,'Sub Op Table'!A:C,2,0)</f>
        <v>PROCESS TIME</v>
      </c>
      <c r="D44" s="14">
        <v>30</v>
      </c>
      <c r="E44" s="7">
        <f t="shared" si="5"/>
        <v>0.5</v>
      </c>
      <c r="F44" s="7" t="s">
        <v>334</v>
      </c>
      <c r="G44" s="20">
        <f t="shared" si="1"/>
        <v>0.16666666666666666</v>
      </c>
      <c r="H44" s="12">
        <v>1</v>
      </c>
      <c r="I44" s="7">
        <f t="shared" si="6"/>
        <v>8.3333333333333329E-2</v>
      </c>
      <c r="J44" s="18"/>
      <c r="K44" s="19" t="s">
        <v>350</v>
      </c>
      <c r="L44" s="21"/>
      <c r="T44" s="12"/>
      <c r="U44" s="7"/>
      <c r="Y44" s="12"/>
      <c r="Z44" s="7"/>
      <c r="AB44" s="69"/>
    </row>
    <row r="45" spans="1:28" x14ac:dyDescent="0.15">
      <c r="B45" s="4" t="s">
        <v>6</v>
      </c>
      <c r="C45" s="5" t="s">
        <v>351</v>
      </c>
      <c r="E45" s="7"/>
      <c r="F45" s="7"/>
      <c r="G45" s="7"/>
      <c r="I45" s="7"/>
      <c r="J45" s="8"/>
      <c r="K45" s="9"/>
      <c r="T45" s="12"/>
      <c r="U45" s="7"/>
      <c r="Y45" s="12"/>
      <c r="Z45" s="7"/>
      <c r="AB45" s="69"/>
    </row>
    <row r="46" spans="1:28" ht="14" x14ac:dyDescent="0.15">
      <c r="A46" s="21">
        <v>14</v>
      </c>
      <c r="B46" s="17">
        <v>434</v>
      </c>
      <c r="C46" t="str">
        <f>VLOOKUP(B:B,'Sub Op Table'!A:C,2,0)</f>
        <v>OBTAIN RADIO FROM BELT AND RETURN</v>
      </c>
      <c r="D46" s="6">
        <f>VLOOKUP(B46,'Sub Op Table'!A:C,3,0)</f>
        <v>2.88</v>
      </c>
      <c r="E46" s="7">
        <f t="shared" ref="E46:E70" si="7">D46/60</f>
        <v>4.8000000000000001E-2</v>
      </c>
      <c r="F46" s="7" t="s">
        <v>334</v>
      </c>
      <c r="G46" s="20">
        <f t="shared" ref="G46:G70" si="8">VLOOKUP(F46,$C$14:$D$24,2,FALSE)</f>
        <v>0.16666666666666666</v>
      </c>
      <c r="H46" s="12">
        <v>1</v>
      </c>
      <c r="I46" s="7">
        <f t="shared" ref="I46:I70" si="9">E46*G46*H46</f>
        <v>8.0000000000000002E-3</v>
      </c>
      <c r="J46" s="18"/>
      <c r="K46" s="19" t="s">
        <v>382</v>
      </c>
      <c r="L46" s="21"/>
      <c r="T46" s="12"/>
      <c r="U46" s="7"/>
      <c r="Y46" s="12"/>
      <c r="Z46" s="7"/>
      <c r="AB46" s="69"/>
    </row>
    <row r="47" spans="1:28" ht="14" x14ac:dyDescent="0.15">
      <c r="A47" s="21">
        <v>15</v>
      </c>
      <c r="B47" s="17">
        <v>1</v>
      </c>
      <c r="C47" t="str">
        <f>VLOOKUP(B:B,'Sub Op Table'!A:C,2,0)</f>
        <v>OBTAIN</v>
      </c>
      <c r="D47" s="6">
        <f>VLOOKUP(B47,'Sub Op Table'!A:C,3,0)</f>
        <v>0.72</v>
      </c>
      <c r="E47" s="7">
        <f t="shared" si="7"/>
        <v>1.2E-2</v>
      </c>
      <c r="F47" s="7" t="s">
        <v>334</v>
      </c>
      <c r="G47" s="20">
        <f t="shared" si="8"/>
        <v>0.16666666666666666</v>
      </c>
      <c r="H47" s="12">
        <v>1</v>
      </c>
      <c r="I47" s="7">
        <f t="shared" si="9"/>
        <v>2E-3</v>
      </c>
      <c r="J47" s="18"/>
      <c r="K47" s="19" t="s">
        <v>353</v>
      </c>
      <c r="L47" s="21"/>
      <c r="T47" s="12"/>
      <c r="U47" s="7"/>
      <c r="Y47" s="12"/>
      <c r="Z47" s="7"/>
      <c r="AB47" s="69"/>
    </row>
    <row r="48" spans="1:28" ht="28" x14ac:dyDescent="0.15">
      <c r="A48" s="21">
        <f t="shared" ref="A48:A70" si="10">A47+1</f>
        <v>16</v>
      </c>
      <c r="B48" s="17">
        <v>245</v>
      </c>
      <c r="C48" t="str">
        <f>VLOOKUP(B:B,'Sub Op Table'!A:C,2,0)</f>
        <v>PROCESS TIME</v>
      </c>
      <c r="D48" s="14">
        <v>15</v>
      </c>
      <c r="E48" s="7">
        <f t="shared" si="7"/>
        <v>0.25</v>
      </c>
      <c r="F48" s="7" t="s">
        <v>335</v>
      </c>
      <c r="G48" s="20">
        <f t="shared" si="8"/>
        <v>1</v>
      </c>
      <c r="H48" s="12">
        <v>1</v>
      </c>
      <c r="I48" s="7">
        <f t="shared" si="9"/>
        <v>0.25</v>
      </c>
      <c r="J48" s="18"/>
      <c r="K48" s="19" t="s">
        <v>439</v>
      </c>
      <c r="L48" s="21"/>
      <c r="T48" s="12"/>
      <c r="U48" s="7"/>
      <c r="Y48" s="12"/>
      <c r="Z48" s="7"/>
      <c r="AB48" s="69"/>
    </row>
    <row r="49" spans="1:28" ht="14" x14ac:dyDescent="0.15">
      <c r="A49" s="21">
        <f t="shared" si="10"/>
        <v>17</v>
      </c>
      <c r="B49" s="17">
        <v>25</v>
      </c>
      <c r="C49" t="str">
        <f>VLOOKUP(B:B,'Sub Op Table'!A:C,2,0)</f>
        <v>WALK 8-10 STEPS (19-25 FT, 8.4-11.4 M)</v>
      </c>
      <c r="D49" s="6">
        <f>VLOOKUP(B49,'Sub Op Table'!A:C,3,0)</f>
        <v>5.76</v>
      </c>
      <c r="E49" s="7">
        <f t="shared" si="7"/>
        <v>9.6000000000000002E-2</v>
      </c>
      <c r="F49" s="7" t="s">
        <v>334</v>
      </c>
      <c r="G49" s="20">
        <f t="shared" si="8"/>
        <v>0.16666666666666666</v>
      </c>
      <c r="H49" s="12">
        <v>1</v>
      </c>
      <c r="I49" s="7">
        <f t="shared" si="9"/>
        <v>1.6E-2</v>
      </c>
      <c r="J49" s="18"/>
      <c r="K49" s="19" t="s">
        <v>354</v>
      </c>
      <c r="L49" s="21"/>
      <c r="T49" s="12"/>
      <c r="U49" s="7"/>
      <c r="Y49" s="12"/>
      <c r="Z49" s="7"/>
      <c r="AB49" s="69"/>
    </row>
    <row r="50" spans="1:28" ht="14" x14ac:dyDescent="0.15">
      <c r="A50" s="21">
        <f t="shared" si="10"/>
        <v>18</v>
      </c>
      <c r="B50" s="17">
        <v>7</v>
      </c>
      <c r="C50" t="str">
        <f>VLOOKUP(B:B,'Sub Op Table'!A:C,2,0)</f>
        <v>PLACE</v>
      </c>
      <c r="D50" s="6">
        <f>VLOOKUP(B50,'Sub Op Table'!A:C,3,0)</f>
        <v>0.72</v>
      </c>
      <c r="E50" s="7">
        <f t="shared" si="7"/>
        <v>1.2E-2</v>
      </c>
      <c r="F50" s="7" t="s">
        <v>334</v>
      </c>
      <c r="G50" s="20">
        <f t="shared" si="8"/>
        <v>0.16666666666666666</v>
      </c>
      <c r="H50" s="12">
        <v>1</v>
      </c>
      <c r="I50" s="7">
        <f t="shared" si="9"/>
        <v>2E-3</v>
      </c>
      <c r="J50" s="18"/>
      <c r="K50" s="19" t="s">
        <v>440</v>
      </c>
      <c r="L50" s="21"/>
      <c r="T50" s="12"/>
      <c r="U50" s="7"/>
      <c r="Y50" s="12"/>
      <c r="Z50" s="7"/>
      <c r="AB50" s="69"/>
    </row>
    <row r="51" spans="1:28" ht="14" x14ac:dyDescent="0.15">
      <c r="A51" s="21">
        <f t="shared" si="10"/>
        <v>19</v>
      </c>
      <c r="B51" s="17">
        <v>17</v>
      </c>
      <c r="C51" t="str">
        <f>VLOOKUP(B:B,'Sub Op Table'!A:C,2,0)</f>
        <v>READ 2-3 DIGITS/4-8 WORDS</v>
      </c>
      <c r="D51" s="6">
        <f>VLOOKUP(B51,'Sub Op Table'!A:C,3,0)</f>
        <v>1.0799999999999998</v>
      </c>
      <c r="E51" s="7">
        <f t="shared" si="7"/>
        <v>1.7999999999999999E-2</v>
      </c>
      <c r="F51" s="7" t="s">
        <v>334</v>
      </c>
      <c r="G51" s="20">
        <f t="shared" si="8"/>
        <v>0.16666666666666666</v>
      </c>
      <c r="H51" s="12">
        <v>1</v>
      </c>
      <c r="I51" s="7">
        <f t="shared" si="9"/>
        <v>2.9999999999999996E-3</v>
      </c>
      <c r="J51" s="18"/>
      <c r="K51" s="19" t="s">
        <v>356</v>
      </c>
      <c r="L51" s="21"/>
      <c r="T51" s="12"/>
      <c r="U51" s="7"/>
      <c r="Y51" s="12"/>
      <c r="Z51" s="7"/>
      <c r="AB51" s="69"/>
    </row>
    <row r="52" spans="1:28" ht="14" x14ac:dyDescent="0.15">
      <c r="A52" s="21">
        <f t="shared" si="10"/>
        <v>20</v>
      </c>
      <c r="B52" s="17">
        <v>7</v>
      </c>
      <c r="C52" t="str">
        <f>VLOOKUP(B:B,'Sub Op Table'!A:C,2,0)</f>
        <v>PLACE</v>
      </c>
      <c r="D52" s="6">
        <f>VLOOKUP(B52,'Sub Op Table'!A:C,3,0)</f>
        <v>0.72</v>
      </c>
      <c r="E52" s="7">
        <f t="shared" si="7"/>
        <v>1.2E-2</v>
      </c>
      <c r="F52" s="7" t="s">
        <v>334</v>
      </c>
      <c r="G52" s="20">
        <f t="shared" si="8"/>
        <v>0.16666666666666666</v>
      </c>
      <c r="H52" s="12">
        <v>1</v>
      </c>
      <c r="I52" s="7">
        <f t="shared" si="9"/>
        <v>2E-3</v>
      </c>
      <c r="J52" s="18"/>
      <c r="K52" s="19" t="s">
        <v>357</v>
      </c>
      <c r="L52" s="21"/>
      <c r="T52" s="12"/>
      <c r="U52" s="7"/>
      <c r="Y52" s="12"/>
      <c r="Z52" s="7"/>
      <c r="AB52" s="69"/>
    </row>
    <row r="53" spans="1:28" ht="14" x14ac:dyDescent="0.15">
      <c r="A53" s="21">
        <f t="shared" si="10"/>
        <v>21</v>
      </c>
      <c r="B53" s="17">
        <v>1</v>
      </c>
      <c r="C53" t="str">
        <f>VLOOKUP(B:B,'Sub Op Table'!A:C,2,0)</f>
        <v>OBTAIN</v>
      </c>
      <c r="D53" s="6">
        <f>VLOOKUP(B53,'Sub Op Table'!A:C,3,0)</f>
        <v>0.72</v>
      </c>
      <c r="E53" s="7">
        <f t="shared" si="7"/>
        <v>1.2E-2</v>
      </c>
      <c r="F53" s="7" t="s">
        <v>334</v>
      </c>
      <c r="G53" s="20">
        <f t="shared" si="8"/>
        <v>0.16666666666666666</v>
      </c>
      <c r="H53" s="12">
        <v>1</v>
      </c>
      <c r="I53" s="7">
        <f t="shared" si="9"/>
        <v>2E-3</v>
      </c>
      <c r="J53" s="18"/>
      <c r="K53" s="19" t="s">
        <v>369</v>
      </c>
      <c r="L53" s="21"/>
      <c r="T53" s="12"/>
      <c r="U53" s="7"/>
      <c r="Y53" s="12"/>
      <c r="Z53" s="7"/>
      <c r="AB53" s="69"/>
    </row>
    <row r="54" spans="1:28" ht="14" x14ac:dyDescent="0.15">
      <c r="A54" s="21">
        <f t="shared" si="10"/>
        <v>22</v>
      </c>
      <c r="B54" s="17">
        <v>25</v>
      </c>
      <c r="C54" t="str">
        <f>VLOOKUP(B:B,'Sub Op Table'!A:C,2,0)</f>
        <v>WALK 8-10 STEPS (19-25 FT, 8.4-11.4 M)</v>
      </c>
      <c r="D54" s="6">
        <f>VLOOKUP(B54,'Sub Op Table'!A:C,3,0)</f>
        <v>5.76</v>
      </c>
      <c r="E54" s="7">
        <f t="shared" si="7"/>
        <v>9.6000000000000002E-2</v>
      </c>
      <c r="F54" s="7" t="s">
        <v>334</v>
      </c>
      <c r="G54" s="20">
        <f t="shared" si="8"/>
        <v>0.16666666666666666</v>
      </c>
      <c r="H54" s="12">
        <v>1</v>
      </c>
      <c r="I54" s="7">
        <f t="shared" si="9"/>
        <v>1.6E-2</v>
      </c>
      <c r="J54" s="18"/>
      <c r="K54" s="19" t="s">
        <v>398</v>
      </c>
      <c r="L54" s="21"/>
      <c r="T54" s="12"/>
      <c r="U54" s="7"/>
      <c r="Y54" s="12"/>
      <c r="Z54" s="7"/>
      <c r="AB54" s="69"/>
    </row>
    <row r="55" spans="1:28" ht="14" x14ac:dyDescent="0.15">
      <c r="A55" s="21">
        <f t="shared" si="10"/>
        <v>23</v>
      </c>
      <c r="B55" s="17">
        <v>434</v>
      </c>
      <c r="C55" t="str">
        <f>VLOOKUP(B:B,'Sub Op Table'!A:C,2,0)</f>
        <v>OBTAIN RADIO FROM BELT AND RETURN</v>
      </c>
      <c r="D55" s="6">
        <f>VLOOKUP(B55,'Sub Op Table'!A:C,3,0)</f>
        <v>2.88</v>
      </c>
      <c r="E55" s="7">
        <f t="shared" si="7"/>
        <v>4.8000000000000001E-2</v>
      </c>
      <c r="F55" s="7" t="s">
        <v>370</v>
      </c>
      <c r="G55" s="20">
        <f t="shared" si="8"/>
        <v>1.6666666666666665</v>
      </c>
      <c r="H55" s="12">
        <v>1</v>
      </c>
      <c r="I55" s="7">
        <f t="shared" si="9"/>
        <v>7.9999999999999988E-2</v>
      </c>
      <c r="J55" s="18"/>
      <c r="K55" s="19" t="s">
        <v>352</v>
      </c>
      <c r="L55" s="21"/>
      <c r="T55" s="12"/>
      <c r="U55" s="7"/>
      <c r="Y55" s="12"/>
      <c r="Z55" s="7"/>
      <c r="AB55" s="69"/>
    </row>
    <row r="56" spans="1:28" ht="14" x14ac:dyDescent="0.15">
      <c r="A56" s="21">
        <f t="shared" si="10"/>
        <v>24</v>
      </c>
      <c r="B56" s="17">
        <v>1</v>
      </c>
      <c r="C56" t="str">
        <f>VLOOKUP(B:B,'Sub Op Table'!A:C,2,0)</f>
        <v>OBTAIN</v>
      </c>
      <c r="D56" s="6">
        <f>VLOOKUP(B56,'Sub Op Table'!A:C,3,0)</f>
        <v>0.72</v>
      </c>
      <c r="E56" s="7">
        <f t="shared" si="7"/>
        <v>1.2E-2</v>
      </c>
      <c r="F56" s="7" t="s">
        <v>370</v>
      </c>
      <c r="G56" s="20">
        <f t="shared" si="8"/>
        <v>1.6666666666666665</v>
      </c>
      <c r="H56" s="12">
        <v>1</v>
      </c>
      <c r="I56" s="7">
        <f t="shared" si="9"/>
        <v>1.9999999999999997E-2</v>
      </c>
      <c r="J56" s="18"/>
      <c r="K56" s="19" t="s">
        <v>359</v>
      </c>
      <c r="L56" s="21"/>
      <c r="T56" s="12"/>
      <c r="U56" s="7"/>
      <c r="Y56" s="12"/>
      <c r="Z56" s="7"/>
      <c r="AB56" s="69"/>
    </row>
    <row r="57" spans="1:28" ht="14" x14ac:dyDescent="0.15">
      <c r="A57" s="21">
        <f t="shared" si="10"/>
        <v>25</v>
      </c>
      <c r="B57" s="17">
        <v>25</v>
      </c>
      <c r="C57" t="str">
        <f>VLOOKUP(B:B,'Sub Op Table'!A:C,2,0)</f>
        <v>WALK 8-10 STEPS (19-25 FT, 8.4-11.4 M)</v>
      </c>
      <c r="D57" s="6">
        <f>VLOOKUP(B57,'Sub Op Table'!A:C,3,0)</f>
        <v>5.76</v>
      </c>
      <c r="E57" s="7">
        <f t="shared" si="7"/>
        <v>9.6000000000000002E-2</v>
      </c>
      <c r="F57" s="7" t="s">
        <v>336</v>
      </c>
      <c r="G57" s="20">
        <f t="shared" si="8"/>
        <v>15</v>
      </c>
      <c r="H57" s="12">
        <v>1</v>
      </c>
      <c r="I57" s="7">
        <f t="shared" si="9"/>
        <v>1.44</v>
      </c>
      <c r="J57" s="18"/>
      <c r="K57" s="19" t="s">
        <v>358</v>
      </c>
      <c r="L57" s="21"/>
      <c r="T57" s="12"/>
      <c r="U57" s="7"/>
      <c r="Y57" s="12"/>
      <c r="Z57" s="7"/>
      <c r="AB57" s="69"/>
    </row>
    <row r="58" spans="1:28" ht="42" x14ac:dyDescent="0.15">
      <c r="A58" s="21">
        <f t="shared" si="10"/>
        <v>26</v>
      </c>
      <c r="B58" s="17">
        <v>245</v>
      </c>
      <c r="C58" t="str">
        <f>VLOOKUP(B:B,'Sub Op Table'!A:C,2,0)</f>
        <v>PROCESS TIME</v>
      </c>
      <c r="D58" s="14">
        <v>5</v>
      </c>
      <c r="E58" s="7">
        <f t="shared" si="7"/>
        <v>8.3333333333333329E-2</v>
      </c>
      <c r="F58" s="7" t="s">
        <v>336</v>
      </c>
      <c r="G58" s="20">
        <f t="shared" si="8"/>
        <v>15</v>
      </c>
      <c r="H58" s="12">
        <v>1</v>
      </c>
      <c r="I58" s="7">
        <f t="shared" si="9"/>
        <v>1.25</v>
      </c>
      <c r="J58" s="18"/>
      <c r="K58" s="19" t="s">
        <v>375</v>
      </c>
      <c r="L58" s="21"/>
      <c r="T58" s="12"/>
      <c r="U58" s="7"/>
      <c r="Y58" s="12"/>
      <c r="Z58" s="7"/>
      <c r="AB58" s="69"/>
    </row>
    <row r="59" spans="1:28" ht="14" x14ac:dyDescent="0.15">
      <c r="A59" s="21">
        <f t="shared" si="10"/>
        <v>27</v>
      </c>
      <c r="B59" s="17">
        <v>1</v>
      </c>
      <c r="C59" t="str">
        <f>VLOOKUP(B:B,'Sub Op Table'!A:C,2,0)</f>
        <v>OBTAIN</v>
      </c>
      <c r="D59" s="6">
        <f>VLOOKUP(B59,'Sub Op Table'!A:C,3,0)</f>
        <v>0.72</v>
      </c>
      <c r="E59" s="7">
        <f t="shared" si="7"/>
        <v>1.2E-2</v>
      </c>
      <c r="F59" s="7" t="s">
        <v>698</v>
      </c>
      <c r="G59" s="20">
        <f>VLOOKUP(F59,$C$14:$D$24,2,FALSE)</f>
        <v>19.866666666666667</v>
      </c>
      <c r="H59" s="12">
        <v>1</v>
      </c>
      <c r="I59" s="7">
        <f>E59*G59*H59</f>
        <v>0.2384</v>
      </c>
      <c r="J59" s="155"/>
      <c r="K59" s="19" t="s">
        <v>360</v>
      </c>
      <c r="L59" s="21"/>
      <c r="T59" s="12"/>
      <c r="U59" s="7"/>
      <c r="Y59" s="12"/>
      <c r="Z59" s="7"/>
      <c r="AB59" s="69"/>
    </row>
    <row r="60" spans="1:28" ht="14" x14ac:dyDescent="0.15">
      <c r="A60" s="21">
        <f t="shared" si="10"/>
        <v>28</v>
      </c>
      <c r="B60" s="17">
        <v>120</v>
      </c>
      <c r="C60" t="str">
        <f>VLOOKUP(B:B,'Sub Op Table'!A:C,2,0)</f>
        <v xml:space="preserve">SCAN BARCODE </v>
      </c>
      <c r="D60" s="6">
        <f>VLOOKUP(B60,'Sub Op Table'!A:C,3,0)</f>
        <v>1.7999999999999998</v>
      </c>
      <c r="E60" s="7">
        <f t="shared" si="7"/>
        <v>2.9999999999999995E-2</v>
      </c>
      <c r="F60" s="7" t="s">
        <v>698</v>
      </c>
      <c r="G60" s="20">
        <f t="shared" si="8"/>
        <v>19.866666666666667</v>
      </c>
      <c r="H60" s="12">
        <v>1</v>
      </c>
      <c r="I60" s="7">
        <f t="shared" si="9"/>
        <v>0.59599999999999997</v>
      </c>
      <c r="J60" s="18"/>
      <c r="K60" s="19" t="s">
        <v>361</v>
      </c>
      <c r="L60" s="21"/>
      <c r="T60" s="12"/>
      <c r="U60" s="7"/>
      <c r="Y60" s="12"/>
      <c r="Z60" s="7"/>
      <c r="AB60" s="69"/>
    </row>
    <row r="61" spans="1:28" ht="14" x14ac:dyDescent="0.15">
      <c r="A61" s="21">
        <f t="shared" si="10"/>
        <v>29</v>
      </c>
      <c r="B61" s="17">
        <v>25</v>
      </c>
      <c r="C61" t="str">
        <f>VLOOKUP(B:B,'Sub Op Table'!A:C,2,0)</f>
        <v>WALK 8-10 STEPS (19-25 FT, 8.4-11.4 M)</v>
      </c>
      <c r="D61" s="6">
        <f>VLOOKUP(B61,'Sub Op Table'!A:C,3,0)</f>
        <v>5.76</v>
      </c>
      <c r="E61" s="7">
        <f t="shared" si="7"/>
        <v>9.6000000000000002E-2</v>
      </c>
      <c r="F61" s="7" t="s">
        <v>370</v>
      </c>
      <c r="G61" s="20">
        <f t="shared" si="8"/>
        <v>1.6666666666666665</v>
      </c>
      <c r="H61" s="12">
        <v>1</v>
      </c>
      <c r="I61" s="7">
        <f t="shared" si="9"/>
        <v>0.15999999999999998</v>
      </c>
      <c r="J61" s="18"/>
      <c r="K61" s="19" t="s">
        <v>363</v>
      </c>
      <c r="L61" s="21"/>
      <c r="T61" s="12"/>
      <c r="U61" s="7"/>
      <c r="Y61" s="12"/>
      <c r="Z61" s="7"/>
      <c r="AB61" s="69"/>
    </row>
    <row r="62" spans="1:28" ht="14" x14ac:dyDescent="0.15">
      <c r="A62" s="21">
        <f t="shared" si="10"/>
        <v>30</v>
      </c>
      <c r="B62" s="17">
        <v>14</v>
      </c>
      <c r="C62" t="str">
        <f>VLOOKUP(B:B,'Sub Op Table'!A:C,2,0)</f>
        <v>POSITION WITH CARE AND 50% BEND</v>
      </c>
      <c r="D62" s="6">
        <f>VLOOKUP(B62,'Sub Op Table'!A:C,3,0)</f>
        <v>3.5999999999999996</v>
      </c>
      <c r="E62" s="7">
        <f t="shared" si="7"/>
        <v>5.9999999999999991E-2</v>
      </c>
      <c r="F62" s="7" t="s">
        <v>370</v>
      </c>
      <c r="G62" s="20">
        <f t="shared" si="8"/>
        <v>1.6666666666666665</v>
      </c>
      <c r="H62" s="12">
        <v>1</v>
      </c>
      <c r="I62" s="7">
        <f t="shared" si="9"/>
        <v>9.9999999999999978E-2</v>
      </c>
      <c r="J62" s="18"/>
      <c r="K62" s="19" t="s">
        <v>394</v>
      </c>
      <c r="L62" s="21"/>
      <c r="T62" s="12"/>
      <c r="U62" s="7"/>
      <c r="Y62" s="12"/>
      <c r="Z62" s="7"/>
      <c r="AB62" s="69"/>
    </row>
    <row r="63" spans="1:28" ht="14" x14ac:dyDescent="0.15">
      <c r="A63" s="21">
        <f t="shared" si="10"/>
        <v>31</v>
      </c>
      <c r="B63" s="17">
        <v>7</v>
      </c>
      <c r="C63" t="str">
        <f>VLOOKUP(B:B,'Sub Op Table'!A:C,2,0)</f>
        <v>PLACE</v>
      </c>
      <c r="D63" s="6">
        <f>VLOOKUP(B63,'Sub Op Table'!A:C,3,0)</f>
        <v>0.72</v>
      </c>
      <c r="E63" s="7">
        <f t="shared" si="7"/>
        <v>1.2E-2</v>
      </c>
      <c r="F63" s="7" t="s">
        <v>336</v>
      </c>
      <c r="G63" s="20">
        <f t="shared" si="8"/>
        <v>15</v>
      </c>
      <c r="H63" s="12">
        <v>1</v>
      </c>
      <c r="I63" s="7">
        <f t="shared" si="9"/>
        <v>0.18</v>
      </c>
      <c r="J63" s="18"/>
      <c r="K63" s="19" t="s">
        <v>364</v>
      </c>
      <c r="L63" s="21"/>
      <c r="T63" s="12"/>
      <c r="U63" s="7"/>
      <c r="Y63" s="12"/>
      <c r="Z63" s="7"/>
      <c r="AB63" s="69"/>
    </row>
    <row r="64" spans="1:28" ht="14" x14ac:dyDescent="0.15">
      <c r="A64" s="21">
        <f t="shared" si="10"/>
        <v>32</v>
      </c>
      <c r="B64" s="17">
        <v>120</v>
      </c>
      <c r="C64" t="str">
        <f>VLOOKUP(B:B,'Sub Op Table'!A:C,2,0)</f>
        <v xml:space="preserve">SCAN BARCODE </v>
      </c>
      <c r="D64" s="6">
        <f>VLOOKUP(B64,'Sub Op Table'!A:C,3,0)</f>
        <v>1.7999999999999998</v>
      </c>
      <c r="E64" s="7">
        <f t="shared" si="7"/>
        <v>2.9999999999999995E-2</v>
      </c>
      <c r="F64" s="7" t="s">
        <v>336</v>
      </c>
      <c r="G64" s="20">
        <f t="shared" si="8"/>
        <v>15</v>
      </c>
      <c r="H64" s="12">
        <v>1</v>
      </c>
      <c r="I64" s="7">
        <f t="shared" si="9"/>
        <v>0.44999999999999996</v>
      </c>
      <c r="J64" s="18"/>
      <c r="K64" s="19" t="s">
        <v>365</v>
      </c>
      <c r="L64" s="21"/>
      <c r="T64" s="12"/>
      <c r="U64" s="7"/>
      <c r="Y64" s="12"/>
      <c r="Z64" s="7"/>
      <c r="AB64" s="69"/>
    </row>
    <row r="65" spans="1:29" ht="14" x14ac:dyDescent="0.15">
      <c r="A65" s="21">
        <f t="shared" si="10"/>
        <v>33</v>
      </c>
      <c r="B65" s="17">
        <v>1</v>
      </c>
      <c r="C65" t="str">
        <f>VLOOKUP(B:B,'Sub Op Table'!A:C,2,0)</f>
        <v>OBTAIN</v>
      </c>
      <c r="D65" s="6">
        <f>VLOOKUP(B65,'Sub Op Table'!A:C,3,0)</f>
        <v>0.72</v>
      </c>
      <c r="E65" s="7">
        <f t="shared" si="7"/>
        <v>1.2E-2</v>
      </c>
      <c r="F65" s="7" t="s">
        <v>335</v>
      </c>
      <c r="G65" s="20">
        <f t="shared" si="8"/>
        <v>1</v>
      </c>
      <c r="H65" s="12">
        <v>1</v>
      </c>
      <c r="I65" s="7">
        <f t="shared" si="9"/>
        <v>1.2E-2</v>
      </c>
      <c r="J65" s="18"/>
      <c r="K65" s="19" t="s">
        <v>371</v>
      </c>
      <c r="L65" s="21"/>
      <c r="T65" s="12"/>
      <c r="U65" s="7"/>
      <c r="Y65" s="12"/>
      <c r="Z65" s="7"/>
      <c r="AB65" s="69"/>
    </row>
    <row r="66" spans="1:29" ht="14" x14ac:dyDescent="0.15">
      <c r="A66" s="21">
        <f t="shared" si="10"/>
        <v>34</v>
      </c>
      <c r="B66" s="17">
        <v>521</v>
      </c>
      <c r="C66" t="str">
        <f>VLOOKUP(B:B,'Sub Op Table'!A:C,2,0)</f>
        <v>FOLD SHEET OF PAPER</v>
      </c>
      <c r="D66" s="6">
        <f>VLOOKUP(B66,'Sub Op Table'!A:C,3,0)</f>
        <v>5.76</v>
      </c>
      <c r="E66" s="7">
        <f t="shared" si="7"/>
        <v>9.6000000000000002E-2</v>
      </c>
      <c r="F66" s="7" t="s">
        <v>335</v>
      </c>
      <c r="G66" s="20">
        <f t="shared" si="8"/>
        <v>1</v>
      </c>
      <c r="H66" s="12">
        <v>1</v>
      </c>
      <c r="I66" s="7">
        <f t="shared" si="9"/>
        <v>9.6000000000000002E-2</v>
      </c>
      <c r="J66" s="18"/>
      <c r="K66" s="19" t="s">
        <v>367</v>
      </c>
      <c r="L66" s="21"/>
      <c r="T66" s="12"/>
      <c r="U66" s="7"/>
      <c r="Y66" s="12"/>
      <c r="Z66" s="7"/>
      <c r="AB66" s="69"/>
    </row>
    <row r="67" spans="1:29" ht="14" x14ac:dyDescent="0.15">
      <c r="A67" s="21">
        <f t="shared" si="10"/>
        <v>35</v>
      </c>
      <c r="B67" s="17">
        <v>10</v>
      </c>
      <c r="C67" t="str">
        <f>VLOOKUP(B:B,'Sub Op Table'!A:C,2,0)</f>
        <v>PLACE WITH ADJUSTMENTS</v>
      </c>
      <c r="D67" s="6">
        <f>VLOOKUP(B67,'Sub Op Table'!A:C,3,0)</f>
        <v>1.44</v>
      </c>
      <c r="E67" s="7">
        <f t="shared" si="7"/>
        <v>2.4E-2</v>
      </c>
      <c r="F67" s="7" t="s">
        <v>335</v>
      </c>
      <c r="G67" s="20">
        <f t="shared" si="8"/>
        <v>1</v>
      </c>
      <c r="H67" s="12">
        <v>1</v>
      </c>
      <c r="I67" s="7">
        <f t="shared" si="9"/>
        <v>2.4E-2</v>
      </c>
      <c r="J67" s="18"/>
      <c r="K67" s="19" t="s">
        <v>368</v>
      </c>
      <c r="L67" s="21"/>
      <c r="T67" s="12"/>
      <c r="U67" s="7"/>
      <c r="Y67" s="12"/>
      <c r="Z67" s="7"/>
      <c r="AB67" s="69"/>
    </row>
    <row r="68" spans="1:29" ht="14" x14ac:dyDescent="0.15">
      <c r="A68" s="21">
        <f t="shared" si="10"/>
        <v>36</v>
      </c>
      <c r="B68" s="17">
        <v>25</v>
      </c>
      <c r="C68" t="str">
        <f>VLOOKUP(B:B,'Sub Op Table'!A:C,2,0)</f>
        <v>WALK 8-10 STEPS (19-25 FT, 8.4-11.4 M)</v>
      </c>
      <c r="D68" s="6">
        <f>VLOOKUP(B68,'Sub Op Table'!A:C,3,0)</f>
        <v>5.76</v>
      </c>
      <c r="E68" s="7">
        <f t="shared" si="7"/>
        <v>9.6000000000000002E-2</v>
      </c>
      <c r="F68" s="7" t="s">
        <v>370</v>
      </c>
      <c r="G68" s="20">
        <f t="shared" si="8"/>
        <v>1.6666666666666665</v>
      </c>
      <c r="H68" s="12">
        <v>1</v>
      </c>
      <c r="I68" s="7">
        <f t="shared" si="9"/>
        <v>0.15999999999999998</v>
      </c>
      <c r="J68" s="18"/>
      <c r="K68" s="19" t="s">
        <v>363</v>
      </c>
      <c r="L68" s="21"/>
      <c r="T68" s="12"/>
      <c r="U68" s="7"/>
      <c r="Y68" s="12"/>
      <c r="Z68" s="7"/>
      <c r="AB68" s="69"/>
    </row>
    <row r="69" spans="1:29" ht="14" x14ac:dyDescent="0.15">
      <c r="A69" s="21">
        <f t="shared" si="10"/>
        <v>37</v>
      </c>
      <c r="B69" s="17">
        <v>1</v>
      </c>
      <c r="C69" t="str">
        <f>VLOOKUP(B:B,'Sub Op Table'!A:C,2,0)</f>
        <v>OBTAIN</v>
      </c>
      <c r="D69" s="6">
        <f>VLOOKUP(B69,'Sub Op Table'!A:C,3,0)</f>
        <v>0.72</v>
      </c>
      <c r="E69" s="7">
        <f t="shared" si="7"/>
        <v>1.2E-2</v>
      </c>
      <c r="F69" s="7" t="s">
        <v>370</v>
      </c>
      <c r="G69" s="20">
        <f t="shared" si="8"/>
        <v>1.6666666666666665</v>
      </c>
      <c r="H69" s="12">
        <v>1</v>
      </c>
      <c r="I69" s="7">
        <f t="shared" si="9"/>
        <v>1.9999999999999997E-2</v>
      </c>
      <c r="J69" s="18"/>
      <c r="K69" s="19" t="s">
        <v>369</v>
      </c>
      <c r="L69" s="21"/>
      <c r="T69" s="12"/>
      <c r="U69" s="7"/>
      <c r="Y69" s="12"/>
      <c r="Z69" s="7"/>
      <c r="AB69" s="69"/>
    </row>
    <row r="70" spans="1:29" ht="14" x14ac:dyDescent="0.15">
      <c r="A70" s="21">
        <f t="shared" si="10"/>
        <v>38</v>
      </c>
      <c r="B70" s="17">
        <v>25</v>
      </c>
      <c r="C70" t="str">
        <f>VLOOKUP(B:B,'Sub Op Table'!A:C,2,0)</f>
        <v>WALK 8-10 STEPS (19-25 FT, 8.4-11.4 M)</v>
      </c>
      <c r="D70" s="6">
        <f>VLOOKUP(B70,'Sub Op Table'!A:C,3,0)</f>
        <v>5.76</v>
      </c>
      <c r="E70" s="7">
        <f t="shared" si="7"/>
        <v>9.6000000000000002E-2</v>
      </c>
      <c r="F70" s="7" t="s">
        <v>370</v>
      </c>
      <c r="G70" s="20">
        <f t="shared" si="8"/>
        <v>1.6666666666666665</v>
      </c>
      <c r="H70" s="12">
        <v>1</v>
      </c>
      <c r="I70" s="7">
        <f t="shared" si="9"/>
        <v>0.15999999999999998</v>
      </c>
      <c r="J70" s="18"/>
      <c r="K70" s="19" t="s">
        <v>399</v>
      </c>
      <c r="L70" s="21"/>
      <c r="T70" s="12"/>
      <c r="U70" s="7"/>
      <c r="Y70" s="12"/>
      <c r="Z70" s="7"/>
      <c r="AB70" s="69"/>
    </row>
    <row r="71" spans="1:29" x14ac:dyDescent="0.15">
      <c r="B71" s="4" t="s">
        <v>6</v>
      </c>
      <c r="C71" s="5" t="s">
        <v>380</v>
      </c>
      <c r="E71" s="7"/>
      <c r="F71" s="7"/>
      <c r="G71" s="7"/>
      <c r="I71" s="7"/>
      <c r="J71" s="8"/>
      <c r="K71" s="9"/>
      <c r="T71" s="12"/>
      <c r="U71" s="7"/>
      <c r="Y71" s="12"/>
      <c r="Z71" s="7"/>
      <c r="AB71" s="69"/>
    </row>
    <row r="72" spans="1:29" ht="15" x14ac:dyDescent="0.2">
      <c r="A72" s="17"/>
      <c r="B72" s="17"/>
      <c r="C72" s="76" t="s">
        <v>699</v>
      </c>
      <c r="E72" s="7"/>
      <c r="F72" s="7"/>
      <c r="G72" s="7"/>
      <c r="I72" s="7"/>
      <c r="J72" s="18"/>
      <c r="K72" s="19"/>
      <c r="L72" s="21"/>
      <c r="T72" s="74"/>
      <c r="U72" s="12"/>
      <c r="V72" s="7"/>
      <c r="Z72" s="12"/>
      <c r="AA72" s="7"/>
      <c r="AC72" s="69"/>
    </row>
    <row r="73" spans="1:29" ht="15" x14ac:dyDescent="0.2">
      <c r="A73" s="17">
        <v>50</v>
      </c>
      <c r="B73" s="17">
        <v>245</v>
      </c>
      <c r="C73" t="str">
        <f>VLOOKUP(B:B,'Sub Op Table'!A:C,2,0)</f>
        <v>PROCESS TIME</v>
      </c>
      <c r="D73" s="14">
        <v>10</v>
      </c>
      <c r="E73" s="7">
        <f t="shared" ref="E73:E82" si="11">D73/60</f>
        <v>0.16666666666666666</v>
      </c>
      <c r="F73" s="75" t="s">
        <v>412</v>
      </c>
      <c r="G73" s="20">
        <f t="shared" ref="G73:G82" si="12">VLOOKUP(F73,$C$14:$D$21,2,FALSE)</f>
        <v>2</v>
      </c>
      <c r="H73" s="12">
        <f>'Secondary Assumptions'!C16</f>
        <v>0.95</v>
      </c>
      <c r="I73" s="7">
        <f>E73*G73*H73</f>
        <v>0.31666666666666665</v>
      </c>
      <c r="J73" s="18"/>
      <c r="K73" s="19" t="s">
        <v>657</v>
      </c>
      <c r="L73" s="21"/>
      <c r="T73" s="74"/>
      <c r="U73" s="12"/>
      <c r="V73" s="7"/>
      <c r="Z73" s="12"/>
      <c r="AA73" s="7"/>
      <c r="AC73" s="69"/>
    </row>
    <row r="74" spans="1:29" ht="15" x14ac:dyDescent="0.2">
      <c r="A74" s="17"/>
      <c r="B74" s="17"/>
      <c r="C74" s="76" t="s">
        <v>808</v>
      </c>
      <c r="E74" s="7"/>
      <c r="F74" s="75"/>
      <c r="G74" s="20"/>
      <c r="I74" s="7"/>
      <c r="J74" s="18"/>
      <c r="K74" s="19"/>
      <c r="L74" s="21"/>
      <c r="T74" s="74"/>
      <c r="U74" s="12"/>
      <c r="V74" s="7"/>
      <c r="Z74" s="12"/>
      <c r="AA74" s="7"/>
      <c r="AC74" s="69"/>
    </row>
    <row r="75" spans="1:29" ht="15" x14ac:dyDescent="0.2">
      <c r="A75" s="17">
        <v>51</v>
      </c>
      <c r="B75" s="17">
        <v>434</v>
      </c>
      <c r="C75" t="str">
        <f>VLOOKUP(B:B,'Sub Op Table'!A:C,2,0)</f>
        <v>OBTAIN RADIO FROM BELT AND RETURN</v>
      </c>
      <c r="D75" s="6">
        <f>VLOOKUP(B75,'Sub Op Table'!A:C,3,0)</f>
        <v>2.88</v>
      </c>
      <c r="E75" s="7">
        <f t="shared" si="11"/>
        <v>4.8000000000000001E-2</v>
      </c>
      <c r="F75" s="75" t="s">
        <v>412</v>
      </c>
      <c r="G75" s="20">
        <f t="shared" si="12"/>
        <v>2</v>
      </c>
      <c r="H75" s="12">
        <v>1</v>
      </c>
      <c r="I75" s="7">
        <f t="shared" ref="I75:I82" si="13">E75*G75*H75</f>
        <v>9.6000000000000002E-2</v>
      </c>
      <c r="J75" s="18"/>
      <c r="K75" s="19" t="s">
        <v>497</v>
      </c>
      <c r="L75" s="21"/>
      <c r="T75" s="74"/>
      <c r="U75" s="12"/>
      <c r="V75" s="7"/>
      <c r="Z75" s="12"/>
      <c r="AA75" s="7"/>
      <c r="AC75" s="69"/>
    </row>
    <row r="76" spans="1:29" ht="15" x14ac:dyDescent="0.2">
      <c r="A76" s="17">
        <v>52</v>
      </c>
      <c r="B76" s="17">
        <v>481</v>
      </c>
      <c r="C76" t="str">
        <f>VLOOKUP(B:B,'Sub Op Table'!A:C,2,0)</f>
        <v>TYPE 3-6 DIGITS-Keypad</v>
      </c>
      <c r="D76" s="6">
        <f>VLOOKUP(B76,'Sub Op Table'!A:C,3,0)</f>
        <v>2.1599999999999997</v>
      </c>
      <c r="E76" s="7">
        <f t="shared" si="11"/>
        <v>3.5999999999999997E-2</v>
      </c>
      <c r="F76" s="75" t="s">
        <v>412</v>
      </c>
      <c r="G76" s="20">
        <f t="shared" si="12"/>
        <v>2</v>
      </c>
      <c r="H76" s="12">
        <v>1</v>
      </c>
      <c r="I76" s="7">
        <f t="shared" si="13"/>
        <v>7.1999999999999995E-2</v>
      </c>
      <c r="J76" s="18"/>
      <c r="K76" s="19" t="s">
        <v>809</v>
      </c>
      <c r="L76" s="21"/>
      <c r="T76" s="74"/>
      <c r="U76" s="12"/>
      <c r="V76" s="7"/>
      <c r="Z76" s="12"/>
      <c r="AA76" s="7"/>
      <c r="AC76" s="69"/>
    </row>
    <row r="77" spans="1:29" ht="15" x14ac:dyDescent="0.2">
      <c r="A77" s="17">
        <v>53</v>
      </c>
      <c r="B77" s="17">
        <v>245</v>
      </c>
      <c r="C77" t="str">
        <f>VLOOKUP(B:B,'Sub Op Table'!A:C,2,0)</f>
        <v>PROCESS TIME</v>
      </c>
      <c r="D77" s="14">
        <v>60</v>
      </c>
      <c r="E77" s="7">
        <f t="shared" si="11"/>
        <v>1</v>
      </c>
      <c r="F77" s="75" t="s">
        <v>412</v>
      </c>
      <c r="G77" s="20">
        <f t="shared" si="12"/>
        <v>2</v>
      </c>
      <c r="H77" s="12">
        <v>1</v>
      </c>
      <c r="I77" s="7">
        <f t="shared" si="13"/>
        <v>2</v>
      </c>
      <c r="J77" s="18"/>
      <c r="K77" s="19" t="s">
        <v>810</v>
      </c>
      <c r="L77" s="21"/>
      <c r="T77" s="74"/>
      <c r="U77" s="12"/>
      <c r="V77" s="7"/>
      <c r="Z77" s="12"/>
      <c r="AA77" s="7"/>
      <c r="AC77" s="69"/>
    </row>
    <row r="78" spans="1:29" ht="15" x14ac:dyDescent="0.2">
      <c r="A78" s="17">
        <v>54</v>
      </c>
      <c r="B78" s="17">
        <v>245</v>
      </c>
      <c r="C78" t="str">
        <f>VLOOKUP(B:B,'Sub Op Table'!A:C,2,0)</f>
        <v>PROCESS TIME</v>
      </c>
      <c r="D78" s="14">
        <v>5</v>
      </c>
      <c r="E78" s="7">
        <f t="shared" si="11"/>
        <v>8.3333333333333329E-2</v>
      </c>
      <c r="F78" s="75" t="s">
        <v>412</v>
      </c>
      <c r="G78" s="20">
        <f t="shared" si="12"/>
        <v>2</v>
      </c>
      <c r="H78" s="12">
        <v>1</v>
      </c>
      <c r="I78" s="7">
        <f t="shared" si="13"/>
        <v>0.16666666666666666</v>
      </c>
      <c r="J78" s="18"/>
      <c r="K78" s="19" t="s">
        <v>811</v>
      </c>
      <c r="L78" s="21"/>
      <c r="T78" s="74"/>
      <c r="U78" s="12"/>
      <c r="V78" s="7"/>
      <c r="Z78" s="12"/>
      <c r="AA78" s="7"/>
      <c r="AC78" s="69"/>
    </row>
    <row r="79" spans="1:29" ht="15" x14ac:dyDescent="0.2">
      <c r="A79" s="17">
        <v>55</v>
      </c>
      <c r="B79" s="17">
        <v>245</v>
      </c>
      <c r="C79" t="str">
        <f>VLOOKUP(B:B,'Sub Op Table'!A:C,2,0)</f>
        <v>PROCESS TIME</v>
      </c>
      <c r="D79" s="14">
        <v>180</v>
      </c>
      <c r="E79" s="7">
        <f t="shared" si="11"/>
        <v>3</v>
      </c>
      <c r="F79" s="75" t="s">
        <v>412</v>
      </c>
      <c r="G79" s="20">
        <f t="shared" si="12"/>
        <v>2</v>
      </c>
      <c r="H79" s="12">
        <v>1</v>
      </c>
      <c r="I79" s="7">
        <f t="shared" si="13"/>
        <v>6</v>
      </c>
      <c r="J79" s="18"/>
      <c r="K79" s="19" t="s">
        <v>812</v>
      </c>
      <c r="L79" s="21"/>
      <c r="T79" s="74"/>
      <c r="U79" s="12"/>
      <c r="V79" s="7"/>
      <c r="Z79" s="12"/>
      <c r="AA79" s="7"/>
      <c r="AC79" s="69"/>
    </row>
    <row r="80" spans="1:29" ht="15" x14ac:dyDescent="0.2">
      <c r="A80" s="17">
        <v>56</v>
      </c>
      <c r="B80" s="17">
        <v>7</v>
      </c>
      <c r="C80" t="str">
        <f>VLOOKUP(B:B,'Sub Op Table'!A:C,2,0)</f>
        <v>PLACE</v>
      </c>
      <c r="D80" s="6">
        <f>VLOOKUP(B80,'Sub Op Table'!A:C,3,0)</f>
        <v>0.72</v>
      </c>
      <c r="E80" s="7">
        <f t="shared" si="11"/>
        <v>1.2E-2</v>
      </c>
      <c r="F80" s="75" t="s">
        <v>412</v>
      </c>
      <c r="G80" s="20">
        <f t="shared" si="12"/>
        <v>2</v>
      </c>
      <c r="H80" s="12">
        <v>1</v>
      </c>
      <c r="I80" s="7">
        <f t="shared" si="13"/>
        <v>2.4E-2</v>
      </c>
      <c r="J80" s="18"/>
      <c r="K80" s="19" t="s">
        <v>813</v>
      </c>
      <c r="L80" s="21"/>
      <c r="T80" s="74"/>
      <c r="U80" s="12"/>
      <c r="V80" s="7"/>
      <c r="Z80" s="12"/>
      <c r="AA80" s="7"/>
      <c r="AC80" s="69"/>
    </row>
    <row r="81" spans="1:30" ht="15" x14ac:dyDescent="0.2">
      <c r="A81" s="17">
        <v>57</v>
      </c>
      <c r="B81" s="17">
        <v>245</v>
      </c>
      <c r="C81" t="str">
        <f>VLOOKUP(B:B,'Sub Op Table'!A:C,2,0)</f>
        <v>PROCESS TIME</v>
      </c>
      <c r="D81" s="14">
        <v>10</v>
      </c>
      <c r="E81" s="7">
        <f t="shared" si="11"/>
        <v>0.16666666666666666</v>
      </c>
      <c r="F81" s="75" t="s">
        <v>412</v>
      </c>
      <c r="G81" s="20">
        <f t="shared" si="12"/>
        <v>2</v>
      </c>
      <c r="H81" s="12">
        <v>1</v>
      </c>
      <c r="I81" s="7">
        <f t="shared" si="13"/>
        <v>0.33333333333333331</v>
      </c>
      <c r="J81" s="18"/>
      <c r="K81" s="19" t="s">
        <v>814</v>
      </c>
      <c r="L81" s="21"/>
      <c r="T81" s="74"/>
      <c r="U81" s="12"/>
      <c r="V81" s="7"/>
      <c r="Z81" s="12"/>
      <c r="AA81" s="7"/>
      <c r="AC81" s="69"/>
    </row>
    <row r="82" spans="1:30" ht="15" x14ac:dyDescent="0.2">
      <c r="A82" s="17">
        <v>58</v>
      </c>
      <c r="B82" s="17">
        <v>1</v>
      </c>
      <c r="C82" t="str">
        <f>VLOOKUP(B:B,'Sub Op Table'!A:C,2,0)</f>
        <v>OBTAIN</v>
      </c>
      <c r="D82" s="6">
        <f>VLOOKUP(B82,'Sub Op Table'!A:C,3,0)</f>
        <v>0.72</v>
      </c>
      <c r="E82" s="7">
        <f t="shared" si="11"/>
        <v>1.2E-2</v>
      </c>
      <c r="F82" s="75" t="s">
        <v>412</v>
      </c>
      <c r="G82" s="20">
        <f t="shared" si="12"/>
        <v>2</v>
      </c>
      <c r="H82" s="12">
        <v>1</v>
      </c>
      <c r="I82" s="7">
        <f t="shared" si="13"/>
        <v>2.4E-2</v>
      </c>
      <c r="J82" s="18"/>
      <c r="K82" s="19" t="s">
        <v>815</v>
      </c>
      <c r="L82" s="21"/>
      <c r="T82" s="74"/>
      <c r="U82" s="12"/>
      <c r="V82" s="7"/>
      <c r="Z82" s="12"/>
      <c r="AA82" s="7"/>
      <c r="AC82" s="69"/>
    </row>
    <row r="83" spans="1:30" x14ac:dyDescent="0.15">
      <c r="B83" s="4" t="s">
        <v>6</v>
      </c>
      <c r="C83" s="5" t="s">
        <v>381</v>
      </c>
      <c r="E83" s="7"/>
      <c r="F83" s="7"/>
      <c r="G83" s="7"/>
      <c r="I83" s="7"/>
      <c r="J83" s="8"/>
      <c r="K83" s="9"/>
      <c r="T83" s="12"/>
      <c r="U83" s="7"/>
      <c r="Y83" s="12"/>
      <c r="Z83" s="7"/>
      <c r="AB83" s="69"/>
    </row>
    <row r="84" spans="1:30" ht="14" x14ac:dyDescent="0.15">
      <c r="A84" s="21">
        <v>77</v>
      </c>
      <c r="B84" s="17">
        <v>25</v>
      </c>
      <c r="C84" t="str">
        <f>VLOOKUP(B:B,'Sub Op Table'!A:C,2,0)</f>
        <v>WALK 8-10 STEPS (19-25 FT, 8.4-11.4 M)</v>
      </c>
      <c r="D84" s="6">
        <f>VLOOKUP(B84,'Sub Op Table'!A:C,3,0)</f>
        <v>5.76</v>
      </c>
      <c r="E84" s="7">
        <f>D84/60</f>
        <v>9.6000000000000002E-2</v>
      </c>
      <c r="F84" s="7" t="s">
        <v>334</v>
      </c>
      <c r="G84" s="20">
        <f t="shared" ref="G84:G103" si="14">VLOOKUP(F84,$C$14:$D$21,2,FALSE)</f>
        <v>0.16666666666666666</v>
      </c>
      <c r="H84" s="12">
        <v>1</v>
      </c>
      <c r="I84" s="7">
        <f>E84*G84*H84</f>
        <v>1.6E-2</v>
      </c>
      <c r="J84" s="18"/>
      <c r="K84" s="19" t="s">
        <v>400</v>
      </c>
      <c r="L84" s="21"/>
      <c r="T84" s="12"/>
      <c r="U84" s="7"/>
      <c r="Y84" s="12"/>
      <c r="Z84" s="7"/>
      <c r="AB84" s="69"/>
    </row>
    <row r="85" spans="1:30" ht="14" x14ac:dyDescent="0.15">
      <c r="A85" s="21">
        <v>78</v>
      </c>
      <c r="B85" s="17">
        <v>1</v>
      </c>
      <c r="C85" t="str">
        <f>VLOOKUP(B:B,'Sub Op Table'!A:C,2,0)</f>
        <v>OBTAIN</v>
      </c>
      <c r="D85" s="6">
        <f>VLOOKUP(B85,'Sub Op Table'!A:C,3,0)</f>
        <v>0.72</v>
      </c>
      <c r="E85" s="7">
        <f>D85/60</f>
        <v>1.2E-2</v>
      </c>
      <c r="F85" s="7" t="s">
        <v>334</v>
      </c>
      <c r="G85" s="20">
        <f t="shared" si="14"/>
        <v>0.16666666666666666</v>
      </c>
      <c r="H85" s="12">
        <v>1</v>
      </c>
      <c r="I85" s="7">
        <f>E85*G85*H85</f>
        <v>2E-3</v>
      </c>
      <c r="J85" s="18"/>
      <c r="K85" s="19" t="s">
        <v>369</v>
      </c>
      <c r="L85" s="21"/>
      <c r="T85" s="12"/>
      <c r="U85" s="7"/>
      <c r="Y85" s="12"/>
      <c r="Z85" s="7"/>
      <c r="AB85" s="69"/>
    </row>
    <row r="86" spans="1:30" ht="14" x14ac:dyDescent="0.15">
      <c r="A86" s="21">
        <f>A85+1</f>
        <v>79</v>
      </c>
      <c r="B86" s="17">
        <v>70</v>
      </c>
      <c r="C86" t="str">
        <f>VLOOKUP(B:B,'Sub Op Table'!A:C,2,0)</f>
        <v>CART PUSH/PULL 78-87 STEPS</v>
      </c>
      <c r="D86" s="6">
        <f>VLOOKUP(B86,'Sub Op Table'!A:C,3,0)</f>
        <v>63.719999999999992</v>
      </c>
      <c r="E86" s="7">
        <f>D86/60</f>
        <v>1.0619999999999998</v>
      </c>
      <c r="F86" s="7" t="s">
        <v>334</v>
      </c>
      <c r="G86" s="20">
        <f t="shared" si="14"/>
        <v>0.16666666666666666</v>
      </c>
      <c r="H86" s="12">
        <v>1</v>
      </c>
      <c r="I86" s="7">
        <f>E86*G86*H86</f>
        <v>0.17699999999999996</v>
      </c>
      <c r="J86" s="18"/>
      <c r="K86" s="19" t="s">
        <v>837</v>
      </c>
      <c r="L86" s="21"/>
      <c r="T86" s="12"/>
      <c r="U86" s="7"/>
      <c r="Y86" s="12"/>
      <c r="Z86" s="7"/>
      <c r="AB86" s="69"/>
    </row>
    <row r="87" spans="1:30" ht="14" x14ac:dyDescent="0.15">
      <c r="A87" s="21">
        <f t="shared" ref="A87:A103" si="15">A86+1</f>
        <v>80</v>
      </c>
      <c r="B87" s="17">
        <v>10</v>
      </c>
      <c r="C87" t="str">
        <f>VLOOKUP(B:B,'Sub Op Table'!A:C,2,0)</f>
        <v>PLACE WITH ADJUSTMENTS</v>
      </c>
      <c r="D87" s="6">
        <f>VLOOKUP(B87,'Sub Op Table'!A:C,3,0)</f>
        <v>1.44</v>
      </c>
      <c r="E87" s="7">
        <f>D87/60</f>
        <v>2.4E-2</v>
      </c>
      <c r="F87" s="7" t="s">
        <v>334</v>
      </c>
      <c r="G87" s="20">
        <f t="shared" si="14"/>
        <v>0.16666666666666666</v>
      </c>
      <c r="H87" s="12">
        <v>1</v>
      </c>
      <c r="I87" s="7">
        <f>E87*G87*H87</f>
        <v>4.0000000000000001E-3</v>
      </c>
      <c r="J87" s="18"/>
      <c r="K87" s="19" t="s">
        <v>402</v>
      </c>
      <c r="L87" s="21"/>
      <c r="T87" s="12"/>
      <c r="U87" s="7"/>
      <c r="Y87" s="12"/>
      <c r="Z87" s="7"/>
      <c r="AB87" s="69"/>
    </row>
    <row r="88" spans="1:30" ht="15" x14ac:dyDescent="0.2">
      <c r="A88" s="21">
        <f t="shared" si="15"/>
        <v>81</v>
      </c>
      <c r="B88" s="17">
        <v>2</v>
      </c>
      <c r="C88" t="str">
        <f>VLOOKUP(B:B,'Sub Op Table'!A:C,2,0)</f>
        <v>OBTAIN WITH 50% BEND</v>
      </c>
      <c r="D88" s="6">
        <f>VLOOKUP(B88,'Sub Op Table'!A:C,3,0)</f>
        <v>1.7999999999999998</v>
      </c>
      <c r="E88" s="7">
        <f t="shared" ref="E88:E103" si="16">D88/60</f>
        <v>2.9999999999999995E-2</v>
      </c>
      <c r="F88" s="7" t="s">
        <v>335</v>
      </c>
      <c r="G88" s="20">
        <f t="shared" si="14"/>
        <v>1</v>
      </c>
      <c r="H88" s="12">
        <v>1</v>
      </c>
      <c r="I88" s="7">
        <f t="shared" ref="I88:I103" si="17">E88*G88*H88</f>
        <v>2.9999999999999995E-2</v>
      </c>
      <c r="J88" s="18"/>
      <c r="K88" s="19" t="s">
        <v>372</v>
      </c>
      <c r="L88" s="21"/>
      <c r="U88" s="73"/>
      <c r="V88" s="79">
        <v>2</v>
      </c>
      <c r="W88" s="7">
        <f t="shared" ref="W88:W92" si="18">E88*G88*V88</f>
        <v>5.9999999999999991E-2</v>
      </c>
      <c r="X88" t="s">
        <v>374</v>
      </c>
      <c r="AA88" s="79">
        <v>2</v>
      </c>
      <c r="AB88" s="7">
        <f t="shared" ref="AB88:AB92" si="19">E88*G88*AA88</f>
        <v>5.9999999999999991E-2</v>
      </c>
      <c r="AD88" s="69">
        <f t="shared" ref="AD88:AD93" si="20">V88-AA88</f>
        <v>0</v>
      </c>
    </row>
    <row r="89" spans="1:30" ht="15" x14ac:dyDescent="0.2">
      <c r="A89" s="21">
        <f t="shared" si="15"/>
        <v>82</v>
      </c>
      <c r="B89" s="17">
        <v>512</v>
      </c>
      <c r="C89" t="str">
        <f>VLOOKUP(B:B,'Sub Op Table'!A:C,2,0)</f>
        <v>READ COMPARE 4 ITEMS</v>
      </c>
      <c r="D89" s="6">
        <f>VLOOKUP(B89,'Sub Op Table'!A:C,3,0)</f>
        <v>2.1599999999999997</v>
      </c>
      <c r="E89" s="7">
        <f t="shared" si="16"/>
        <v>3.5999999999999997E-2</v>
      </c>
      <c r="F89" s="7" t="s">
        <v>335</v>
      </c>
      <c r="G89" s="20">
        <f t="shared" si="14"/>
        <v>1</v>
      </c>
      <c r="H89" s="12">
        <v>1</v>
      </c>
      <c r="I89" s="7">
        <f t="shared" si="17"/>
        <v>3.5999999999999997E-2</v>
      </c>
      <c r="J89" s="18"/>
      <c r="K89" s="19" t="s">
        <v>373</v>
      </c>
      <c r="L89" s="21"/>
      <c r="U89" s="73"/>
      <c r="V89" s="12">
        <v>1</v>
      </c>
      <c r="W89" s="7">
        <f t="shared" si="18"/>
        <v>3.5999999999999997E-2</v>
      </c>
      <c r="AA89" s="12">
        <v>1</v>
      </c>
      <c r="AB89" s="7">
        <f t="shared" si="19"/>
        <v>3.5999999999999997E-2</v>
      </c>
      <c r="AD89" s="69">
        <f t="shared" si="20"/>
        <v>0</v>
      </c>
    </row>
    <row r="90" spans="1:30" ht="15" x14ac:dyDescent="0.2">
      <c r="A90" s="21">
        <f t="shared" si="15"/>
        <v>83</v>
      </c>
      <c r="B90" s="17">
        <v>434</v>
      </c>
      <c r="C90" t="str">
        <f>VLOOKUP(B:B,'Sub Op Table'!A:C,2,0)</f>
        <v>OBTAIN RADIO FROM BELT AND RETURN</v>
      </c>
      <c r="D90" s="6">
        <f>VLOOKUP(B90,'Sub Op Table'!A:C,3,0)</f>
        <v>2.88</v>
      </c>
      <c r="E90" s="7">
        <f t="shared" si="16"/>
        <v>4.8000000000000001E-2</v>
      </c>
      <c r="F90" s="7" t="s">
        <v>335</v>
      </c>
      <c r="G90" s="20">
        <f t="shared" si="14"/>
        <v>1</v>
      </c>
      <c r="H90" s="12">
        <v>1</v>
      </c>
      <c r="I90" s="7">
        <f t="shared" si="17"/>
        <v>4.8000000000000001E-2</v>
      </c>
      <c r="J90" s="18"/>
      <c r="K90" s="19" t="s">
        <v>382</v>
      </c>
      <c r="L90" s="21"/>
      <c r="U90" s="73"/>
      <c r="V90" s="12">
        <v>1</v>
      </c>
      <c r="W90" s="7">
        <f t="shared" si="18"/>
        <v>4.8000000000000001E-2</v>
      </c>
      <c r="AA90" s="12">
        <v>1</v>
      </c>
      <c r="AB90" s="7">
        <f t="shared" si="19"/>
        <v>4.8000000000000001E-2</v>
      </c>
      <c r="AD90" s="69">
        <f t="shared" si="20"/>
        <v>0</v>
      </c>
    </row>
    <row r="91" spans="1:30" ht="15" x14ac:dyDescent="0.2">
      <c r="A91" s="21">
        <f t="shared" si="15"/>
        <v>84</v>
      </c>
      <c r="B91" s="17">
        <v>7</v>
      </c>
      <c r="C91" t="str">
        <f>VLOOKUP(B:B,'Sub Op Table'!A:C,2,0)</f>
        <v>PLACE</v>
      </c>
      <c r="D91" s="6">
        <f>VLOOKUP(B91,'Sub Op Table'!A:C,3,0)</f>
        <v>0.72</v>
      </c>
      <c r="E91" s="7">
        <f t="shared" si="16"/>
        <v>1.2E-2</v>
      </c>
      <c r="F91" s="7" t="s">
        <v>335</v>
      </c>
      <c r="G91" s="20">
        <f t="shared" si="14"/>
        <v>1</v>
      </c>
      <c r="H91" s="12">
        <v>1</v>
      </c>
      <c r="I91" s="7">
        <f t="shared" si="17"/>
        <v>1.2E-2</v>
      </c>
      <c r="J91" s="18"/>
      <c r="K91" s="19" t="s">
        <v>403</v>
      </c>
      <c r="L91" s="21"/>
      <c r="U91" s="73"/>
      <c r="V91" s="12">
        <v>1</v>
      </c>
      <c r="W91" s="7">
        <f t="shared" si="18"/>
        <v>1.2E-2</v>
      </c>
      <c r="AA91" s="12">
        <v>1</v>
      </c>
      <c r="AB91" s="7">
        <f t="shared" si="19"/>
        <v>1.2E-2</v>
      </c>
      <c r="AD91" s="69">
        <f t="shared" si="20"/>
        <v>0</v>
      </c>
    </row>
    <row r="92" spans="1:30" ht="15" x14ac:dyDescent="0.2">
      <c r="A92" s="21">
        <f t="shared" si="15"/>
        <v>85</v>
      </c>
      <c r="B92" s="17">
        <v>120</v>
      </c>
      <c r="C92" t="str">
        <f>VLOOKUP(B:B,'Sub Op Table'!A:C,2,0)</f>
        <v xml:space="preserve">SCAN BARCODE </v>
      </c>
      <c r="D92" s="6">
        <f>VLOOKUP(B92,'Sub Op Table'!A:C,3,0)</f>
        <v>1.7999999999999998</v>
      </c>
      <c r="E92" s="7">
        <f t="shared" si="16"/>
        <v>2.9999999999999995E-2</v>
      </c>
      <c r="F92" s="7" t="s">
        <v>335</v>
      </c>
      <c r="G92" s="20">
        <f t="shared" si="14"/>
        <v>1</v>
      </c>
      <c r="H92" s="12">
        <v>1</v>
      </c>
      <c r="I92" s="7">
        <f t="shared" si="17"/>
        <v>2.9999999999999995E-2</v>
      </c>
      <c r="J92" s="18"/>
      <c r="K92" s="19" t="s">
        <v>404</v>
      </c>
      <c r="L92" s="21"/>
      <c r="U92" s="73"/>
      <c r="V92" s="12">
        <v>1</v>
      </c>
      <c r="W92" s="7">
        <f t="shared" si="18"/>
        <v>2.9999999999999995E-2</v>
      </c>
      <c r="AA92" s="12">
        <v>1</v>
      </c>
      <c r="AB92" s="7">
        <f t="shared" si="19"/>
        <v>2.9999999999999995E-2</v>
      </c>
      <c r="AD92" s="69">
        <f t="shared" si="20"/>
        <v>0</v>
      </c>
    </row>
    <row r="93" spans="1:30" ht="15" x14ac:dyDescent="0.2">
      <c r="A93" s="21">
        <f t="shared" si="15"/>
        <v>86</v>
      </c>
      <c r="B93" s="17">
        <v>245</v>
      </c>
      <c r="C93" t="str">
        <f>VLOOKUP(B:B,'Sub Op Table'!A:C,2,0)</f>
        <v>PROCESS TIME</v>
      </c>
      <c r="D93" s="14">
        <f>VLOOKUP(B93,'Sub Op Table'!A:C,3,0)</f>
        <v>5.0039999999999996</v>
      </c>
      <c r="E93" s="7">
        <f t="shared" si="16"/>
        <v>8.3399999999999988E-2</v>
      </c>
      <c r="F93" s="7" t="s">
        <v>335</v>
      </c>
      <c r="G93" s="20">
        <f t="shared" ref="G93:G95" si="21">VLOOKUP(F93,$C$14:$D$29,2,FALSE)</f>
        <v>1</v>
      </c>
      <c r="H93" s="12">
        <v>1</v>
      </c>
      <c r="I93" s="7">
        <f t="shared" si="17"/>
        <v>8.3399999999999988E-2</v>
      </c>
      <c r="J93" s="18"/>
      <c r="K93" s="19" t="s">
        <v>764</v>
      </c>
      <c r="L93" s="21"/>
      <c r="U93" s="73"/>
      <c r="V93" s="12">
        <v>1</v>
      </c>
      <c r="W93" s="7">
        <f>E93*G93*V93</f>
        <v>8.3399999999999988E-2</v>
      </c>
      <c r="AA93" s="12">
        <v>1</v>
      </c>
      <c r="AB93" s="7">
        <f>E93*G93*AA93</f>
        <v>8.3399999999999988E-2</v>
      </c>
      <c r="AD93" s="69">
        <f t="shared" si="20"/>
        <v>0</v>
      </c>
    </row>
    <row r="94" spans="1:30" ht="15" x14ac:dyDescent="0.2">
      <c r="A94" s="21">
        <f t="shared" si="15"/>
        <v>87</v>
      </c>
      <c r="B94" s="17">
        <v>53</v>
      </c>
      <c r="C94" t="str">
        <f>VLOOKUP(B:B,'Sub Op Table'!A:C,2,0)</f>
        <v>TEAR RECEIPT</v>
      </c>
      <c r="D94" s="6">
        <f>VLOOKUP(B94,'Sub Op Table'!A:C,3,0)</f>
        <v>1.44</v>
      </c>
      <c r="E94" s="7">
        <f t="shared" si="16"/>
        <v>2.4E-2</v>
      </c>
      <c r="F94" s="7" t="s">
        <v>335</v>
      </c>
      <c r="G94" s="20">
        <f t="shared" si="21"/>
        <v>1</v>
      </c>
      <c r="H94" s="12">
        <f>'Secondary Assumptions'!C31</f>
        <v>6.666666666666667</v>
      </c>
      <c r="I94" s="7">
        <f t="shared" si="17"/>
        <v>0.16</v>
      </c>
      <c r="J94" s="18"/>
      <c r="K94" s="19" t="s">
        <v>765</v>
      </c>
      <c r="L94" s="21"/>
      <c r="U94" s="73"/>
      <c r="V94" s="12"/>
      <c r="W94" s="7"/>
      <c r="AA94" s="12"/>
      <c r="AB94" s="7"/>
      <c r="AD94" s="69"/>
    </row>
    <row r="95" spans="1:30" ht="15" x14ac:dyDescent="0.2">
      <c r="A95" s="21">
        <f t="shared" si="15"/>
        <v>88</v>
      </c>
      <c r="B95" s="17">
        <v>10</v>
      </c>
      <c r="C95" t="str">
        <f>VLOOKUP(B:B,'Sub Op Table'!A:C,2,0)</f>
        <v>PLACE WITH ADJUSTMENTS</v>
      </c>
      <c r="D95" s="6">
        <f>VLOOKUP(B95,'Sub Op Table'!A:C,3,0)</f>
        <v>1.44</v>
      </c>
      <c r="E95" s="7">
        <f t="shared" si="16"/>
        <v>2.4E-2</v>
      </c>
      <c r="F95" s="7" t="s">
        <v>335</v>
      </c>
      <c r="G95" s="20">
        <f t="shared" si="21"/>
        <v>1</v>
      </c>
      <c r="H95" s="12">
        <f>'Secondary Assumptions'!C31</f>
        <v>6.666666666666667</v>
      </c>
      <c r="I95" s="7">
        <f t="shared" si="17"/>
        <v>0.16</v>
      </c>
      <c r="J95" s="18"/>
      <c r="K95" s="19" t="s">
        <v>766</v>
      </c>
      <c r="L95" s="21"/>
      <c r="U95" s="73"/>
      <c r="V95" s="12"/>
      <c r="W95" s="7"/>
      <c r="AA95" s="12"/>
      <c r="AB95" s="7"/>
      <c r="AD95" s="69"/>
    </row>
    <row r="96" spans="1:30" ht="15" x14ac:dyDescent="0.2">
      <c r="A96" s="21">
        <f t="shared" si="15"/>
        <v>89</v>
      </c>
      <c r="B96" s="17">
        <v>334</v>
      </c>
      <c r="C96" t="str">
        <f>VLOOKUP(B:B,'Sub Op Table'!A:C,2,0)</f>
        <v>OBTAIN AND PUSH/PULL OPEN DOOR</v>
      </c>
      <c r="D96" s="6">
        <f>VLOOKUP(B96,'Sub Op Table'!A:C,3,0)</f>
        <v>1.7999999999999998</v>
      </c>
      <c r="E96" s="7">
        <f t="shared" si="16"/>
        <v>2.9999999999999995E-2</v>
      </c>
      <c r="F96" s="7" t="s">
        <v>335</v>
      </c>
      <c r="G96" s="20">
        <f t="shared" si="14"/>
        <v>1</v>
      </c>
      <c r="H96" s="12">
        <f>'Secondary Assumptions'!C22*'Secondary Assumptions'!C31</f>
        <v>3.3333333333333335</v>
      </c>
      <c r="I96" s="7">
        <f t="shared" si="17"/>
        <v>9.9999999999999992E-2</v>
      </c>
      <c r="J96" s="18"/>
      <c r="K96" s="19" t="s">
        <v>405</v>
      </c>
      <c r="L96" s="21"/>
      <c r="U96" s="73"/>
      <c r="V96" s="12"/>
      <c r="W96" s="7"/>
      <c r="AA96" s="12"/>
      <c r="AB96" s="7"/>
      <c r="AD96" s="69"/>
    </row>
    <row r="97" spans="1:30" ht="15" x14ac:dyDescent="0.2">
      <c r="A97" s="21">
        <f t="shared" si="15"/>
        <v>90</v>
      </c>
      <c r="B97" s="17">
        <v>5</v>
      </c>
      <c r="C97" t="str">
        <f>VLOOKUP(B:B,'Sub Op Table'!A:C,2,0)</f>
        <v>OBTAIN HEAVY OBJECT WITH 50% BEND</v>
      </c>
      <c r="D97" s="6">
        <f>VLOOKUP(B97,'Sub Op Table'!A:C,3,0)</f>
        <v>2.52</v>
      </c>
      <c r="E97" s="7">
        <f t="shared" si="16"/>
        <v>4.2000000000000003E-2</v>
      </c>
      <c r="F97" s="7" t="s">
        <v>335</v>
      </c>
      <c r="G97" s="20">
        <f t="shared" si="14"/>
        <v>1</v>
      </c>
      <c r="H97" s="12">
        <f>'Secondary Assumptions'!C22*'Secondary Assumptions'!C31</f>
        <v>3.3333333333333335</v>
      </c>
      <c r="I97" s="7">
        <f t="shared" si="17"/>
        <v>0.14000000000000001</v>
      </c>
      <c r="J97" s="18"/>
      <c r="K97" s="19" t="s">
        <v>441</v>
      </c>
      <c r="L97" s="21"/>
      <c r="U97" s="73"/>
      <c r="V97" s="12"/>
      <c r="W97" s="7"/>
      <c r="AA97" s="12"/>
      <c r="AB97" s="7"/>
      <c r="AD97" s="69"/>
    </row>
    <row r="98" spans="1:30" ht="15" x14ac:dyDescent="0.2">
      <c r="A98" s="21">
        <f t="shared" si="15"/>
        <v>91</v>
      </c>
      <c r="B98" s="17">
        <v>11</v>
      </c>
      <c r="C98" t="str">
        <f>VLOOKUP(B:B,'Sub Op Table'!A:C,2,0)</f>
        <v>PLACE WITH ADJUSTMENT AND 50% BEND</v>
      </c>
      <c r="D98" s="6">
        <f>VLOOKUP(B98,'Sub Op Table'!A:C,3,0)</f>
        <v>2.52</v>
      </c>
      <c r="E98" s="7">
        <f t="shared" si="16"/>
        <v>4.2000000000000003E-2</v>
      </c>
      <c r="F98" s="7" t="s">
        <v>335</v>
      </c>
      <c r="G98" s="20">
        <f t="shared" si="14"/>
        <v>1</v>
      </c>
      <c r="H98" s="12">
        <f>'Secondary Assumptions'!C22*'Secondary Assumptions'!C31</f>
        <v>3.3333333333333335</v>
      </c>
      <c r="I98" s="7">
        <f t="shared" si="17"/>
        <v>0.14000000000000001</v>
      </c>
      <c r="J98" s="18"/>
      <c r="K98" s="19" t="s">
        <v>442</v>
      </c>
      <c r="L98" s="21"/>
      <c r="U98" s="73"/>
      <c r="V98" s="12"/>
      <c r="W98" s="7"/>
      <c r="AA98" s="12"/>
      <c r="AB98" s="7"/>
      <c r="AD98" s="69"/>
    </row>
    <row r="99" spans="1:30" ht="14" x14ac:dyDescent="0.15">
      <c r="A99" s="21">
        <f t="shared" si="15"/>
        <v>92</v>
      </c>
      <c r="B99" s="17">
        <v>334</v>
      </c>
      <c r="C99" t="str">
        <f>VLOOKUP(B:B,'Sub Op Table'!A:C,2,0)</f>
        <v>OBTAIN AND PUSH/PULL OPEN DOOR</v>
      </c>
      <c r="D99" s="6">
        <f>VLOOKUP(B99,'Sub Op Table'!A:C,3,0)</f>
        <v>1.7999999999999998</v>
      </c>
      <c r="E99" s="7">
        <f t="shared" si="16"/>
        <v>2.9999999999999995E-2</v>
      </c>
      <c r="F99" s="7" t="s">
        <v>335</v>
      </c>
      <c r="G99" s="20">
        <f t="shared" si="14"/>
        <v>1</v>
      </c>
      <c r="H99" s="12">
        <f>'Secondary Assumptions'!C22*'Secondary Assumptions'!C31</f>
        <v>3.3333333333333335</v>
      </c>
      <c r="I99" s="7">
        <f t="shared" si="17"/>
        <v>9.9999999999999992E-2</v>
      </c>
      <c r="J99" s="18"/>
      <c r="K99" s="19" t="s">
        <v>406</v>
      </c>
      <c r="L99" s="21"/>
      <c r="T99" s="12"/>
      <c r="U99" s="7"/>
      <c r="Y99" s="12"/>
      <c r="Z99" s="7"/>
      <c r="AB99" s="69"/>
    </row>
    <row r="100" spans="1:30" ht="14" x14ac:dyDescent="0.15">
      <c r="A100" s="21">
        <f t="shared" si="15"/>
        <v>93</v>
      </c>
      <c r="B100" s="17">
        <v>23</v>
      </c>
      <c r="C100" t="str">
        <f>VLOOKUP(B:B,'Sub Op Table'!A:C,2,0)</f>
        <v>WALK 3-4 STEPS (6-10 FT, 1.8-3.0 M)</v>
      </c>
      <c r="D100" s="6">
        <f>VLOOKUP(B100,'Sub Op Table'!A:C,3,0)</f>
        <v>2.1599999999999997</v>
      </c>
      <c r="E100" s="7">
        <f t="shared" si="16"/>
        <v>3.5999999999999997E-2</v>
      </c>
      <c r="F100" s="7" t="s">
        <v>335</v>
      </c>
      <c r="G100" s="20">
        <f t="shared" si="14"/>
        <v>1</v>
      </c>
      <c r="H100" s="12">
        <v>1</v>
      </c>
      <c r="I100" s="7">
        <f t="shared" si="17"/>
        <v>3.5999999999999997E-2</v>
      </c>
      <c r="J100" s="18"/>
      <c r="K100" s="19" t="s">
        <v>407</v>
      </c>
      <c r="L100" s="21"/>
      <c r="T100" s="12"/>
      <c r="U100" s="7"/>
      <c r="Y100" s="12"/>
      <c r="Z100" s="7"/>
      <c r="AB100" s="69"/>
    </row>
    <row r="101" spans="1:30" ht="14" x14ac:dyDescent="0.15">
      <c r="A101" s="21">
        <f t="shared" si="15"/>
        <v>94</v>
      </c>
      <c r="B101" s="17">
        <v>5</v>
      </c>
      <c r="C101" t="str">
        <f>VLOOKUP(B:B,'Sub Op Table'!A:C,2,0)</f>
        <v>OBTAIN HEAVY OBJECT WITH 50% BEND</v>
      </c>
      <c r="D101" s="6">
        <f>VLOOKUP(B101,'Sub Op Table'!A:C,3,0)</f>
        <v>2.52</v>
      </c>
      <c r="E101" s="7">
        <f t="shared" si="16"/>
        <v>4.2000000000000003E-2</v>
      </c>
      <c r="F101" s="7" t="s">
        <v>335</v>
      </c>
      <c r="G101" s="20">
        <f t="shared" si="14"/>
        <v>1</v>
      </c>
      <c r="H101" s="12">
        <f>'Secondary Assumptions'!C22*'Secondary Assumptions'!C31</f>
        <v>3.3333333333333335</v>
      </c>
      <c r="I101" s="7">
        <f t="shared" si="17"/>
        <v>0.14000000000000001</v>
      </c>
      <c r="J101" s="18"/>
      <c r="K101" s="19" t="s">
        <v>408</v>
      </c>
      <c r="L101" s="21"/>
      <c r="T101" s="12"/>
      <c r="U101" s="7"/>
      <c r="Y101" s="12"/>
      <c r="Z101" s="7"/>
      <c r="AB101" s="69"/>
    </row>
    <row r="102" spans="1:30" ht="14" x14ac:dyDescent="0.15">
      <c r="A102" s="21">
        <f t="shared" si="15"/>
        <v>95</v>
      </c>
      <c r="B102" s="17">
        <v>11</v>
      </c>
      <c r="C102" t="str">
        <f>VLOOKUP(B:B,'Sub Op Table'!A:C,2,0)</f>
        <v>PLACE WITH ADJUSTMENT AND 50% BEND</v>
      </c>
      <c r="D102" s="6">
        <f>VLOOKUP(B102,'Sub Op Table'!A:C,3,0)</f>
        <v>2.52</v>
      </c>
      <c r="E102" s="7">
        <f t="shared" si="16"/>
        <v>4.2000000000000003E-2</v>
      </c>
      <c r="F102" s="7" t="s">
        <v>335</v>
      </c>
      <c r="G102" s="20">
        <f t="shared" si="14"/>
        <v>1</v>
      </c>
      <c r="H102" s="12">
        <f>'Secondary Assumptions'!C22*'Secondary Assumptions'!C31</f>
        <v>3.3333333333333335</v>
      </c>
      <c r="I102" s="7">
        <f t="shared" si="17"/>
        <v>0.14000000000000001</v>
      </c>
      <c r="J102" s="18"/>
      <c r="K102" s="19" t="s">
        <v>409</v>
      </c>
      <c r="L102" s="21"/>
      <c r="T102" s="12"/>
      <c r="U102" s="7"/>
      <c r="Y102" s="12"/>
      <c r="Z102" s="7"/>
      <c r="AB102" s="69"/>
    </row>
    <row r="103" spans="1:30" ht="14" x14ac:dyDescent="0.15">
      <c r="A103" s="21">
        <f t="shared" si="15"/>
        <v>96</v>
      </c>
      <c r="B103" s="17">
        <v>70</v>
      </c>
      <c r="C103" t="str">
        <f>VLOOKUP(B:B,'Sub Op Table'!A:C,2,0)</f>
        <v>CART PUSH/PULL 78-87 STEPS</v>
      </c>
      <c r="D103" s="6">
        <f>VLOOKUP(B103,'Sub Op Table'!A:C,3,0)</f>
        <v>63.719999999999992</v>
      </c>
      <c r="E103" s="7">
        <f t="shared" si="16"/>
        <v>1.0619999999999998</v>
      </c>
      <c r="F103" s="7" t="s">
        <v>334</v>
      </c>
      <c r="G103" s="20">
        <f t="shared" si="14"/>
        <v>0.16666666666666666</v>
      </c>
      <c r="H103" s="12">
        <v>1</v>
      </c>
      <c r="I103" s="7">
        <f t="shared" si="17"/>
        <v>0.17699999999999996</v>
      </c>
      <c r="J103" s="18"/>
      <c r="K103" s="19" t="s">
        <v>395</v>
      </c>
      <c r="L103" s="21"/>
      <c r="T103" s="12"/>
      <c r="U103" s="7"/>
      <c r="Y103" s="12"/>
      <c r="Z103" s="7"/>
      <c r="AB103" s="69"/>
    </row>
    <row r="104" spans="1:30" x14ac:dyDescent="0.15">
      <c r="U104" s="7"/>
      <c r="Z104" s="7"/>
      <c r="AB104" s="69"/>
    </row>
    <row r="105" spans="1:30" x14ac:dyDescent="0.15">
      <c r="U105" s="7"/>
      <c r="Z105" s="7"/>
      <c r="AB105" s="69"/>
    </row>
    <row r="106" spans="1:30" x14ac:dyDescent="0.15">
      <c r="U106" s="7"/>
      <c r="Z106" s="7"/>
    </row>
    <row r="107" spans="1:30" x14ac:dyDescent="0.15">
      <c r="I107" s="11">
        <f>SUM(I29:I103)</f>
        <v>18.211306666666673</v>
      </c>
      <c r="J107" s="10" t="s">
        <v>7</v>
      </c>
      <c r="U107" s="71"/>
      <c r="V107" s="33"/>
      <c r="Z107" s="71"/>
      <c r="AA107" s="33"/>
    </row>
    <row r="108" spans="1:30" x14ac:dyDescent="0.15">
      <c r="I108" s="11">
        <f>I109-I107</f>
        <v>2.6414141452448305</v>
      </c>
      <c r="J108" s="10" t="s">
        <v>207</v>
      </c>
      <c r="U108" s="71"/>
      <c r="V108" s="33"/>
      <c r="Z108" s="71"/>
      <c r="AA108" s="33"/>
    </row>
    <row r="109" spans="1:30" x14ac:dyDescent="0.15">
      <c r="I109" s="29">
        <f>I107/(1-D10)</f>
        <v>20.852720811911503</v>
      </c>
      <c r="J109" s="24" t="str">
        <f>"Min per "&amp; D9</f>
        <v>Min per Order</v>
      </c>
      <c r="U109" s="71"/>
      <c r="V109" s="72"/>
      <c r="Z109" s="71"/>
      <c r="AA109" s="72"/>
    </row>
    <row r="110" spans="1:30" x14ac:dyDescent="0.15">
      <c r="I110" s="30">
        <f>1/I109</f>
        <v>4.7955372779401498E-2</v>
      </c>
      <c r="J110" s="25" t="str">
        <f>D9&amp; " / Min"</f>
        <v>Order / Min</v>
      </c>
      <c r="U110" s="12"/>
      <c r="V110" s="6"/>
      <c r="Z110" s="12"/>
      <c r="AA110" s="6"/>
    </row>
    <row r="111" spans="1:30" x14ac:dyDescent="0.15">
      <c r="I111" s="29">
        <f>I110*60</f>
        <v>2.8773223667640897</v>
      </c>
      <c r="J111" s="26" t="str">
        <f>D9&amp; " / Hr"</f>
        <v>Order / Hr</v>
      </c>
      <c r="U111" s="71"/>
      <c r="V111" s="33"/>
      <c r="Z111" s="71"/>
      <c r="AA111" s="33"/>
    </row>
    <row r="112" spans="1:30" x14ac:dyDescent="0.15">
      <c r="B112" s="14"/>
      <c r="C112" s="28" t="s">
        <v>417</v>
      </c>
      <c r="U112" s="7"/>
      <c r="Z112" s="7"/>
    </row>
    <row r="113" spans="1:26" x14ac:dyDescent="0.15">
      <c r="B113" s="23"/>
      <c r="C113" s="28" t="s">
        <v>415</v>
      </c>
      <c r="U113" s="7"/>
      <c r="Z113" s="7"/>
    </row>
    <row r="114" spans="1:26" x14ac:dyDescent="0.15">
      <c r="B114" s="22"/>
      <c r="C114" s="28" t="s">
        <v>416</v>
      </c>
      <c r="U114" s="7"/>
      <c r="Z114" s="7"/>
    </row>
    <row r="115" spans="1:26" x14ac:dyDescent="0.15">
      <c r="B115" s="31"/>
      <c r="C115" s="28" t="s">
        <v>418</v>
      </c>
      <c r="U115" s="7"/>
      <c r="Z115" s="7"/>
    </row>
    <row r="116" spans="1:26" x14ac:dyDescent="0.15">
      <c r="U116" s="7"/>
      <c r="Z116" s="7"/>
    </row>
    <row r="117" spans="1:26" x14ac:dyDescent="0.15">
      <c r="U117" s="7"/>
      <c r="Z117" s="7"/>
    </row>
    <row r="118" spans="1:26" x14ac:dyDescent="0.15">
      <c r="U118" s="7"/>
      <c r="Z118" s="7"/>
    </row>
    <row r="119" spans="1:26" x14ac:dyDescent="0.15">
      <c r="A119" s="28"/>
      <c r="U119" s="7"/>
      <c r="Z119" s="7"/>
    </row>
    <row r="120" spans="1:26" x14ac:dyDescent="0.15">
      <c r="A120" s="28"/>
      <c r="U120" s="7"/>
      <c r="Z120" s="7"/>
    </row>
    <row r="121" spans="1:26" x14ac:dyDescent="0.15">
      <c r="A121" s="28"/>
      <c r="U121" s="7"/>
      <c r="Z121" s="7"/>
    </row>
    <row r="122" spans="1:26" x14ac:dyDescent="0.15">
      <c r="A122" s="28"/>
      <c r="U122" s="7"/>
      <c r="Z122" s="7"/>
    </row>
    <row r="123" spans="1:26" x14ac:dyDescent="0.15">
      <c r="A123" s="28"/>
      <c r="U123" s="7"/>
      <c r="Z123" s="7"/>
    </row>
    <row r="124" spans="1:26" x14ac:dyDescent="0.15">
      <c r="A124" s="28"/>
      <c r="U124" s="7"/>
      <c r="Z124" s="7"/>
    </row>
    <row r="125" spans="1:26" x14ac:dyDescent="0.15">
      <c r="A125" s="28"/>
      <c r="U125" s="7"/>
      <c r="Z125" s="7"/>
    </row>
    <row r="126" spans="1:26" x14ac:dyDescent="0.15">
      <c r="A126" s="28"/>
      <c r="U126" s="7"/>
      <c r="Z126" s="7"/>
    </row>
    <row r="127" spans="1:26" x14ac:dyDescent="0.15">
      <c r="U127" s="7"/>
      <c r="Z127" s="7"/>
    </row>
    <row r="128" spans="1:26" x14ac:dyDescent="0.15">
      <c r="U128" s="7"/>
      <c r="Z128" s="7"/>
    </row>
    <row r="129" spans="2:28" x14ac:dyDescent="0.15">
      <c r="U129" s="7"/>
      <c r="Z129" s="7"/>
    </row>
    <row r="130" spans="2:28" x14ac:dyDescent="0.15">
      <c r="U130" s="7"/>
      <c r="Z130" s="7"/>
    </row>
    <row r="131" spans="2:28" x14ac:dyDescent="0.15">
      <c r="U131" s="7"/>
      <c r="Z131" s="7"/>
    </row>
    <row r="132" spans="2:28" x14ac:dyDescent="0.15">
      <c r="U132" s="7"/>
      <c r="Z132" s="7"/>
    </row>
    <row r="133" spans="2:28" x14ac:dyDescent="0.15">
      <c r="U133" s="7"/>
      <c r="Z133" s="7"/>
    </row>
    <row r="134" spans="2:28" x14ac:dyDescent="0.15">
      <c r="U134" s="7"/>
      <c r="Z134" s="7"/>
    </row>
    <row r="135" spans="2:28" x14ac:dyDescent="0.15">
      <c r="U135" s="7"/>
      <c r="Z135" s="7"/>
    </row>
    <row r="136" spans="2:28" x14ac:dyDescent="0.15">
      <c r="B136" s="4"/>
      <c r="C136" s="5"/>
      <c r="E136" s="7"/>
      <c r="F136" s="7"/>
      <c r="G136" s="7"/>
      <c r="I136" s="7"/>
      <c r="J136" s="8"/>
      <c r="K136" s="9"/>
      <c r="T136" s="12"/>
      <c r="U136" s="7"/>
      <c r="Y136" s="12"/>
      <c r="Z136" s="7"/>
      <c r="AB136" s="69"/>
    </row>
    <row r="137" spans="2:28" x14ac:dyDescent="0.15">
      <c r="B137" s="4"/>
      <c r="E137" s="7"/>
      <c r="F137" s="7"/>
      <c r="G137" s="7"/>
      <c r="I137" s="7"/>
      <c r="J137" s="8"/>
      <c r="K137" s="9"/>
      <c r="T137" s="12"/>
      <c r="U137" s="7"/>
      <c r="Y137" s="12"/>
      <c r="Z137" s="7"/>
      <c r="AB137" s="69"/>
    </row>
    <row r="138" spans="2:28" x14ac:dyDescent="0.15">
      <c r="B138" s="4"/>
      <c r="E138" s="7"/>
      <c r="F138" s="7"/>
      <c r="G138" s="7"/>
      <c r="I138" s="7"/>
      <c r="J138" s="8"/>
      <c r="K138" s="9"/>
      <c r="T138" s="12"/>
      <c r="U138" s="7"/>
      <c r="Y138" s="12"/>
      <c r="Z138" s="7"/>
      <c r="AB138" s="69"/>
    </row>
    <row r="139" spans="2:28" x14ac:dyDescent="0.15">
      <c r="B139" s="4"/>
      <c r="E139" s="7"/>
      <c r="F139" s="7"/>
      <c r="G139" s="7"/>
      <c r="I139" s="7"/>
      <c r="J139" s="8"/>
      <c r="K139" s="9"/>
      <c r="T139" s="12"/>
      <c r="U139" s="7"/>
      <c r="Y139" s="12"/>
      <c r="Z139" s="7"/>
      <c r="AB139" s="69"/>
    </row>
    <row r="140" spans="2:28" x14ac:dyDescent="0.15">
      <c r="B140" s="4"/>
      <c r="E140" s="7"/>
      <c r="F140" s="7"/>
      <c r="G140" s="7"/>
      <c r="I140" s="7"/>
      <c r="J140" s="8"/>
      <c r="K140" s="9"/>
      <c r="T140" s="12"/>
      <c r="U140" s="7"/>
      <c r="Y140" s="12"/>
      <c r="Z140" s="7"/>
      <c r="AB140" s="69"/>
    </row>
    <row r="141" spans="2:28" x14ac:dyDescent="0.15">
      <c r="B141" s="4"/>
      <c r="E141" s="7"/>
      <c r="F141" s="7"/>
      <c r="G141" s="7"/>
      <c r="I141" s="7"/>
      <c r="J141" s="8"/>
      <c r="K141" s="9"/>
      <c r="T141" s="12"/>
      <c r="U141" s="7"/>
      <c r="Y141" s="12"/>
      <c r="Z141" s="7"/>
      <c r="AB141" s="69"/>
    </row>
    <row r="142" spans="2:28" x14ac:dyDescent="0.15">
      <c r="B142" s="4"/>
      <c r="E142" s="7"/>
      <c r="F142" s="7"/>
      <c r="G142" s="7"/>
      <c r="I142" s="7"/>
      <c r="J142" s="8"/>
      <c r="K142" s="9"/>
      <c r="T142" s="12"/>
      <c r="U142" s="7"/>
      <c r="Y142" s="12"/>
      <c r="Z142" s="7"/>
      <c r="AB142" s="69"/>
    </row>
    <row r="143" spans="2:28" x14ac:dyDescent="0.15">
      <c r="B143" s="4"/>
      <c r="E143" s="7"/>
      <c r="F143" s="7"/>
      <c r="G143" s="7"/>
      <c r="I143" s="7"/>
      <c r="J143" s="8"/>
      <c r="K143" s="9"/>
      <c r="T143" s="12"/>
      <c r="U143" s="7"/>
      <c r="Y143" s="12"/>
      <c r="Z143" s="7"/>
      <c r="AB143" s="69"/>
    </row>
    <row r="144" spans="2:28" x14ac:dyDescent="0.15">
      <c r="B144" s="4"/>
      <c r="E144" s="7"/>
      <c r="F144" s="7"/>
      <c r="G144" s="7"/>
      <c r="I144" s="7"/>
      <c r="J144" s="8"/>
      <c r="K144" s="9"/>
      <c r="T144" s="12"/>
      <c r="U144" s="7"/>
      <c r="Y144" s="12"/>
      <c r="Z144" s="7"/>
      <c r="AB144" s="69"/>
    </row>
    <row r="145" spans="2:28" x14ac:dyDescent="0.15">
      <c r="B145" s="4"/>
      <c r="E145" s="7"/>
      <c r="F145" s="7"/>
      <c r="G145" s="7"/>
      <c r="I145" s="7"/>
      <c r="J145" s="8"/>
      <c r="K145" s="9"/>
      <c r="T145" s="12"/>
      <c r="U145" s="7"/>
      <c r="Y145" s="12"/>
      <c r="Z145" s="7"/>
      <c r="AB145" s="69"/>
    </row>
    <row r="146" spans="2:28" x14ac:dyDescent="0.15">
      <c r="B146" s="4"/>
      <c r="E146" s="7"/>
      <c r="F146" s="7"/>
      <c r="G146" s="7"/>
      <c r="I146" s="7"/>
      <c r="J146" s="8"/>
      <c r="K146" s="9"/>
      <c r="T146" s="12"/>
      <c r="U146" s="7"/>
      <c r="Y146" s="12"/>
      <c r="Z146" s="7"/>
      <c r="AB146" s="69"/>
    </row>
    <row r="147" spans="2:28" x14ac:dyDescent="0.15">
      <c r="B147" s="4"/>
      <c r="E147" s="7"/>
      <c r="F147" s="7"/>
      <c r="G147" s="7"/>
      <c r="I147" s="7"/>
      <c r="J147" s="8"/>
      <c r="K147" s="9"/>
      <c r="T147" s="12"/>
      <c r="U147" s="7"/>
      <c r="Y147" s="12"/>
      <c r="Z147" s="7"/>
      <c r="AB147" s="69"/>
    </row>
    <row r="148" spans="2:28" x14ac:dyDescent="0.15">
      <c r="B148" s="4"/>
      <c r="E148" s="7"/>
      <c r="F148" s="7"/>
      <c r="G148" s="7"/>
      <c r="I148" s="7"/>
      <c r="J148" s="8"/>
      <c r="K148" s="9"/>
      <c r="T148" s="12"/>
      <c r="U148" s="7"/>
      <c r="Y148" s="12"/>
      <c r="Z148" s="7"/>
      <c r="AB148" s="69"/>
    </row>
    <row r="149" spans="2:28" x14ac:dyDescent="0.15">
      <c r="B149" s="4"/>
      <c r="E149" s="7"/>
      <c r="F149" s="7"/>
      <c r="G149" s="7"/>
      <c r="I149" s="7"/>
      <c r="J149" s="8"/>
      <c r="K149" s="9"/>
      <c r="T149" s="12"/>
      <c r="U149" s="7"/>
      <c r="Y149" s="12"/>
      <c r="Z149" s="7"/>
      <c r="AB149" s="69"/>
    </row>
    <row r="150" spans="2:28" x14ac:dyDescent="0.15">
      <c r="B150" s="4"/>
      <c r="E150" s="7"/>
      <c r="F150" s="7"/>
      <c r="G150" s="7"/>
      <c r="I150" s="7"/>
      <c r="J150" s="8"/>
      <c r="K150" s="9"/>
      <c r="T150" s="12"/>
      <c r="U150" s="7"/>
      <c r="Y150" s="12"/>
      <c r="Z150" s="7"/>
      <c r="AB150" s="69"/>
    </row>
    <row r="151" spans="2:28" x14ac:dyDescent="0.15">
      <c r="B151" s="4"/>
      <c r="E151" s="7"/>
      <c r="F151" s="7"/>
      <c r="G151" s="7"/>
      <c r="I151" s="7"/>
      <c r="J151" s="8"/>
      <c r="K151" s="9"/>
      <c r="T151" s="12"/>
      <c r="U151" s="7"/>
      <c r="Y151" s="12"/>
      <c r="Z151" s="7"/>
      <c r="AB151" s="69"/>
    </row>
    <row r="152" spans="2:28" x14ac:dyDescent="0.15">
      <c r="B152" s="4"/>
      <c r="E152" s="7"/>
      <c r="F152" s="7"/>
      <c r="G152" s="7"/>
      <c r="I152" s="7"/>
      <c r="J152" s="8"/>
      <c r="K152" s="9"/>
      <c r="T152" s="12"/>
      <c r="U152" s="7"/>
      <c r="Y152" s="12"/>
      <c r="Z152" s="7"/>
      <c r="AB152" s="69"/>
    </row>
    <row r="153" spans="2:28" x14ac:dyDescent="0.15">
      <c r="B153" s="4"/>
      <c r="E153" s="7"/>
      <c r="F153" s="7"/>
      <c r="G153" s="7"/>
      <c r="I153" s="7"/>
      <c r="J153" s="8"/>
      <c r="K153" s="9"/>
      <c r="T153" s="12"/>
      <c r="U153" s="7"/>
      <c r="Y153" s="12"/>
      <c r="Z153" s="7"/>
      <c r="AB153" s="69"/>
    </row>
    <row r="154" spans="2:28" x14ac:dyDescent="0.15">
      <c r="B154" s="4"/>
      <c r="E154" s="7"/>
      <c r="F154" s="7"/>
      <c r="G154" s="7"/>
      <c r="I154" s="7"/>
      <c r="J154" s="8"/>
      <c r="K154" s="9"/>
      <c r="T154" s="12"/>
      <c r="U154" s="7"/>
      <c r="Y154" s="12"/>
      <c r="Z154" s="7"/>
      <c r="AB154" s="69"/>
    </row>
    <row r="155" spans="2:28" x14ac:dyDescent="0.15">
      <c r="B155" s="4"/>
      <c r="E155" s="7"/>
      <c r="F155" s="7"/>
      <c r="G155" s="7"/>
      <c r="I155" s="7"/>
      <c r="J155" s="8"/>
      <c r="K155" s="9"/>
      <c r="T155" s="12"/>
      <c r="U155" s="7"/>
      <c r="Y155" s="12"/>
      <c r="Z155" s="7"/>
      <c r="AB155" s="69"/>
    </row>
    <row r="156" spans="2:28" x14ac:dyDescent="0.15">
      <c r="B156" s="4"/>
      <c r="E156" s="7"/>
      <c r="F156" s="7"/>
      <c r="G156" s="7"/>
      <c r="I156" s="7"/>
      <c r="J156" s="8"/>
      <c r="K156" s="9"/>
      <c r="T156" s="12"/>
      <c r="U156" s="7"/>
      <c r="Y156" s="12"/>
      <c r="Z156" s="7"/>
      <c r="AB156" s="69"/>
    </row>
    <row r="157" spans="2:28" x14ac:dyDescent="0.15">
      <c r="B157" s="4"/>
      <c r="E157" s="7"/>
      <c r="F157" s="7"/>
      <c r="G157" s="7"/>
      <c r="I157" s="7"/>
      <c r="J157" s="8"/>
      <c r="K157" s="9"/>
      <c r="T157" s="12"/>
      <c r="U157" s="7"/>
      <c r="Y157" s="12"/>
      <c r="Z157" s="7"/>
      <c r="AB157" s="69"/>
    </row>
    <row r="158" spans="2:28" x14ac:dyDescent="0.15">
      <c r="B158" s="4"/>
      <c r="E158" s="7"/>
      <c r="F158" s="7"/>
      <c r="G158" s="7"/>
      <c r="I158" s="7"/>
      <c r="J158" s="8"/>
      <c r="K158" s="9"/>
      <c r="T158" s="12"/>
      <c r="U158" s="7"/>
      <c r="Y158" s="12"/>
      <c r="Z158" s="7"/>
      <c r="AB158" s="69"/>
    </row>
    <row r="159" spans="2:28" x14ac:dyDescent="0.15">
      <c r="B159" s="4"/>
      <c r="E159" s="7"/>
      <c r="F159" s="7"/>
      <c r="G159" s="7"/>
      <c r="I159" s="7"/>
      <c r="J159" s="8"/>
      <c r="K159" s="9"/>
      <c r="T159" s="12"/>
      <c r="U159" s="7"/>
      <c r="Y159" s="12"/>
      <c r="Z159" s="7"/>
      <c r="AB159" s="69"/>
    </row>
    <row r="160" spans="2:28" x14ac:dyDescent="0.15">
      <c r="B160" s="4"/>
      <c r="E160" s="7"/>
      <c r="F160" s="7"/>
      <c r="G160" s="7"/>
      <c r="I160" s="7"/>
      <c r="J160" s="8"/>
      <c r="K160" s="9"/>
      <c r="T160" s="12"/>
      <c r="U160" s="7"/>
      <c r="Y160" s="12"/>
      <c r="Z160" s="7"/>
      <c r="AB160" s="69"/>
    </row>
    <row r="161" spans="2:28" x14ac:dyDescent="0.15">
      <c r="B161" s="4"/>
      <c r="E161" s="7"/>
      <c r="F161" s="7"/>
      <c r="G161" s="7"/>
      <c r="I161" s="7"/>
      <c r="J161" s="8"/>
      <c r="K161" s="9"/>
      <c r="T161" s="12"/>
      <c r="U161" s="7"/>
      <c r="Y161" s="12"/>
      <c r="Z161" s="7"/>
      <c r="AB161" s="69"/>
    </row>
    <row r="162" spans="2:28" x14ac:dyDescent="0.15">
      <c r="B162" s="4"/>
      <c r="E162" s="7"/>
      <c r="F162" s="7"/>
      <c r="G162" s="7"/>
      <c r="I162" s="7"/>
      <c r="J162" s="8"/>
      <c r="K162" s="9"/>
      <c r="T162" s="12"/>
      <c r="U162" s="7"/>
      <c r="Y162" s="12"/>
      <c r="Z162" s="7"/>
      <c r="AB162" s="69"/>
    </row>
    <row r="163" spans="2:28" x14ac:dyDescent="0.15">
      <c r="B163" s="4"/>
      <c r="E163" s="7"/>
      <c r="F163" s="7"/>
      <c r="G163" s="7"/>
      <c r="I163" s="7"/>
      <c r="J163" s="8"/>
      <c r="K163" s="9"/>
      <c r="T163" s="12"/>
      <c r="U163" s="7"/>
      <c r="Y163" s="12"/>
      <c r="Z163" s="7"/>
      <c r="AB163" s="69"/>
    </row>
    <row r="164" spans="2:28" x14ac:dyDescent="0.15">
      <c r="B164" s="4"/>
      <c r="E164" s="7"/>
      <c r="F164" s="7"/>
      <c r="G164" s="7"/>
      <c r="I164" s="7"/>
      <c r="J164" s="8"/>
      <c r="K164" s="9"/>
      <c r="T164" s="12"/>
      <c r="U164" s="7"/>
      <c r="Y164" s="12"/>
      <c r="Z164" s="7"/>
      <c r="AB164" s="69"/>
    </row>
    <row r="165" spans="2:28" x14ac:dyDescent="0.15">
      <c r="B165" s="4"/>
      <c r="E165" s="7"/>
      <c r="F165" s="7"/>
      <c r="G165" s="7"/>
      <c r="I165" s="7"/>
      <c r="J165" s="8"/>
      <c r="K165" s="9"/>
      <c r="T165" s="12"/>
      <c r="U165" s="7"/>
      <c r="Y165" s="12"/>
      <c r="Z165" s="7"/>
      <c r="AB165" s="69"/>
    </row>
    <row r="166" spans="2:28" x14ac:dyDescent="0.15">
      <c r="B166" s="4"/>
      <c r="E166" s="7"/>
      <c r="F166" s="7"/>
      <c r="G166" s="7"/>
      <c r="I166" s="7"/>
      <c r="J166" s="8"/>
      <c r="K166" s="9"/>
      <c r="T166" s="12"/>
      <c r="U166" s="7"/>
      <c r="Y166" s="12"/>
      <c r="Z166" s="7"/>
      <c r="AB166" s="69"/>
    </row>
    <row r="167" spans="2:28" x14ac:dyDescent="0.15">
      <c r="B167" s="4"/>
      <c r="E167" s="7"/>
      <c r="F167" s="7"/>
      <c r="G167" s="7"/>
      <c r="I167" s="7"/>
      <c r="J167" s="8"/>
      <c r="K167" s="9"/>
      <c r="T167" s="12"/>
      <c r="U167" s="7"/>
      <c r="Y167" s="12"/>
      <c r="Z167" s="7"/>
      <c r="AB167" s="69"/>
    </row>
    <row r="168" spans="2:28" x14ac:dyDescent="0.15">
      <c r="B168" s="4"/>
      <c r="E168" s="7"/>
      <c r="F168" s="7"/>
      <c r="G168" s="7"/>
      <c r="I168" s="7"/>
      <c r="J168" s="8"/>
      <c r="K168" s="9"/>
      <c r="T168" s="12"/>
      <c r="U168" s="7"/>
      <c r="Y168" s="12"/>
      <c r="Z168" s="7"/>
      <c r="AB168" s="69"/>
    </row>
    <row r="169" spans="2:28" x14ac:dyDescent="0.15">
      <c r="B169" s="4"/>
      <c r="E169" s="7"/>
      <c r="F169" s="7"/>
      <c r="G169" s="7"/>
      <c r="I169" s="7"/>
      <c r="J169" s="8"/>
      <c r="K169" s="9"/>
      <c r="T169" s="12"/>
      <c r="U169" s="7"/>
      <c r="Y169" s="12"/>
      <c r="Z169" s="7"/>
      <c r="AB169" s="69"/>
    </row>
    <row r="170" spans="2:28" x14ac:dyDescent="0.15">
      <c r="B170" s="4"/>
      <c r="E170" s="7"/>
      <c r="F170" s="7"/>
      <c r="G170" s="7"/>
      <c r="I170" s="7"/>
      <c r="J170" s="8"/>
      <c r="K170" s="9"/>
      <c r="T170" s="12"/>
      <c r="U170" s="7"/>
      <c r="Y170" s="12"/>
      <c r="Z170" s="7"/>
      <c r="AB170" s="69"/>
    </row>
    <row r="171" spans="2:28" x14ac:dyDescent="0.15">
      <c r="B171" s="4"/>
      <c r="E171" s="7"/>
      <c r="F171" s="7"/>
      <c r="G171" s="7"/>
      <c r="I171" s="7"/>
      <c r="J171" s="8"/>
      <c r="K171" s="9"/>
      <c r="T171" s="12"/>
      <c r="U171" s="7"/>
      <c r="Y171" s="12"/>
      <c r="Z171" s="7"/>
      <c r="AB171" s="69"/>
    </row>
    <row r="172" spans="2:28" x14ac:dyDescent="0.15">
      <c r="B172" s="4"/>
      <c r="E172" s="7"/>
      <c r="F172" s="7"/>
      <c r="G172" s="7"/>
      <c r="I172" s="7"/>
      <c r="J172" s="8"/>
      <c r="K172" s="9"/>
      <c r="T172" s="12"/>
      <c r="U172" s="7"/>
      <c r="Y172" s="12"/>
      <c r="Z172" s="7"/>
      <c r="AB172" s="69"/>
    </row>
    <row r="173" spans="2:28" x14ac:dyDescent="0.15">
      <c r="B173" s="4"/>
      <c r="E173" s="7"/>
      <c r="F173" s="7"/>
      <c r="G173" s="7"/>
      <c r="I173" s="7"/>
      <c r="J173" s="8"/>
      <c r="K173" s="9"/>
      <c r="T173" s="12"/>
      <c r="U173" s="7"/>
      <c r="Y173" s="12"/>
      <c r="Z173" s="7"/>
      <c r="AB173" s="69"/>
    </row>
    <row r="174" spans="2:28" x14ac:dyDescent="0.15">
      <c r="B174" s="4"/>
      <c r="E174" s="7"/>
      <c r="F174" s="7"/>
      <c r="G174" s="7"/>
      <c r="I174" s="7"/>
      <c r="J174" s="8"/>
      <c r="K174" s="9"/>
      <c r="T174" s="12"/>
      <c r="U174" s="7"/>
      <c r="Y174" s="12"/>
      <c r="Z174" s="7"/>
      <c r="AB174" s="69"/>
    </row>
    <row r="175" spans="2:28" x14ac:dyDescent="0.15">
      <c r="B175" s="4"/>
      <c r="E175" s="7"/>
      <c r="F175" s="7"/>
      <c r="G175" s="7"/>
      <c r="I175" s="7"/>
      <c r="J175" s="8"/>
      <c r="K175" s="9"/>
      <c r="T175" s="12"/>
      <c r="U175" s="7"/>
      <c r="Y175" s="12"/>
      <c r="Z175" s="7"/>
      <c r="AB175" s="69"/>
    </row>
    <row r="176" spans="2:28" x14ac:dyDescent="0.15">
      <c r="B176" s="4"/>
      <c r="E176" s="7"/>
      <c r="F176" s="7"/>
      <c r="G176" s="7"/>
      <c r="I176" s="7"/>
      <c r="J176" s="8"/>
      <c r="K176" s="9"/>
      <c r="T176" s="12"/>
      <c r="U176" s="7"/>
      <c r="Y176" s="12"/>
      <c r="Z176" s="7"/>
      <c r="AB176" s="69"/>
    </row>
    <row r="177" spans="2:28" x14ac:dyDescent="0.15">
      <c r="B177" s="4"/>
      <c r="E177" s="7"/>
      <c r="F177" s="7"/>
      <c r="G177" s="7"/>
      <c r="I177" s="7"/>
      <c r="J177" s="8"/>
      <c r="K177" s="9"/>
      <c r="T177" s="12"/>
      <c r="U177" s="7"/>
      <c r="Y177" s="12"/>
      <c r="Z177" s="7"/>
      <c r="AB177" s="69"/>
    </row>
    <row r="178" spans="2:28" x14ac:dyDescent="0.15">
      <c r="B178" s="4"/>
      <c r="E178" s="7"/>
      <c r="F178" s="7"/>
      <c r="G178" s="7"/>
      <c r="I178" s="7"/>
      <c r="J178" s="8"/>
      <c r="K178" s="9"/>
      <c r="T178" s="12"/>
      <c r="U178" s="7"/>
      <c r="Y178" s="12"/>
      <c r="Z178" s="7"/>
      <c r="AB178" s="69"/>
    </row>
    <row r="179" spans="2:28" x14ac:dyDescent="0.15">
      <c r="B179" s="4"/>
      <c r="E179" s="7"/>
      <c r="F179" s="7"/>
      <c r="G179" s="7"/>
      <c r="I179" s="7"/>
      <c r="J179" s="8"/>
      <c r="K179" s="9"/>
      <c r="T179" s="12"/>
      <c r="U179" s="7"/>
      <c r="Y179" s="12"/>
      <c r="Z179" s="7"/>
      <c r="AB179" s="69"/>
    </row>
    <row r="180" spans="2:28" x14ac:dyDescent="0.15">
      <c r="B180" s="4"/>
      <c r="E180" s="7"/>
      <c r="F180" s="7"/>
      <c r="G180" s="7"/>
      <c r="I180" s="7"/>
      <c r="J180" s="8"/>
      <c r="K180" s="9"/>
      <c r="T180" s="12"/>
      <c r="U180" s="7"/>
      <c r="Y180" s="12"/>
      <c r="Z180" s="7"/>
      <c r="AB180" s="69"/>
    </row>
    <row r="181" spans="2:28" x14ac:dyDescent="0.15">
      <c r="B181" s="4"/>
      <c r="E181" s="7"/>
      <c r="F181" s="7"/>
      <c r="G181" s="7"/>
      <c r="I181" s="7"/>
      <c r="J181" s="8"/>
      <c r="K181" s="9"/>
      <c r="T181" s="12"/>
      <c r="U181" s="7"/>
      <c r="Y181" s="12"/>
      <c r="Z181" s="7"/>
      <c r="AB181" s="69"/>
    </row>
    <row r="182" spans="2:28" x14ac:dyDescent="0.15">
      <c r="B182" s="4"/>
      <c r="E182" s="7"/>
      <c r="F182" s="7"/>
      <c r="G182" s="7"/>
      <c r="I182" s="7"/>
      <c r="J182" s="8"/>
      <c r="K182" s="9"/>
      <c r="T182" s="12"/>
      <c r="U182" s="7"/>
      <c r="Y182" s="12"/>
      <c r="Z182" s="7"/>
      <c r="AB182" s="69"/>
    </row>
    <row r="183" spans="2:28" x14ac:dyDescent="0.15">
      <c r="B183" s="4"/>
      <c r="E183" s="7"/>
      <c r="F183" s="7"/>
      <c r="G183" s="7"/>
      <c r="I183" s="7"/>
      <c r="J183" s="8"/>
      <c r="K183" s="9"/>
      <c r="T183" s="12"/>
      <c r="U183" s="7"/>
      <c r="Y183" s="12"/>
      <c r="Z183" s="7"/>
      <c r="AB183" s="69"/>
    </row>
    <row r="184" spans="2:28" x14ac:dyDescent="0.15">
      <c r="B184" s="4"/>
      <c r="E184" s="7"/>
      <c r="F184" s="7"/>
      <c r="G184" s="7"/>
      <c r="I184" s="7"/>
      <c r="J184" s="8"/>
      <c r="K184" s="9"/>
      <c r="T184" s="12"/>
      <c r="U184" s="7"/>
      <c r="Y184" s="12"/>
      <c r="Z184" s="7"/>
      <c r="AB184" s="69"/>
    </row>
    <row r="185" spans="2:28" x14ac:dyDescent="0.15">
      <c r="B185" s="4"/>
      <c r="E185" s="7"/>
      <c r="F185" s="7"/>
      <c r="G185" s="7"/>
      <c r="I185" s="7"/>
      <c r="J185" s="8"/>
      <c r="K185" s="9"/>
      <c r="T185" s="12"/>
      <c r="U185" s="7"/>
      <c r="Y185" s="12"/>
      <c r="Z185" s="7"/>
      <c r="AB185" s="69"/>
    </row>
    <row r="186" spans="2:28" x14ac:dyDescent="0.15">
      <c r="B186" s="4"/>
      <c r="E186" s="7"/>
      <c r="F186" s="7"/>
      <c r="G186" s="7"/>
      <c r="I186" s="7"/>
      <c r="J186" s="8"/>
      <c r="K186" s="9"/>
      <c r="T186" s="12"/>
      <c r="U186" s="7"/>
      <c r="Y186" s="12"/>
      <c r="Z186" s="7"/>
      <c r="AB186" s="69"/>
    </row>
    <row r="187" spans="2:28" x14ac:dyDescent="0.15">
      <c r="B187" s="4"/>
      <c r="E187" s="7"/>
      <c r="F187" s="7"/>
      <c r="G187" s="7"/>
      <c r="I187" s="7"/>
      <c r="J187" s="8"/>
      <c r="K187" s="9"/>
      <c r="T187" s="12"/>
      <c r="U187" s="7"/>
      <c r="Y187" s="12"/>
      <c r="Z187" s="7"/>
      <c r="AB187" s="69"/>
    </row>
    <row r="188" spans="2:28" x14ac:dyDescent="0.15">
      <c r="B188" s="4"/>
      <c r="E188" s="7"/>
      <c r="F188" s="7"/>
      <c r="G188" s="7"/>
      <c r="I188" s="7"/>
      <c r="J188" s="8"/>
      <c r="K188" s="9"/>
      <c r="T188" s="12"/>
      <c r="U188" s="7"/>
      <c r="Y188" s="12"/>
      <c r="Z188" s="7"/>
      <c r="AB188" s="69"/>
    </row>
    <row r="189" spans="2:28" x14ac:dyDescent="0.15">
      <c r="B189" s="4"/>
      <c r="E189" s="7"/>
      <c r="F189" s="7"/>
      <c r="G189" s="7"/>
      <c r="I189" s="7"/>
      <c r="J189" s="8"/>
      <c r="K189" s="9"/>
      <c r="T189" s="12"/>
      <c r="U189" s="7"/>
      <c r="Y189" s="12"/>
      <c r="Z189" s="7"/>
      <c r="AB189" s="69"/>
    </row>
    <row r="190" spans="2:28" x14ac:dyDescent="0.15">
      <c r="B190" s="4"/>
      <c r="E190" s="7"/>
      <c r="F190" s="7"/>
      <c r="G190" s="7"/>
      <c r="I190" s="7"/>
      <c r="J190" s="8"/>
      <c r="K190" s="9"/>
      <c r="T190" s="12"/>
      <c r="U190" s="7"/>
      <c r="Y190" s="12"/>
      <c r="Z190" s="7"/>
      <c r="AB190" s="69"/>
    </row>
    <row r="191" spans="2:28" x14ac:dyDescent="0.15">
      <c r="B191" s="4"/>
      <c r="E191" s="7"/>
      <c r="F191" s="7"/>
      <c r="G191" s="7"/>
      <c r="I191" s="7"/>
      <c r="J191" s="8"/>
      <c r="K191" s="9"/>
      <c r="T191" s="12"/>
      <c r="U191" s="7"/>
      <c r="Y191" s="12"/>
      <c r="Z191" s="7"/>
      <c r="AB191" s="69"/>
    </row>
    <row r="192" spans="2:28" x14ac:dyDescent="0.15">
      <c r="B192" s="4"/>
      <c r="E192" s="7"/>
      <c r="F192" s="7"/>
      <c r="G192" s="7"/>
      <c r="I192" s="7"/>
      <c r="J192" s="8"/>
      <c r="K192" s="9"/>
      <c r="T192" s="12"/>
      <c r="U192" s="7"/>
      <c r="Y192" s="12"/>
      <c r="Z192" s="7"/>
      <c r="AB192" s="69"/>
    </row>
  </sheetData>
  <mergeCells count="2">
    <mergeCell ref="A1:L1"/>
    <mergeCell ref="A27:K27"/>
  </mergeCells>
  <dataValidations count="5">
    <dataValidation type="list" allowBlank="1" showInputMessage="1" showErrorMessage="1" sqref="F93:F95" xr:uid="{DD458821-2025-41C3-9EB8-657DB3851B8C}">
      <formula1>$C$14:$C$27</formula1>
    </dataValidation>
    <dataValidation type="list" allowBlank="1" showInputMessage="1" showErrorMessage="1" sqref="F28:F31 F96:F103 F33:F92" xr:uid="{3A999F94-1B6F-4754-BDE2-0D526DE965B3}">
      <formula1>$C$14:$C$21</formula1>
    </dataValidation>
    <dataValidation type="list" allowBlank="1" showInputMessage="1" showErrorMessage="1" sqref="F137:F192" xr:uid="{3DEB1907-1915-4AC7-873F-E3D2D6CEAF89}">
      <formula1>$C$14:$C$24</formula1>
    </dataValidation>
    <dataValidation type="list" allowBlank="1" showInputMessage="1" showErrorMessage="1" sqref="E15:E19 F14:F19 E20:F22" xr:uid="{CE9EC15A-B7E7-45C2-B3AE-B58AC577F69F}">
      <formula1>"UMT Study, Client Data, Video Data, Assumption, Expert Knowledge"</formula1>
    </dataValidation>
    <dataValidation type="list" showInputMessage="1" showErrorMessage="1" sqref="E14" xr:uid="{CEBF055E-008A-4AA0-8570-F49F0F74DF04}">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95957-3C16-4E99-BC09-5EDDA81CD622}">
  <sheetPr codeName="Sheet22">
    <tabColor rgb="FFFFC000"/>
  </sheetPr>
  <dimension ref="B2:C8"/>
  <sheetViews>
    <sheetView workbookViewId="0">
      <selection activeCell="D26" sqref="D26"/>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P289"/>
  <sheetViews>
    <sheetView topLeftCell="A253" zoomScale="80" zoomScaleNormal="80" workbookViewId="0">
      <selection activeCell="B271" sqref="B271"/>
    </sheetView>
  </sheetViews>
  <sheetFormatPr baseColWidth="10" defaultColWidth="8.83203125" defaultRowHeight="13" x14ac:dyDescent="0.15"/>
  <cols>
    <col min="1" max="1" width="5.5" bestFit="1" customWidth="1"/>
    <col min="2" max="2" width="68.83203125" bestFit="1" customWidth="1"/>
    <col min="3" max="3" width="18" style="13" customWidth="1"/>
    <col min="4" max="4" width="12.5" customWidth="1"/>
    <col min="5" max="5" width="14.83203125" bestFit="1" customWidth="1"/>
    <col min="6" max="6" width="7.1640625" customWidth="1"/>
    <col min="7" max="7" width="12.83203125" customWidth="1"/>
    <col min="8" max="8" width="11.83203125" customWidth="1"/>
    <col min="9" max="9" width="3.83203125" customWidth="1"/>
    <col min="10" max="10" width="5.1640625" customWidth="1"/>
    <col min="11" max="11" width="6" customWidth="1"/>
    <col min="12" max="12" width="3.83203125" customWidth="1"/>
    <col min="13" max="13" width="5.1640625" customWidth="1"/>
    <col min="14" max="14" width="6" customWidth="1"/>
    <col min="15" max="15" width="3.83203125" customWidth="1"/>
    <col min="16" max="16" width="5.1640625" customWidth="1"/>
    <col min="17" max="17" width="6" customWidth="1"/>
    <col min="18" max="18" width="3.83203125" customWidth="1"/>
    <col min="19" max="19" width="5.1640625" customWidth="1"/>
    <col min="20" max="20" width="6" customWidth="1"/>
    <col min="21" max="21" width="3.83203125" customWidth="1"/>
    <col min="22" max="22" width="5.1640625" customWidth="1"/>
    <col min="23" max="23" width="6" customWidth="1"/>
    <col min="24" max="24" width="3.83203125" customWidth="1"/>
    <col min="25" max="25" width="5.1640625" customWidth="1"/>
    <col min="26" max="26" width="6" customWidth="1"/>
    <col min="27" max="27" width="3.83203125" customWidth="1"/>
    <col min="28" max="28" width="5.1640625" customWidth="1"/>
    <col min="29" max="29" width="6" customWidth="1"/>
    <col min="30" max="30" width="3.83203125" customWidth="1"/>
    <col min="31" max="31" width="5.1640625" customWidth="1"/>
    <col min="32" max="32" width="6" customWidth="1"/>
    <col min="33" max="33" width="3.83203125" customWidth="1"/>
    <col min="34" max="34" width="5.1640625" customWidth="1"/>
    <col min="35" max="35" width="6" customWidth="1"/>
    <col min="36" max="36" width="3.83203125" customWidth="1"/>
    <col min="37" max="37" width="5.1640625" customWidth="1"/>
    <col min="38" max="38" width="6" customWidth="1"/>
    <col min="39" max="39" width="3.83203125" customWidth="1"/>
    <col min="40" max="40" width="5.1640625" customWidth="1"/>
    <col min="41" max="41" width="6" customWidth="1"/>
  </cols>
  <sheetData>
    <row r="1" spans="1:42" ht="14" x14ac:dyDescent="0.15">
      <c r="A1" s="38" t="s">
        <v>8</v>
      </c>
      <c r="B1" s="38" t="s">
        <v>158</v>
      </c>
      <c r="C1" s="39" t="s">
        <v>9</v>
      </c>
      <c r="D1" t="s">
        <v>10</v>
      </c>
      <c r="E1" t="s">
        <v>208</v>
      </c>
      <c r="F1" s="9" t="s">
        <v>172</v>
      </c>
      <c r="G1" t="s">
        <v>167</v>
      </c>
      <c r="H1" s="33" t="s">
        <v>168</v>
      </c>
      <c r="I1" s="231" t="s">
        <v>169</v>
      </c>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c r="AK1" s="232"/>
      <c r="AL1" s="232"/>
      <c r="AM1" s="232"/>
      <c r="AN1" s="232"/>
      <c r="AO1" s="232"/>
      <c r="AP1" s="28" t="s">
        <v>173</v>
      </c>
    </row>
    <row r="2" spans="1:42" x14ac:dyDescent="0.15">
      <c r="A2" s="40">
        <v>1</v>
      </c>
      <c r="B2" s="40" t="s">
        <v>44</v>
      </c>
      <c r="C2" s="41">
        <f>E2</f>
        <v>0.72</v>
      </c>
      <c r="D2" s="40">
        <v>1</v>
      </c>
      <c r="E2" s="40">
        <f>F2*0.036</f>
        <v>0.72</v>
      </c>
      <c r="F2" s="40">
        <f>AP2*10</f>
        <v>20</v>
      </c>
      <c r="G2" s="40" t="s">
        <v>170</v>
      </c>
      <c r="H2" s="40"/>
      <c r="I2" s="35" t="str">
        <f>IF(G2="G","A",(IF(G2="C","A",(IF(G2="T","A","")))))</f>
        <v>A</v>
      </c>
      <c r="J2" s="36">
        <v>1</v>
      </c>
      <c r="K2" s="37">
        <v>1</v>
      </c>
      <c r="L2" s="35" t="str">
        <f>IF(G2="G","B",(IF(G2="C","B",(IF(G2="T","B","")))))</f>
        <v>B</v>
      </c>
      <c r="M2" s="36">
        <v>0</v>
      </c>
      <c r="N2" s="37">
        <v>1</v>
      </c>
      <c r="O2" s="35" t="str">
        <f>IF(G2="G","G",(IF(G2="C","G",(IF(G2="T","G","")))))</f>
        <v>G</v>
      </c>
      <c r="P2" s="36">
        <v>1</v>
      </c>
      <c r="Q2" s="37">
        <v>1</v>
      </c>
      <c r="R2" s="35" t="str">
        <f>IF(G2="G","A",IF(G2="C","M",IF(G2="T","A","")))</f>
        <v>A</v>
      </c>
      <c r="S2" s="36">
        <v>0</v>
      </c>
      <c r="T2" s="37">
        <v>1</v>
      </c>
      <c r="U2" s="35" t="str">
        <f>IF(G2="G","B",IF(G2="C","X",IF(G2="T","B","")))</f>
        <v>B</v>
      </c>
      <c r="V2" s="36">
        <v>0</v>
      </c>
      <c r="W2" s="37">
        <v>1</v>
      </c>
      <c r="X2" s="35" t="str">
        <f>IF(G2="G","P",IF(G2="C","I",IF(G2="T","P","")))</f>
        <v>P</v>
      </c>
      <c r="Y2" s="36">
        <v>0</v>
      </c>
      <c r="Z2" s="37">
        <v>1</v>
      </c>
      <c r="AA2" s="35" t="str">
        <f>IF(G2="T",IF(H2&lt;&gt;"",H2,""),"")</f>
        <v/>
      </c>
      <c r="AB2" s="36">
        <v>0</v>
      </c>
      <c r="AC2" s="37">
        <v>1</v>
      </c>
      <c r="AD2" s="35" t="str">
        <f>IF(G2="T","A","")</f>
        <v/>
      </c>
      <c r="AE2" s="36">
        <v>0</v>
      </c>
      <c r="AF2" s="37">
        <v>1</v>
      </c>
      <c r="AG2" s="35" t="str">
        <f>IF(G2="T","B","")</f>
        <v/>
      </c>
      <c r="AH2" s="36">
        <v>0</v>
      </c>
      <c r="AI2" s="37">
        <v>1</v>
      </c>
      <c r="AJ2" s="35" t="str">
        <f>IF(G2="T","P","")</f>
        <v/>
      </c>
      <c r="AK2" s="36">
        <v>0</v>
      </c>
      <c r="AL2" s="37">
        <v>1</v>
      </c>
      <c r="AM2" s="35" t="str">
        <f>IF(G2="G","A",IF(G2="C","A",IF(G2="T","A","")))</f>
        <v>A</v>
      </c>
      <c r="AN2" s="36">
        <v>0</v>
      </c>
      <c r="AO2" s="37">
        <v>1</v>
      </c>
      <c r="AP2">
        <f>J2*K2+M2*N2+P2*Q2+S2*T2+V2*W2+Y2*Z2+AB2*AC2+AE2*AF2+AH2*AI2+AK2*AL2+AN2*AO2</f>
        <v>2</v>
      </c>
    </row>
    <row r="3" spans="1:42" x14ac:dyDescent="0.15">
      <c r="A3" s="40">
        <v>2</v>
      </c>
      <c r="B3" s="40" t="s">
        <v>57</v>
      </c>
      <c r="C3" s="41">
        <f t="shared" ref="C3:C67" si="0">E3</f>
        <v>1.7999999999999998</v>
      </c>
      <c r="D3" s="40">
        <v>1</v>
      </c>
      <c r="E3" s="40">
        <f t="shared" ref="E3:E67" si="1">F3*0.036</f>
        <v>1.7999999999999998</v>
      </c>
      <c r="F3" s="40">
        <f>AP3*10</f>
        <v>50</v>
      </c>
      <c r="G3" s="40" t="s">
        <v>170</v>
      </c>
      <c r="H3" s="40"/>
      <c r="I3" s="35" t="str">
        <f>IF(G3="G","A",(IF(G3="C","A",(IF(G3="T","A","")))))</f>
        <v>A</v>
      </c>
      <c r="J3" s="36">
        <v>1</v>
      </c>
      <c r="K3" s="37">
        <v>1</v>
      </c>
      <c r="L3" s="35" t="str">
        <f>IF(G3="G","B",(IF(G3="C","B",(IF(G3="T","B","")))))</f>
        <v>B</v>
      </c>
      <c r="M3" s="36">
        <v>3</v>
      </c>
      <c r="N3" s="37">
        <v>1</v>
      </c>
      <c r="O3" s="35" t="str">
        <f>IF(G3="G","G",(IF(G3="C","G",(IF(G3="T","G","")))))</f>
        <v>G</v>
      </c>
      <c r="P3" s="36">
        <v>1</v>
      </c>
      <c r="Q3" s="37">
        <v>1</v>
      </c>
      <c r="R3" s="35" t="str">
        <f>IF(G3="G","A",IF(G3="C","M",IF(G3="T","A","")))</f>
        <v>A</v>
      </c>
      <c r="S3" s="36">
        <v>0</v>
      </c>
      <c r="T3" s="37">
        <v>1</v>
      </c>
      <c r="U3" s="35" t="str">
        <f>IF(G3="G","B",IF(G3="C","X",IF(G3="T","B","")))</f>
        <v>B</v>
      </c>
      <c r="V3" s="36">
        <v>0</v>
      </c>
      <c r="W3" s="37">
        <v>1</v>
      </c>
      <c r="X3" s="35" t="str">
        <f>IF(G3="G","P",IF(G3="C","I",IF(G3="T","P","")))</f>
        <v>P</v>
      </c>
      <c r="Y3" s="36">
        <v>0</v>
      </c>
      <c r="Z3" s="37">
        <v>1</v>
      </c>
      <c r="AA3" s="35" t="str">
        <f>IF(G3="T",IF(H3&lt;&gt;"",H3,""),"")</f>
        <v/>
      </c>
      <c r="AB3" s="36">
        <v>0</v>
      </c>
      <c r="AC3" s="37">
        <v>1</v>
      </c>
      <c r="AD3" s="35" t="str">
        <f>IF(G3="T","A","")</f>
        <v/>
      </c>
      <c r="AE3" s="36">
        <v>0</v>
      </c>
      <c r="AF3" s="37">
        <v>1</v>
      </c>
      <c r="AG3" s="35" t="str">
        <f>IF(G3="T","B","")</f>
        <v/>
      </c>
      <c r="AH3" s="36">
        <v>0</v>
      </c>
      <c r="AI3" s="37">
        <v>1</v>
      </c>
      <c r="AJ3" s="35" t="str">
        <f>IF(G3="T","P","")</f>
        <v/>
      </c>
      <c r="AK3" s="36">
        <v>0</v>
      </c>
      <c r="AL3" s="37">
        <v>1</v>
      </c>
      <c r="AM3" s="35" t="str">
        <f>IF(G3="G","A",IF(G3="C","A",IF(G3="T","A","")))</f>
        <v>A</v>
      </c>
      <c r="AN3" s="36">
        <v>0</v>
      </c>
      <c r="AO3" s="37">
        <v>1</v>
      </c>
      <c r="AP3">
        <f>J3*K3+M3*N3+P3*Q3+S3*T3+V3*W3+Y3*Z3+AB3*AC3+AE3*AF3+AH3*AI3+AK3*AL3+AN3*AO3</f>
        <v>5</v>
      </c>
    </row>
    <row r="4" spans="1:42" x14ac:dyDescent="0.15">
      <c r="A4" s="40">
        <v>3</v>
      </c>
      <c r="B4" s="40" t="s">
        <v>56</v>
      </c>
      <c r="C4" s="41">
        <f t="shared" si="0"/>
        <v>2.88</v>
      </c>
      <c r="D4" s="40">
        <v>1</v>
      </c>
      <c r="E4" s="40">
        <f t="shared" si="1"/>
        <v>2.88</v>
      </c>
      <c r="F4" s="40">
        <f>AP4*10</f>
        <v>80</v>
      </c>
      <c r="G4" s="40" t="s">
        <v>170</v>
      </c>
      <c r="H4" s="40"/>
      <c r="I4" s="35" t="str">
        <f>IF(G4="G","A",(IF(G4="C","A",(IF(G4="T","A","")))))</f>
        <v>A</v>
      </c>
      <c r="J4" s="36">
        <v>1</v>
      </c>
      <c r="K4" s="37">
        <v>1</v>
      </c>
      <c r="L4" s="35" t="str">
        <f>IF(G4="G","B",(IF(G4="C","B",(IF(G4="T","B","")))))</f>
        <v>B</v>
      </c>
      <c r="M4" s="36">
        <v>6</v>
      </c>
      <c r="N4" s="37">
        <v>1</v>
      </c>
      <c r="O4" s="35" t="str">
        <f>IF(G4="G","G",(IF(G4="C","G",(IF(G4="T","G","")))))</f>
        <v>G</v>
      </c>
      <c r="P4" s="36">
        <v>1</v>
      </c>
      <c r="Q4" s="37">
        <v>1</v>
      </c>
      <c r="R4" s="35" t="str">
        <f>IF(G4="G","A",IF(G4="C","M",IF(G4="T","A","")))</f>
        <v>A</v>
      </c>
      <c r="S4" s="36">
        <v>0</v>
      </c>
      <c r="T4" s="37">
        <v>1</v>
      </c>
      <c r="U4" s="35" t="str">
        <f>IF(G4="G","B",IF(G4="C","X",IF(G4="T","B","")))</f>
        <v>B</v>
      </c>
      <c r="V4" s="36">
        <v>0</v>
      </c>
      <c r="W4" s="37">
        <v>1</v>
      </c>
      <c r="X4" s="35" t="str">
        <f>IF(G4="G","P",IF(G4="C","I",IF(G4="T","P","")))</f>
        <v>P</v>
      </c>
      <c r="Y4" s="36">
        <v>0</v>
      </c>
      <c r="Z4" s="37">
        <v>1</v>
      </c>
      <c r="AA4" s="35" t="str">
        <f>IF(G4="T",IF(H4&lt;&gt;"",H4,""),"")</f>
        <v/>
      </c>
      <c r="AB4" s="36">
        <v>0</v>
      </c>
      <c r="AC4" s="37">
        <v>1</v>
      </c>
      <c r="AD4" s="35" t="str">
        <f>IF(G4="T","A","")</f>
        <v/>
      </c>
      <c r="AE4" s="36">
        <v>0</v>
      </c>
      <c r="AF4" s="37">
        <v>1</v>
      </c>
      <c r="AG4" s="35" t="str">
        <f>IF(G4="T","B","")</f>
        <v/>
      </c>
      <c r="AH4" s="36">
        <v>0</v>
      </c>
      <c r="AI4" s="37">
        <v>1</v>
      </c>
      <c r="AJ4" s="35" t="str">
        <f>IF(G4="T","P","")</f>
        <v/>
      </c>
      <c r="AK4" s="36">
        <v>0</v>
      </c>
      <c r="AL4" s="37">
        <v>1</v>
      </c>
      <c r="AM4" s="35" t="str">
        <f>IF(G4="G","A",IF(G4="C","A",IF(G4="T","A","")))</f>
        <v>A</v>
      </c>
      <c r="AN4" s="36">
        <v>0</v>
      </c>
      <c r="AO4" s="37">
        <v>1</v>
      </c>
      <c r="AP4">
        <f>J4*K4+M4*N4+P4*Q4+S4*T4+V4*W4+Y4*Z4+AB4*AC4+AE4*AF4+AH4*AI4+AK4*AL4+AN4*AO4</f>
        <v>8</v>
      </c>
    </row>
    <row r="5" spans="1:42" x14ac:dyDescent="0.15">
      <c r="A5" s="40">
        <v>4</v>
      </c>
      <c r="B5" s="40" t="s">
        <v>52</v>
      </c>
      <c r="C5" s="41">
        <f t="shared" si="0"/>
        <v>1.44</v>
      </c>
      <c r="D5" s="40">
        <v>1</v>
      </c>
      <c r="E5" s="40">
        <f t="shared" si="1"/>
        <v>1.44</v>
      </c>
      <c r="F5" s="40">
        <f>AP5*10</f>
        <v>40</v>
      </c>
      <c r="G5" s="40" t="s">
        <v>170</v>
      </c>
      <c r="H5" s="40"/>
      <c r="I5" s="35" t="str">
        <f>IF(G5="G","A",(IF(G5="C","A",(IF(G5="T","A","")))))</f>
        <v>A</v>
      </c>
      <c r="J5" s="36">
        <v>1</v>
      </c>
      <c r="K5" s="37">
        <v>1</v>
      </c>
      <c r="L5" s="35" t="str">
        <f>IF(G5="G","B",(IF(G5="C","B",(IF(G5="T","B","")))))</f>
        <v>B</v>
      </c>
      <c r="M5" s="36">
        <v>0</v>
      </c>
      <c r="N5" s="37">
        <v>1</v>
      </c>
      <c r="O5" s="35" t="str">
        <f>IF(G5="G","G",(IF(G5="C","G",(IF(G5="T","G","")))))</f>
        <v>G</v>
      </c>
      <c r="P5" s="36">
        <v>3</v>
      </c>
      <c r="Q5" s="37">
        <v>1</v>
      </c>
      <c r="R5" s="35" t="str">
        <f>IF(G5="G","A",IF(G5="C","M",IF(G5="T","A","")))</f>
        <v>A</v>
      </c>
      <c r="S5" s="36">
        <v>0</v>
      </c>
      <c r="T5" s="37">
        <v>1</v>
      </c>
      <c r="U5" s="35" t="str">
        <f>IF(G5="G","B",IF(G5="C","X",IF(G5="T","B","")))</f>
        <v>B</v>
      </c>
      <c r="V5" s="36">
        <v>0</v>
      </c>
      <c r="W5" s="37">
        <v>1</v>
      </c>
      <c r="X5" s="35" t="str">
        <f>IF(G5="G","P",IF(G5="C","I",IF(G5="T","P","")))</f>
        <v>P</v>
      </c>
      <c r="Y5" s="36">
        <v>0</v>
      </c>
      <c r="Z5" s="37">
        <v>1</v>
      </c>
      <c r="AA5" s="35" t="str">
        <f>IF(G5="T",IF(H5&lt;&gt;"",H5,""),"")</f>
        <v/>
      </c>
      <c r="AB5" s="36">
        <v>0</v>
      </c>
      <c r="AC5" s="37">
        <v>1</v>
      </c>
      <c r="AD5" s="35" t="str">
        <f>IF(G5="T","A","")</f>
        <v/>
      </c>
      <c r="AE5" s="36">
        <v>0</v>
      </c>
      <c r="AF5" s="37">
        <v>1</v>
      </c>
      <c r="AG5" s="35" t="str">
        <f>IF(G5="T","B","")</f>
        <v/>
      </c>
      <c r="AH5" s="36">
        <v>0</v>
      </c>
      <c r="AI5" s="37">
        <v>1</v>
      </c>
      <c r="AJ5" s="35" t="str">
        <f>IF(G5="T","P","")</f>
        <v/>
      </c>
      <c r="AK5" s="36">
        <v>0</v>
      </c>
      <c r="AL5" s="37">
        <v>1</v>
      </c>
      <c r="AM5" s="35" t="str">
        <f>IF(G5="G","A",IF(G5="C","A",IF(G5="T","A","")))</f>
        <v>A</v>
      </c>
      <c r="AN5" s="36">
        <v>0</v>
      </c>
      <c r="AO5" s="37">
        <v>1</v>
      </c>
      <c r="AP5">
        <f>J5*K5+M5*N5+P5*Q5+S5*T5+V5*W5+Y5*Z5+AB5*AC5+AE5*AF5+AH5*AI5+AK5*AL5+AN5*AO5</f>
        <v>4</v>
      </c>
    </row>
    <row r="6" spans="1:42" x14ac:dyDescent="0.15">
      <c r="A6" s="40">
        <v>5</v>
      </c>
      <c r="B6" s="40" t="s">
        <v>54</v>
      </c>
      <c r="C6" s="41">
        <f t="shared" si="0"/>
        <v>2.52</v>
      </c>
      <c r="D6" s="40">
        <v>1</v>
      </c>
      <c r="E6" s="40">
        <f t="shared" si="1"/>
        <v>2.52</v>
      </c>
      <c r="F6" s="40">
        <v>70</v>
      </c>
      <c r="G6" s="40" t="s">
        <v>170</v>
      </c>
      <c r="H6" s="40"/>
      <c r="I6" s="233" t="s">
        <v>209</v>
      </c>
      <c r="J6" s="234"/>
      <c r="K6" s="234"/>
      <c r="L6" s="234"/>
      <c r="M6" s="234"/>
      <c r="N6" s="234"/>
      <c r="O6" s="234"/>
      <c r="P6" s="234"/>
      <c r="Q6" s="234"/>
      <c r="R6" s="234"/>
      <c r="S6" s="234"/>
      <c r="T6" s="234"/>
      <c r="U6" s="234"/>
      <c r="V6" s="234"/>
      <c r="W6" s="234"/>
      <c r="X6" s="234"/>
      <c r="Y6" s="234"/>
      <c r="Z6" s="234"/>
      <c r="AA6" s="234"/>
      <c r="AB6" s="234"/>
      <c r="AC6" s="234"/>
      <c r="AD6" s="234"/>
      <c r="AE6" s="234"/>
      <c r="AF6" s="234"/>
      <c r="AG6" s="234"/>
      <c r="AH6" s="234"/>
      <c r="AI6" s="234"/>
      <c r="AJ6" s="234"/>
      <c r="AK6" s="234"/>
      <c r="AL6" s="234"/>
      <c r="AM6" s="234"/>
      <c r="AN6" s="234"/>
      <c r="AO6" s="234"/>
      <c r="AP6" s="234"/>
    </row>
    <row r="7" spans="1:42" x14ac:dyDescent="0.15">
      <c r="A7" s="40">
        <v>6</v>
      </c>
      <c r="B7" s="40" t="s">
        <v>53</v>
      </c>
      <c r="C7" s="41">
        <f t="shared" si="0"/>
        <v>3.5999999999999996</v>
      </c>
      <c r="D7" s="40">
        <v>1</v>
      </c>
      <c r="E7" s="40">
        <f t="shared" si="1"/>
        <v>3.5999999999999996</v>
      </c>
      <c r="F7" s="40">
        <v>100</v>
      </c>
      <c r="G7" s="40" t="s">
        <v>170</v>
      </c>
      <c r="H7" s="40"/>
      <c r="I7" s="225" t="s">
        <v>209</v>
      </c>
      <c r="J7" s="226"/>
      <c r="K7" s="226"/>
      <c r="L7" s="226"/>
      <c r="M7" s="226"/>
      <c r="N7" s="226"/>
      <c r="O7" s="226"/>
      <c r="P7" s="226"/>
      <c r="Q7" s="226"/>
      <c r="R7" s="226"/>
      <c r="S7" s="226"/>
      <c r="T7" s="226"/>
      <c r="U7" s="226"/>
      <c r="V7" s="226"/>
      <c r="W7" s="226"/>
      <c r="X7" s="226"/>
      <c r="Y7" s="226"/>
      <c r="Z7" s="226"/>
      <c r="AA7" s="226"/>
      <c r="AB7" s="226"/>
      <c r="AC7" s="226"/>
      <c r="AD7" s="226"/>
      <c r="AE7" s="226"/>
      <c r="AF7" s="226"/>
      <c r="AG7" s="226"/>
      <c r="AH7" s="226"/>
      <c r="AI7" s="226"/>
      <c r="AJ7" s="226"/>
      <c r="AK7" s="226"/>
      <c r="AL7" s="226"/>
      <c r="AM7" s="226"/>
      <c r="AN7" s="226"/>
      <c r="AO7" s="226"/>
      <c r="AP7" s="227"/>
    </row>
    <row r="8" spans="1:42" x14ac:dyDescent="0.15">
      <c r="A8" s="40">
        <v>7</v>
      </c>
      <c r="B8" s="40" t="s">
        <v>64</v>
      </c>
      <c r="C8" s="41">
        <f t="shared" si="0"/>
        <v>0.72</v>
      </c>
      <c r="D8" s="40">
        <v>1</v>
      </c>
      <c r="E8" s="40">
        <f t="shared" si="1"/>
        <v>0.72</v>
      </c>
      <c r="F8" s="40">
        <f t="shared" ref="F8:F18" si="2">AP8*10</f>
        <v>20</v>
      </c>
      <c r="G8" s="40" t="s">
        <v>170</v>
      </c>
      <c r="H8" s="40"/>
      <c r="I8" s="42" t="str">
        <f t="shared" ref="I8:I18" si="3">IF(G8="G","A",(IF(G8="C","A",(IF(G8="T","A","")))))</f>
        <v>A</v>
      </c>
      <c r="J8" s="43">
        <v>0</v>
      </c>
      <c r="K8" s="44">
        <v>1</v>
      </c>
      <c r="L8" s="42" t="str">
        <f t="shared" ref="L8:L18" si="4">IF(G8="G","B",(IF(G8="C","B",(IF(G8="T","B","")))))</f>
        <v>B</v>
      </c>
      <c r="M8" s="43">
        <v>0</v>
      </c>
      <c r="N8" s="44">
        <v>1</v>
      </c>
      <c r="O8" s="42" t="str">
        <f t="shared" ref="O8:O18" si="5">IF(G8="G","G",(IF(G8="C","G",(IF(G8="T","G","")))))</f>
        <v>G</v>
      </c>
      <c r="P8" s="43">
        <v>0</v>
      </c>
      <c r="Q8" s="44">
        <v>1</v>
      </c>
      <c r="R8" s="42" t="str">
        <f t="shared" ref="R8:R18" si="6">IF(G8="G","A",IF(G8="C","M",IF(G8="T","A","")))</f>
        <v>A</v>
      </c>
      <c r="S8" s="43">
        <v>1</v>
      </c>
      <c r="T8" s="44">
        <v>1</v>
      </c>
      <c r="U8" s="42" t="str">
        <f t="shared" ref="U8:U18" si="7">IF(G8="G","B",IF(G8="C","X",IF(G8="T","B","")))</f>
        <v>B</v>
      </c>
      <c r="V8" s="43">
        <v>0</v>
      </c>
      <c r="W8" s="44">
        <v>1</v>
      </c>
      <c r="X8" s="42" t="str">
        <f t="shared" ref="X8:X18" si="8">IF(G8="G","P",IF(G8="C","I",IF(G8="T","P","")))</f>
        <v>P</v>
      </c>
      <c r="Y8" s="43">
        <v>1</v>
      </c>
      <c r="Z8" s="44">
        <v>1</v>
      </c>
      <c r="AA8" s="42" t="str">
        <f t="shared" ref="AA8:AA18" si="9">IF(G8="T",IF(H8&lt;&gt;"",H8,""),"")</f>
        <v/>
      </c>
      <c r="AB8" s="43">
        <v>0</v>
      </c>
      <c r="AC8" s="44">
        <v>1</v>
      </c>
      <c r="AD8" s="42" t="str">
        <f t="shared" ref="AD8:AD18" si="10">IF(G8="T","A","")</f>
        <v/>
      </c>
      <c r="AE8" s="43">
        <v>0</v>
      </c>
      <c r="AF8" s="44">
        <v>1</v>
      </c>
      <c r="AG8" s="42" t="str">
        <f t="shared" ref="AG8:AG18" si="11">IF(G8="T","B","")</f>
        <v/>
      </c>
      <c r="AH8" s="43">
        <v>0</v>
      </c>
      <c r="AI8" s="44">
        <v>1</v>
      </c>
      <c r="AJ8" s="42" t="str">
        <f t="shared" ref="AJ8:AJ18" si="12">IF(G8="T","P","")</f>
        <v/>
      </c>
      <c r="AK8" s="43">
        <v>0</v>
      </c>
      <c r="AL8" s="44">
        <v>1</v>
      </c>
      <c r="AM8" s="42" t="str">
        <f t="shared" ref="AM8:AM18" si="13">IF(G8="G","A",IF(G8="C","A",IF(G8="T","A","")))</f>
        <v>A</v>
      </c>
      <c r="AN8" s="43">
        <v>0</v>
      </c>
      <c r="AO8" s="44">
        <v>1</v>
      </c>
      <c r="AP8">
        <f t="shared" ref="AP8:AP18" si="14">J8*K8+M8*N8+P8*Q8+S8*T8+V8*W8+Y8*Z8+AB8*AC8+AE8*AF8+AH8*AI8+AK8*AL8+AN8*AO8</f>
        <v>2</v>
      </c>
    </row>
    <row r="9" spans="1:42" x14ac:dyDescent="0.15">
      <c r="A9" s="40">
        <v>8</v>
      </c>
      <c r="B9" s="40" t="s">
        <v>70</v>
      </c>
      <c r="C9" s="41">
        <f t="shared" si="0"/>
        <v>1.7999999999999998</v>
      </c>
      <c r="D9" s="40">
        <v>1</v>
      </c>
      <c r="E9" s="40">
        <f t="shared" si="1"/>
        <v>1.7999999999999998</v>
      </c>
      <c r="F9" s="40">
        <f t="shared" si="2"/>
        <v>50</v>
      </c>
      <c r="G9" s="40" t="s">
        <v>170</v>
      </c>
      <c r="H9" s="40"/>
      <c r="I9" s="35" t="str">
        <f t="shared" si="3"/>
        <v>A</v>
      </c>
      <c r="J9" s="36">
        <v>0</v>
      </c>
      <c r="K9" s="37">
        <v>1</v>
      </c>
      <c r="L9" s="35" t="str">
        <f t="shared" si="4"/>
        <v>B</v>
      </c>
      <c r="M9" s="36">
        <v>0</v>
      </c>
      <c r="N9" s="37">
        <v>1</v>
      </c>
      <c r="O9" s="35" t="str">
        <f t="shared" si="5"/>
        <v>G</v>
      </c>
      <c r="P9" s="36">
        <v>0</v>
      </c>
      <c r="Q9" s="37">
        <v>1</v>
      </c>
      <c r="R9" s="35" t="str">
        <f t="shared" si="6"/>
        <v>A</v>
      </c>
      <c r="S9" s="36">
        <v>1</v>
      </c>
      <c r="T9" s="37">
        <v>1</v>
      </c>
      <c r="U9" s="35" t="str">
        <f t="shared" si="7"/>
        <v>B</v>
      </c>
      <c r="V9" s="36">
        <v>3</v>
      </c>
      <c r="W9" s="37">
        <v>1</v>
      </c>
      <c r="X9" s="35" t="str">
        <f t="shared" si="8"/>
        <v>P</v>
      </c>
      <c r="Y9" s="36">
        <v>1</v>
      </c>
      <c r="Z9" s="37">
        <v>1</v>
      </c>
      <c r="AA9" s="35" t="str">
        <f t="shared" si="9"/>
        <v/>
      </c>
      <c r="AB9" s="36">
        <v>0</v>
      </c>
      <c r="AC9" s="37">
        <v>1</v>
      </c>
      <c r="AD9" s="35" t="str">
        <f t="shared" si="10"/>
        <v/>
      </c>
      <c r="AE9" s="36">
        <v>0</v>
      </c>
      <c r="AF9" s="37">
        <v>1</v>
      </c>
      <c r="AG9" s="35" t="str">
        <f t="shared" si="11"/>
        <v/>
      </c>
      <c r="AH9" s="36">
        <v>0</v>
      </c>
      <c r="AI9" s="37">
        <v>1</v>
      </c>
      <c r="AJ9" s="35" t="str">
        <f t="shared" si="12"/>
        <v/>
      </c>
      <c r="AK9" s="36">
        <v>0</v>
      </c>
      <c r="AL9" s="37">
        <v>1</v>
      </c>
      <c r="AM9" s="35" t="str">
        <f t="shared" si="13"/>
        <v>A</v>
      </c>
      <c r="AN9" s="36">
        <v>0</v>
      </c>
      <c r="AO9" s="37">
        <v>1</v>
      </c>
      <c r="AP9">
        <f t="shared" si="14"/>
        <v>5</v>
      </c>
    </row>
    <row r="10" spans="1:42" x14ac:dyDescent="0.15">
      <c r="A10" s="40">
        <v>9</v>
      </c>
      <c r="B10" s="40" t="s">
        <v>69</v>
      </c>
      <c r="C10" s="41">
        <f t="shared" si="0"/>
        <v>2.88</v>
      </c>
      <c r="D10" s="40">
        <v>1</v>
      </c>
      <c r="E10" s="40">
        <f t="shared" si="1"/>
        <v>2.88</v>
      </c>
      <c r="F10" s="40">
        <f t="shared" si="2"/>
        <v>80</v>
      </c>
      <c r="G10" s="40" t="s">
        <v>170</v>
      </c>
      <c r="H10" s="40"/>
      <c r="I10" s="35" t="str">
        <f t="shared" si="3"/>
        <v>A</v>
      </c>
      <c r="J10" s="36">
        <v>0</v>
      </c>
      <c r="K10" s="37">
        <v>1</v>
      </c>
      <c r="L10" s="35" t="str">
        <f t="shared" si="4"/>
        <v>B</v>
      </c>
      <c r="M10" s="36">
        <v>0</v>
      </c>
      <c r="N10" s="37">
        <v>1</v>
      </c>
      <c r="O10" s="35" t="str">
        <f t="shared" si="5"/>
        <v>G</v>
      </c>
      <c r="P10" s="36">
        <v>0</v>
      </c>
      <c r="Q10" s="37">
        <v>1</v>
      </c>
      <c r="R10" s="35" t="str">
        <f t="shared" si="6"/>
        <v>A</v>
      </c>
      <c r="S10" s="36">
        <v>1</v>
      </c>
      <c r="T10" s="37">
        <v>1</v>
      </c>
      <c r="U10" s="35" t="str">
        <f t="shared" si="7"/>
        <v>B</v>
      </c>
      <c r="V10" s="36">
        <v>6</v>
      </c>
      <c r="W10" s="37">
        <v>1</v>
      </c>
      <c r="X10" s="35" t="str">
        <f t="shared" si="8"/>
        <v>P</v>
      </c>
      <c r="Y10" s="36">
        <v>1</v>
      </c>
      <c r="Z10" s="37">
        <v>1</v>
      </c>
      <c r="AA10" s="35" t="str">
        <f t="shared" si="9"/>
        <v/>
      </c>
      <c r="AB10" s="36">
        <v>0</v>
      </c>
      <c r="AC10" s="37">
        <v>1</v>
      </c>
      <c r="AD10" s="35" t="str">
        <f t="shared" si="10"/>
        <v/>
      </c>
      <c r="AE10" s="36">
        <v>0</v>
      </c>
      <c r="AF10" s="37">
        <v>1</v>
      </c>
      <c r="AG10" s="35" t="str">
        <f t="shared" si="11"/>
        <v/>
      </c>
      <c r="AH10" s="36">
        <v>0</v>
      </c>
      <c r="AI10" s="37">
        <v>1</v>
      </c>
      <c r="AJ10" s="35" t="str">
        <f t="shared" si="12"/>
        <v/>
      </c>
      <c r="AK10" s="36">
        <v>0</v>
      </c>
      <c r="AL10" s="37">
        <v>1</v>
      </c>
      <c r="AM10" s="35" t="str">
        <f t="shared" si="13"/>
        <v>A</v>
      </c>
      <c r="AN10" s="36">
        <v>0</v>
      </c>
      <c r="AO10" s="37">
        <v>1</v>
      </c>
      <c r="AP10">
        <f t="shared" si="14"/>
        <v>8</v>
      </c>
    </row>
    <row r="11" spans="1:42" x14ac:dyDescent="0.15">
      <c r="A11" s="40">
        <v>10</v>
      </c>
      <c r="B11" s="40" t="s">
        <v>72</v>
      </c>
      <c r="C11" s="41">
        <f t="shared" si="0"/>
        <v>1.44</v>
      </c>
      <c r="D11" s="40">
        <v>1</v>
      </c>
      <c r="E11" s="40">
        <f t="shared" si="1"/>
        <v>1.44</v>
      </c>
      <c r="F11" s="40">
        <f t="shared" si="2"/>
        <v>40</v>
      </c>
      <c r="G11" s="40" t="s">
        <v>170</v>
      </c>
      <c r="H11" s="40"/>
      <c r="I11" s="35" t="str">
        <f t="shared" si="3"/>
        <v>A</v>
      </c>
      <c r="J11" s="36">
        <v>0</v>
      </c>
      <c r="K11" s="37">
        <v>1</v>
      </c>
      <c r="L11" s="35" t="str">
        <f t="shared" si="4"/>
        <v>B</v>
      </c>
      <c r="M11" s="36">
        <v>0</v>
      </c>
      <c r="N11" s="37">
        <v>1</v>
      </c>
      <c r="O11" s="35" t="str">
        <f t="shared" si="5"/>
        <v>G</v>
      </c>
      <c r="P11" s="36">
        <v>0</v>
      </c>
      <c r="Q11" s="37">
        <v>1</v>
      </c>
      <c r="R11" s="35" t="str">
        <f t="shared" si="6"/>
        <v>A</v>
      </c>
      <c r="S11" s="36">
        <v>1</v>
      </c>
      <c r="T11" s="37">
        <v>1</v>
      </c>
      <c r="U11" s="35" t="str">
        <f t="shared" si="7"/>
        <v>B</v>
      </c>
      <c r="V11" s="36">
        <v>0</v>
      </c>
      <c r="W11" s="37">
        <v>1</v>
      </c>
      <c r="X11" s="35" t="str">
        <f t="shared" si="8"/>
        <v>P</v>
      </c>
      <c r="Y11" s="36">
        <v>3</v>
      </c>
      <c r="Z11" s="37">
        <v>1</v>
      </c>
      <c r="AA11" s="35" t="str">
        <f t="shared" si="9"/>
        <v/>
      </c>
      <c r="AB11" s="36">
        <v>0</v>
      </c>
      <c r="AC11" s="37">
        <v>1</v>
      </c>
      <c r="AD11" s="35" t="str">
        <f t="shared" si="10"/>
        <v/>
      </c>
      <c r="AE11" s="36">
        <v>0</v>
      </c>
      <c r="AF11" s="37">
        <v>1</v>
      </c>
      <c r="AG11" s="35" t="str">
        <f t="shared" si="11"/>
        <v/>
      </c>
      <c r="AH11" s="36">
        <v>0</v>
      </c>
      <c r="AI11" s="37">
        <v>1</v>
      </c>
      <c r="AJ11" s="35" t="str">
        <f t="shared" si="12"/>
        <v/>
      </c>
      <c r="AK11" s="36">
        <v>0</v>
      </c>
      <c r="AL11" s="37">
        <v>1</v>
      </c>
      <c r="AM11" s="35" t="str">
        <f t="shared" si="13"/>
        <v>A</v>
      </c>
      <c r="AN11" s="36">
        <v>0</v>
      </c>
      <c r="AO11" s="37">
        <v>1</v>
      </c>
      <c r="AP11">
        <f t="shared" si="14"/>
        <v>4</v>
      </c>
    </row>
    <row r="12" spans="1:42" x14ac:dyDescent="0.15">
      <c r="A12" s="40">
        <v>11</v>
      </c>
      <c r="B12" s="40" t="s">
        <v>71</v>
      </c>
      <c r="C12" s="41">
        <f t="shared" si="0"/>
        <v>2.52</v>
      </c>
      <c r="D12" s="40">
        <v>1</v>
      </c>
      <c r="E12" s="40">
        <f t="shared" si="1"/>
        <v>2.52</v>
      </c>
      <c r="F12" s="40">
        <f t="shared" si="2"/>
        <v>70</v>
      </c>
      <c r="G12" s="40" t="s">
        <v>170</v>
      </c>
      <c r="H12" s="40"/>
      <c r="I12" s="35" t="str">
        <f t="shared" si="3"/>
        <v>A</v>
      </c>
      <c r="J12" s="36">
        <v>0</v>
      </c>
      <c r="K12" s="37">
        <v>1</v>
      </c>
      <c r="L12" s="35" t="str">
        <f t="shared" si="4"/>
        <v>B</v>
      </c>
      <c r="M12" s="36">
        <v>0</v>
      </c>
      <c r="N12" s="37">
        <v>1</v>
      </c>
      <c r="O12" s="35" t="str">
        <f t="shared" si="5"/>
        <v>G</v>
      </c>
      <c r="P12" s="36">
        <v>0</v>
      </c>
      <c r="Q12" s="37">
        <v>1</v>
      </c>
      <c r="R12" s="35" t="str">
        <f t="shared" si="6"/>
        <v>A</v>
      </c>
      <c r="S12" s="36">
        <v>1</v>
      </c>
      <c r="T12" s="37">
        <v>1</v>
      </c>
      <c r="U12" s="35" t="str">
        <f t="shared" si="7"/>
        <v>B</v>
      </c>
      <c r="V12" s="36">
        <v>3</v>
      </c>
      <c r="W12" s="37">
        <v>1</v>
      </c>
      <c r="X12" s="35" t="str">
        <f t="shared" si="8"/>
        <v>P</v>
      </c>
      <c r="Y12" s="36">
        <v>3</v>
      </c>
      <c r="Z12" s="37">
        <v>1</v>
      </c>
      <c r="AA12" s="35" t="str">
        <f t="shared" si="9"/>
        <v/>
      </c>
      <c r="AB12" s="36">
        <v>0</v>
      </c>
      <c r="AC12" s="37">
        <v>1</v>
      </c>
      <c r="AD12" s="35" t="str">
        <f t="shared" si="10"/>
        <v/>
      </c>
      <c r="AE12" s="36">
        <v>0</v>
      </c>
      <c r="AF12" s="37">
        <v>1</v>
      </c>
      <c r="AG12" s="35" t="str">
        <f t="shared" si="11"/>
        <v/>
      </c>
      <c r="AH12" s="36">
        <v>0</v>
      </c>
      <c r="AI12" s="37">
        <v>1</v>
      </c>
      <c r="AJ12" s="35" t="str">
        <f t="shared" si="12"/>
        <v/>
      </c>
      <c r="AK12" s="36">
        <v>0</v>
      </c>
      <c r="AL12" s="37">
        <v>1</v>
      </c>
      <c r="AM12" s="35" t="str">
        <f t="shared" si="13"/>
        <v>A</v>
      </c>
      <c r="AN12" s="36">
        <v>0</v>
      </c>
      <c r="AO12" s="37">
        <v>1</v>
      </c>
      <c r="AP12">
        <f t="shared" si="14"/>
        <v>7</v>
      </c>
    </row>
    <row r="13" spans="1:42" x14ac:dyDescent="0.15">
      <c r="A13" s="40">
        <v>12</v>
      </c>
      <c r="B13" s="40" t="s">
        <v>73</v>
      </c>
      <c r="C13" s="41">
        <f t="shared" si="0"/>
        <v>3.5999999999999996</v>
      </c>
      <c r="D13" s="40">
        <v>1</v>
      </c>
      <c r="E13" s="40">
        <f t="shared" si="1"/>
        <v>3.5999999999999996</v>
      </c>
      <c r="F13" s="40">
        <f t="shared" si="2"/>
        <v>100</v>
      </c>
      <c r="G13" s="40" t="s">
        <v>170</v>
      </c>
      <c r="H13" s="40"/>
      <c r="I13" s="35" t="str">
        <f t="shared" si="3"/>
        <v>A</v>
      </c>
      <c r="J13" s="36">
        <v>0</v>
      </c>
      <c r="K13" s="37">
        <v>1</v>
      </c>
      <c r="L13" s="35" t="str">
        <f t="shared" si="4"/>
        <v>B</v>
      </c>
      <c r="M13" s="36">
        <v>0</v>
      </c>
      <c r="N13" s="37">
        <v>1</v>
      </c>
      <c r="O13" s="35" t="str">
        <f t="shared" si="5"/>
        <v>G</v>
      </c>
      <c r="P13" s="36">
        <v>0</v>
      </c>
      <c r="Q13" s="37">
        <v>1</v>
      </c>
      <c r="R13" s="35" t="str">
        <f t="shared" si="6"/>
        <v>A</v>
      </c>
      <c r="S13" s="36">
        <v>1</v>
      </c>
      <c r="T13" s="37">
        <v>1</v>
      </c>
      <c r="U13" s="35" t="str">
        <f t="shared" si="7"/>
        <v>B</v>
      </c>
      <c r="V13" s="36">
        <v>6</v>
      </c>
      <c r="W13" s="37">
        <v>1</v>
      </c>
      <c r="X13" s="35" t="str">
        <f t="shared" si="8"/>
        <v>P</v>
      </c>
      <c r="Y13" s="36">
        <v>3</v>
      </c>
      <c r="Z13" s="37">
        <v>1</v>
      </c>
      <c r="AA13" s="35" t="str">
        <f t="shared" si="9"/>
        <v/>
      </c>
      <c r="AB13" s="36">
        <v>0</v>
      </c>
      <c r="AC13" s="37">
        <v>1</v>
      </c>
      <c r="AD13" s="35" t="str">
        <f t="shared" si="10"/>
        <v/>
      </c>
      <c r="AE13" s="36">
        <v>0</v>
      </c>
      <c r="AF13" s="37">
        <v>1</v>
      </c>
      <c r="AG13" s="35" t="str">
        <f t="shared" si="11"/>
        <v/>
      </c>
      <c r="AH13" s="36">
        <v>0</v>
      </c>
      <c r="AI13" s="37">
        <v>1</v>
      </c>
      <c r="AJ13" s="35" t="str">
        <f t="shared" si="12"/>
        <v/>
      </c>
      <c r="AK13" s="36">
        <v>0</v>
      </c>
      <c r="AL13" s="37">
        <v>1</v>
      </c>
      <c r="AM13" s="35" t="str">
        <f t="shared" si="13"/>
        <v>A</v>
      </c>
      <c r="AN13" s="36">
        <v>0</v>
      </c>
      <c r="AO13" s="37">
        <v>1</v>
      </c>
      <c r="AP13">
        <f t="shared" si="14"/>
        <v>10</v>
      </c>
    </row>
    <row r="14" spans="1:42" x14ac:dyDescent="0.15">
      <c r="A14" s="40">
        <v>13</v>
      </c>
      <c r="B14" s="40" t="s">
        <v>74</v>
      </c>
      <c r="C14" s="41">
        <f t="shared" si="0"/>
        <v>2.52</v>
      </c>
      <c r="D14" s="40">
        <v>1</v>
      </c>
      <c r="E14" s="40">
        <f t="shared" si="1"/>
        <v>2.52</v>
      </c>
      <c r="F14" s="40">
        <f t="shared" si="2"/>
        <v>70</v>
      </c>
      <c r="G14" s="40" t="s">
        <v>170</v>
      </c>
      <c r="H14" s="40"/>
      <c r="I14" s="35" t="str">
        <f t="shared" si="3"/>
        <v>A</v>
      </c>
      <c r="J14" s="36">
        <v>0</v>
      </c>
      <c r="K14" s="37">
        <v>1</v>
      </c>
      <c r="L14" s="35" t="str">
        <f t="shared" si="4"/>
        <v>B</v>
      </c>
      <c r="M14" s="36">
        <v>0</v>
      </c>
      <c r="N14" s="37">
        <v>1</v>
      </c>
      <c r="O14" s="35" t="str">
        <f t="shared" si="5"/>
        <v>G</v>
      </c>
      <c r="P14" s="36">
        <v>0</v>
      </c>
      <c r="Q14" s="37">
        <v>1</v>
      </c>
      <c r="R14" s="35" t="str">
        <f t="shared" si="6"/>
        <v>A</v>
      </c>
      <c r="S14" s="36">
        <v>1</v>
      </c>
      <c r="T14" s="37">
        <v>1</v>
      </c>
      <c r="U14" s="35" t="str">
        <f t="shared" si="7"/>
        <v>B</v>
      </c>
      <c r="V14" s="36">
        <v>0</v>
      </c>
      <c r="W14" s="37">
        <v>1</v>
      </c>
      <c r="X14" s="35" t="str">
        <f t="shared" si="8"/>
        <v>P</v>
      </c>
      <c r="Y14" s="36">
        <v>6</v>
      </c>
      <c r="Z14" s="37">
        <v>1</v>
      </c>
      <c r="AA14" s="35" t="str">
        <f t="shared" si="9"/>
        <v/>
      </c>
      <c r="AB14" s="36">
        <v>0</v>
      </c>
      <c r="AC14" s="37">
        <v>1</v>
      </c>
      <c r="AD14" s="35" t="str">
        <f t="shared" si="10"/>
        <v/>
      </c>
      <c r="AE14" s="36">
        <v>0</v>
      </c>
      <c r="AF14" s="37">
        <v>1</v>
      </c>
      <c r="AG14" s="35" t="str">
        <f t="shared" si="11"/>
        <v/>
      </c>
      <c r="AH14" s="36">
        <v>0</v>
      </c>
      <c r="AI14" s="37">
        <v>1</v>
      </c>
      <c r="AJ14" s="35" t="str">
        <f t="shared" si="12"/>
        <v/>
      </c>
      <c r="AK14" s="36">
        <v>0</v>
      </c>
      <c r="AL14" s="37">
        <v>1</v>
      </c>
      <c r="AM14" s="35" t="str">
        <f t="shared" si="13"/>
        <v>A</v>
      </c>
      <c r="AN14" s="36">
        <v>0</v>
      </c>
      <c r="AO14" s="37">
        <v>1</v>
      </c>
      <c r="AP14">
        <f t="shared" si="14"/>
        <v>7</v>
      </c>
    </row>
    <row r="15" spans="1:42" x14ac:dyDescent="0.15">
      <c r="A15" s="40">
        <v>14</v>
      </c>
      <c r="B15" s="40" t="s">
        <v>76</v>
      </c>
      <c r="C15" s="41">
        <f t="shared" si="0"/>
        <v>3.5999999999999996</v>
      </c>
      <c r="D15" s="40">
        <v>1</v>
      </c>
      <c r="E15" s="40">
        <f t="shared" si="1"/>
        <v>3.5999999999999996</v>
      </c>
      <c r="F15" s="40">
        <f t="shared" si="2"/>
        <v>100</v>
      </c>
      <c r="G15" s="40" t="s">
        <v>170</v>
      </c>
      <c r="H15" s="40"/>
      <c r="I15" s="35" t="str">
        <f t="shared" si="3"/>
        <v>A</v>
      </c>
      <c r="J15" s="36">
        <v>0</v>
      </c>
      <c r="K15" s="37">
        <v>1</v>
      </c>
      <c r="L15" s="35" t="str">
        <f t="shared" si="4"/>
        <v>B</v>
      </c>
      <c r="M15" s="36">
        <v>0</v>
      </c>
      <c r="N15" s="37">
        <v>1</v>
      </c>
      <c r="O15" s="35" t="str">
        <f t="shared" si="5"/>
        <v>G</v>
      </c>
      <c r="P15" s="36">
        <v>0</v>
      </c>
      <c r="Q15" s="37">
        <v>1</v>
      </c>
      <c r="R15" s="35" t="str">
        <f t="shared" si="6"/>
        <v>A</v>
      </c>
      <c r="S15" s="36">
        <v>1</v>
      </c>
      <c r="T15" s="37">
        <v>1</v>
      </c>
      <c r="U15" s="35" t="str">
        <f t="shared" si="7"/>
        <v>B</v>
      </c>
      <c r="V15" s="36">
        <v>3</v>
      </c>
      <c r="W15" s="37">
        <v>1</v>
      </c>
      <c r="X15" s="35" t="str">
        <f t="shared" si="8"/>
        <v>P</v>
      </c>
      <c r="Y15" s="36">
        <v>6</v>
      </c>
      <c r="Z15" s="37">
        <v>1</v>
      </c>
      <c r="AA15" s="35" t="str">
        <f t="shared" si="9"/>
        <v/>
      </c>
      <c r="AB15" s="36">
        <v>0</v>
      </c>
      <c r="AC15" s="37">
        <v>1</v>
      </c>
      <c r="AD15" s="35" t="str">
        <f t="shared" si="10"/>
        <v/>
      </c>
      <c r="AE15" s="36">
        <v>0</v>
      </c>
      <c r="AF15" s="37">
        <v>1</v>
      </c>
      <c r="AG15" s="35" t="str">
        <f t="shared" si="11"/>
        <v/>
      </c>
      <c r="AH15" s="36">
        <v>0</v>
      </c>
      <c r="AI15" s="37">
        <v>1</v>
      </c>
      <c r="AJ15" s="35" t="str">
        <f t="shared" si="12"/>
        <v/>
      </c>
      <c r="AK15" s="36">
        <v>0</v>
      </c>
      <c r="AL15" s="37">
        <v>1</v>
      </c>
      <c r="AM15" s="35" t="str">
        <f t="shared" si="13"/>
        <v>A</v>
      </c>
      <c r="AN15" s="36">
        <v>0</v>
      </c>
      <c r="AO15" s="37">
        <v>1</v>
      </c>
      <c r="AP15">
        <f t="shared" si="14"/>
        <v>10</v>
      </c>
    </row>
    <row r="16" spans="1:42" x14ac:dyDescent="0.15">
      <c r="A16" s="40">
        <v>15</v>
      </c>
      <c r="B16" s="40" t="s">
        <v>75</v>
      </c>
      <c r="C16" s="41">
        <f t="shared" si="0"/>
        <v>4.68</v>
      </c>
      <c r="D16" s="40">
        <v>1</v>
      </c>
      <c r="E16" s="40">
        <f t="shared" si="1"/>
        <v>4.68</v>
      </c>
      <c r="F16" s="40">
        <f t="shared" si="2"/>
        <v>130</v>
      </c>
      <c r="G16" s="40" t="s">
        <v>170</v>
      </c>
      <c r="H16" s="40"/>
      <c r="I16" s="35" t="str">
        <f t="shared" si="3"/>
        <v>A</v>
      </c>
      <c r="J16" s="36">
        <v>0</v>
      </c>
      <c r="K16" s="37">
        <v>1</v>
      </c>
      <c r="L16" s="35" t="str">
        <f t="shared" si="4"/>
        <v>B</v>
      </c>
      <c r="M16" s="36">
        <v>0</v>
      </c>
      <c r="N16" s="37">
        <v>1</v>
      </c>
      <c r="O16" s="35" t="str">
        <f t="shared" si="5"/>
        <v>G</v>
      </c>
      <c r="P16" s="36">
        <v>0</v>
      </c>
      <c r="Q16" s="37">
        <v>1</v>
      </c>
      <c r="R16" s="35" t="str">
        <f t="shared" si="6"/>
        <v>A</v>
      </c>
      <c r="S16" s="36">
        <v>1</v>
      </c>
      <c r="T16" s="37">
        <v>1</v>
      </c>
      <c r="U16" s="35" t="str">
        <f t="shared" si="7"/>
        <v>B</v>
      </c>
      <c r="V16" s="36">
        <v>6</v>
      </c>
      <c r="W16" s="37">
        <v>1</v>
      </c>
      <c r="X16" s="35" t="str">
        <f t="shared" si="8"/>
        <v>P</v>
      </c>
      <c r="Y16" s="36">
        <v>6</v>
      </c>
      <c r="Z16" s="37">
        <v>1</v>
      </c>
      <c r="AA16" s="35" t="str">
        <f t="shared" si="9"/>
        <v/>
      </c>
      <c r="AB16" s="36">
        <v>0</v>
      </c>
      <c r="AC16" s="37">
        <v>1</v>
      </c>
      <c r="AD16" s="35" t="str">
        <f t="shared" si="10"/>
        <v/>
      </c>
      <c r="AE16" s="36">
        <v>0</v>
      </c>
      <c r="AF16" s="37">
        <v>1</v>
      </c>
      <c r="AG16" s="35" t="str">
        <f t="shared" si="11"/>
        <v/>
      </c>
      <c r="AH16" s="36">
        <v>0</v>
      </c>
      <c r="AI16" s="37">
        <v>1</v>
      </c>
      <c r="AJ16" s="35" t="str">
        <f t="shared" si="12"/>
        <v/>
      </c>
      <c r="AK16" s="36">
        <v>0</v>
      </c>
      <c r="AL16" s="37">
        <v>1</v>
      </c>
      <c r="AM16" s="35" t="str">
        <f t="shared" si="13"/>
        <v>A</v>
      </c>
      <c r="AN16" s="36">
        <v>0</v>
      </c>
      <c r="AO16" s="37">
        <v>1</v>
      </c>
      <c r="AP16">
        <f t="shared" si="14"/>
        <v>13</v>
      </c>
    </row>
    <row r="17" spans="1:42" x14ac:dyDescent="0.15">
      <c r="A17" s="40">
        <v>16</v>
      </c>
      <c r="B17" s="40" t="s">
        <v>81</v>
      </c>
      <c r="C17" s="41">
        <f t="shared" si="0"/>
        <v>0.36</v>
      </c>
      <c r="D17" s="40">
        <v>1</v>
      </c>
      <c r="E17" s="40">
        <f t="shared" si="1"/>
        <v>0.36</v>
      </c>
      <c r="F17" s="40">
        <f t="shared" si="2"/>
        <v>10</v>
      </c>
      <c r="G17" s="40" t="s">
        <v>174</v>
      </c>
      <c r="H17" s="40" t="s">
        <v>174</v>
      </c>
      <c r="I17" s="35" t="str">
        <f t="shared" si="3"/>
        <v>A</v>
      </c>
      <c r="J17" s="36">
        <v>0</v>
      </c>
      <c r="K17" s="37">
        <v>1</v>
      </c>
      <c r="L17" s="35" t="str">
        <f t="shared" si="4"/>
        <v>B</v>
      </c>
      <c r="M17" s="36">
        <v>0</v>
      </c>
      <c r="N17" s="37">
        <v>1</v>
      </c>
      <c r="O17" s="35" t="str">
        <f t="shared" si="5"/>
        <v>G</v>
      </c>
      <c r="P17" s="36">
        <v>0</v>
      </c>
      <c r="Q17" s="37">
        <v>1</v>
      </c>
      <c r="R17" s="35" t="str">
        <f t="shared" si="6"/>
        <v>A</v>
      </c>
      <c r="S17" s="36">
        <v>0</v>
      </c>
      <c r="T17" s="37">
        <v>1</v>
      </c>
      <c r="U17" s="35" t="str">
        <f t="shared" si="7"/>
        <v>B</v>
      </c>
      <c r="V17" s="36">
        <v>0</v>
      </c>
      <c r="W17" s="37">
        <v>1</v>
      </c>
      <c r="X17" s="35" t="str">
        <f t="shared" si="8"/>
        <v>P</v>
      </c>
      <c r="Y17" s="36">
        <v>0</v>
      </c>
      <c r="Z17" s="37">
        <v>1</v>
      </c>
      <c r="AA17" s="35" t="str">
        <f t="shared" si="9"/>
        <v>T</v>
      </c>
      <c r="AB17" s="36">
        <v>1</v>
      </c>
      <c r="AC17" s="37">
        <v>1</v>
      </c>
      <c r="AD17" s="35" t="str">
        <f t="shared" si="10"/>
        <v>A</v>
      </c>
      <c r="AE17" s="36">
        <v>0</v>
      </c>
      <c r="AF17" s="37">
        <v>1</v>
      </c>
      <c r="AG17" s="35" t="str">
        <f t="shared" si="11"/>
        <v>B</v>
      </c>
      <c r="AH17" s="36">
        <v>0</v>
      </c>
      <c r="AI17" s="37">
        <v>1</v>
      </c>
      <c r="AJ17" s="35" t="str">
        <f t="shared" si="12"/>
        <v>P</v>
      </c>
      <c r="AK17" s="36">
        <v>0</v>
      </c>
      <c r="AL17" s="37">
        <v>1</v>
      </c>
      <c r="AM17" s="35" t="str">
        <f t="shared" si="13"/>
        <v>A</v>
      </c>
      <c r="AN17" s="36">
        <v>0</v>
      </c>
      <c r="AO17" s="37">
        <v>1</v>
      </c>
      <c r="AP17">
        <f t="shared" si="14"/>
        <v>1</v>
      </c>
    </row>
    <row r="18" spans="1:42" x14ac:dyDescent="0.15">
      <c r="A18" s="40">
        <v>17</v>
      </c>
      <c r="B18" s="40" t="s">
        <v>82</v>
      </c>
      <c r="C18" s="41">
        <f t="shared" si="0"/>
        <v>1.0799999999999998</v>
      </c>
      <c r="D18" s="40">
        <v>1</v>
      </c>
      <c r="E18" s="40">
        <f t="shared" si="1"/>
        <v>1.0799999999999998</v>
      </c>
      <c r="F18" s="40">
        <f t="shared" si="2"/>
        <v>30</v>
      </c>
      <c r="G18" s="40" t="s">
        <v>174</v>
      </c>
      <c r="H18" s="40" t="s">
        <v>174</v>
      </c>
      <c r="I18" s="35" t="str">
        <f t="shared" si="3"/>
        <v>A</v>
      </c>
      <c r="J18" s="36">
        <v>0</v>
      </c>
      <c r="K18" s="37">
        <v>1</v>
      </c>
      <c r="L18" s="35" t="str">
        <f t="shared" si="4"/>
        <v>B</v>
      </c>
      <c r="M18" s="36">
        <v>0</v>
      </c>
      <c r="N18" s="37">
        <v>1</v>
      </c>
      <c r="O18" s="35" t="str">
        <f t="shared" si="5"/>
        <v>G</v>
      </c>
      <c r="P18" s="36">
        <v>0</v>
      </c>
      <c r="Q18" s="37">
        <v>1</v>
      </c>
      <c r="R18" s="35" t="str">
        <f t="shared" si="6"/>
        <v>A</v>
      </c>
      <c r="S18" s="36">
        <v>0</v>
      </c>
      <c r="T18" s="37">
        <v>1</v>
      </c>
      <c r="U18" s="35" t="str">
        <f t="shared" si="7"/>
        <v>B</v>
      </c>
      <c r="V18" s="36">
        <v>0</v>
      </c>
      <c r="W18" s="37">
        <v>1</v>
      </c>
      <c r="X18" s="35" t="str">
        <f t="shared" si="8"/>
        <v>P</v>
      </c>
      <c r="Y18" s="36">
        <v>0</v>
      </c>
      <c r="Z18" s="37">
        <v>1</v>
      </c>
      <c r="AA18" s="35" t="str">
        <f t="shared" si="9"/>
        <v>T</v>
      </c>
      <c r="AB18" s="36">
        <v>3</v>
      </c>
      <c r="AC18" s="37">
        <v>1</v>
      </c>
      <c r="AD18" s="35" t="str">
        <f t="shared" si="10"/>
        <v>A</v>
      </c>
      <c r="AE18" s="36">
        <v>0</v>
      </c>
      <c r="AF18" s="37">
        <v>1</v>
      </c>
      <c r="AG18" s="35" t="str">
        <f t="shared" si="11"/>
        <v>B</v>
      </c>
      <c r="AH18" s="36">
        <v>0</v>
      </c>
      <c r="AI18" s="37">
        <v>1</v>
      </c>
      <c r="AJ18" s="35" t="str">
        <f t="shared" si="12"/>
        <v>P</v>
      </c>
      <c r="AK18" s="36">
        <v>0</v>
      </c>
      <c r="AL18" s="37">
        <v>1</v>
      </c>
      <c r="AM18" s="35" t="str">
        <f t="shared" si="13"/>
        <v>A</v>
      </c>
      <c r="AN18" s="36">
        <v>0</v>
      </c>
      <c r="AO18" s="37">
        <v>1</v>
      </c>
      <c r="AP18">
        <f t="shared" si="14"/>
        <v>3</v>
      </c>
    </row>
    <row r="19" spans="1:42" x14ac:dyDescent="0.15">
      <c r="A19" s="40">
        <v>18</v>
      </c>
      <c r="B19" s="40" t="s">
        <v>85</v>
      </c>
      <c r="C19" s="41">
        <f t="shared" si="0"/>
        <v>2.1599999999999997</v>
      </c>
      <c r="D19" s="40">
        <v>1</v>
      </c>
      <c r="E19" s="40">
        <f t="shared" si="1"/>
        <v>2.1599999999999997</v>
      </c>
      <c r="F19" s="40">
        <v>60</v>
      </c>
      <c r="G19" s="40" t="s">
        <v>174</v>
      </c>
      <c r="H19" s="40" t="s">
        <v>174</v>
      </c>
      <c r="I19" s="225" t="s">
        <v>209</v>
      </c>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26"/>
      <c r="AN19" s="226"/>
      <c r="AO19" s="226"/>
      <c r="AP19" s="227"/>
    </row>
    <row r="20" spans="1:42" x14ac:dyDescent="0.15">
      <c r="A20" s="40">
        <v>19</v>
      </c>
      <c r="B20" s="40" t="s">
        <v>86</v>
      </c>
      <c r="C20" s="41">
        <f t="shared" si="0"/>
        <v>3.5999999999999996</v>
      </c>
      <c r="D20" s="40">
        <v>1</v>
      </c>
      <c r="E20" s="40">
        <f t="shared" si="1"/>
        <v>3.5999999999999996</v>
      </c>
      <c r="F20" s="40">
        <v>100</v>
      </c>
      <c r="G20" s="40" t="s">
        <v>174</v>
      </c>
      <c r="H20" s="40" t="s">
        <v>174</v>
      </c>
      <c r="I20" s="225" t="s">
        <v>209</v>
      </c>
      <c r="J20" s="226"/>
      <c r="K20" s="226"/>
      <c r="L20" s="226"/>
      <c r="M20" s="226"/>
      <c r="N20" s="226"/>
      <c r="O20" s="226"/>
      <c r="P20" s="226"/>
      <c r="Q20" s="226"/>
      <c r="R20" s="226"/>
      <c r="S20" s="226"/>
      <c r="T20" s="226"/>
      <c r="U20" s="226"/>
      <c r="V20" s="226"/>
      <c r="W20" s="226"/>
      <c r="X20" s="226"/>
      <c r="Y20" s="226"/>
      <c r="Z20" s="226"/>
      <c r="AA20" s="226"/>
      <c r="AB20" s="226"/>
      <c r="AC20" s="226"/>
      <c r="AD20" s="226"/>
      <c r="AE20" s="226"/>
      <c r="AF20" s="226"/>
      <c r="AG20" s="226"/>
      <c r="AH20" s="226"/>
      <c r="AI20" s="226"/>
      <c r="AJ20" s="226"/>
      <c r="AK20" s="226"/>
      <c r="AL20" s="226"/>
      <c r="AM20" s="226"/>
      <c r="AN20" s="226"/>
      <c r="AO20" s="226"/>
      <c r="AP20" s="227"/>
    </row>
    <row r="21" spans="1:42" x14ac:dyDescent="0.15">
      <c r="A21" s="40">
        <v>20</v>
      </c>
      <c r="B21" s="40" t="s">
        <v>83</v>
      </c>
      <c r="C21" s="41">
        <f t="shared" si="0"/>
        <v>5.76</v>
      </c>
      <c r="D21" s="40">
        <v>1</v>
      </c>
      <c r="E21" s="40">
        <f t="shared" si="1"/>
        <v>5.76</v>
      </c>
      <c r="F21" s="40">
        <f t="shared" ref="F21:F43" si="15">AP21*10</f>
        <v>160</v>
      </c>
      <c r="G21" s="40" t="s">
        <v>174</v>
      </c>
      <c r="H21" s="40" t="s">
        <v>174</v>
      </c>
      <c r="I21" s="35" t="str">
        <f t="shared" ref="I21:I43" si="16">IF(G21="G","A",(IF(G21="C","A",(IF(G21="T","A","")))))</f>
        <v>A</v>
      </c>
      <c r="J21" s="36">
        <v>0</v>
      </c>
      <c r="K21" s="37">
        <v>1</v>
      </c>
      <c r="L21" s="35" t="str">
        <f t="shared" ref="L21:L43" si="17">IF(G21="G","B",(IF(G21="C","B",(IF(G21="T","B","")))))</f>
        <v>B</v>
      </c>
      <c r="M21" s="36">
        <v>0</v>
      </c>
      <c r="N21" s="37">
        <v>1</v>
      </c>
      <c r="O21" s="35" t="str">
        <f t="shared" ref="O21:O43" si="18">IF(G21="G","G",(IF(G21="C","G",(IF(G21="T","G","")))))</f>
        <v>G</v>
      </c>
      <c r="P21" s="36">
        <v>0</v>
      </c>
      <c r="Q21" s="37">
        <v>1</v>
      </c>
      <c r="R21" s="35" t="str">
        <f t="shared" ref="R21:R43" si="19">IF(G21="G","A",IF(G21="C","M",IF(G21="T","A","")))</f>
        <v>A</v>
      </c>
      <c r="S21" s="36">
        <v>0</v>
      </c>
      <c r="T21" s="37">
        <v>1</v>
      </c>
      <c r="U21" s="35" t="str">
        <f t="shared" ref="U21:U43" si="20">IF(G21="G","B",IF(G21="C","X",IF(G21="T","B","")))</f>
        <v>B</v>
      </c>
      <c r="V21" s="36">
        <v>0</v>
      </c>
      <c r="W21" s="37">
        <v>1</v>
      </c>
      <c r="X21" s="35" t="str">
        <f t="shared" ref="X21:X43" si="21">IF(G21="G","P",IF(G21="C","I",IF(G21="T","P","")))</f>
        <v>P</v>
      </c>
      <c r="Y21" s="36">
        <v>0</v>
      </c>
      <c r="Z21" s="37">
        <v>1</v>
      </c>
      <c r="AA21" s="35" t="str">
        <f t="shared" ref="AA21:AA43" si="22">IF(G21="T",IF(H21&lt;&gt;"",H21,""),"")</f>
        <v>T</v>
      </c>
      <c r="AB21" s="36">
        <v>16</v>
      </c>
      <c r="AC21" s="37">
        <v>1</v>
      </c>
      <c r="AD21" s="35" t="str">
        <f t="shared" ref="AD21:AD43" si="23">IF(G21="T","A","")</f>
        <v>A</v>
      </c>
      <c r="AE21" s="36">
        <v>0</v>
      </c>
      <c r="AF21" s="37">
        <v>1</v>
      </c>
      <c r="AG21" s="35" t="str">
        <f t="shared" ref="AG21:AG43" si="24">IF(G21="T","B","")</f>
        <v>B</v>
      </c>
      <c r="AH21" s="36">
        <v>0</v>
      </c>
      <c r="AI21" s="37">
        <v>1</v>
      </c>
      <c r="AJ21" s="35" t="str">
        <f t="shared" ref="AJ21:AJ43" si="25">IF(G21="T","P","")</f>
        <v>P</v>
      </c>
      <c r="AK21" s="36">
        <v>0</v>
      </c>
      <c r="AL21" s="37">
        <v>1</v>
      </c>
      <c r="AM21" s="35" t="str">
        <f t="shared" ref="AM21:AM43" si="26">IF(G21="G","A",IF(G21="C","A",IF(G21="T","A","")))</f>
        <v>A</v>
      </c>
      <c r="AN21" s="36">
        <v>0</v>
      </c>
      <c r="AO21" s="37">
        <v>1</v>
      </c>
      <c r="AP21">
        <f t="shared" ref="AP21:AP43" si="27">J21*K21+M21*N21+P21*Q21+S21*T21+V21*W21+Y21*Z21+AB21*AC21+AE21*AF21+AH21*AI21+AK21*AL21+AN21*AO21</f>
        <v>16</v>
      </c>
    </row>
    <row r="22" spans="1:42" x14ac:dyDescent="0.15">
      <c r="A22" s="40">
        <v>21</v>
      </c>
      <c r="B22" s="40" t="s">
        <v>84</v>
      </c>
      <c r="C22" s="41">
        <f t="shared" si="0"/>
        <v>8.6399999999999988</v>
      </c>
      <c r="D22" s="40">
        <v>1</v>
      </c>
      <c r="E22" s="40">
        <f t="shared" si="1"/>
        <v>8.6399999999999988</v>
      </c>
      <c r="F22" s="40">
        <f t="shared" si="15"/>
        <v>240</v>
      </c>
      <c r="G22" s="40" t="s">
        <v>174</v>
      </c>
      <c r="H22" s="40" t="s">
        <v>174</v>
      </c>
      <c r="I22" s="35" t="str">
        <f t="shared" si="16"/>
        <v>A</v>
      </c>
      <c r="J22" s="36">
        <v>0</v>
      </c>
      <c r="K22" s="37">
        <v>1</v>
      </c>
      <c r="L22" s="35" t="str">
        <f t="shared" si="17"/>
        <v>B</v>
      </c>
      <c r="M22" s="36">
        <v>0</v>
      </c>
      <c r="N22" s="37">
        <v>1</v>
      </c>
      <c r="O22" s="35" t="str">
        <f t="shared" si="18"/>
        <v>G</v>
      </c>
      <c r="P22" s="36">
        <v>0</v>
      </c>
      <c r="Q22" s="37">
        <v>1</v>
      </c>
      <c r="R22" s="35" t="str">
        <f t="shared" si="19"/>
        <v>A</v>
      </c>
      <c r="S22" s="36">
        <v>0</v>
      </c>
      <c r="T22" s="37">
        <v>1</v>
      </c>
      <c r="U22" s="35" t="str">
        <f t="shared" si="20"/>
        <v>B</v>
      </c>
      <c r="V22" s="36">
        <v>0</v>
      </c>
      <c r="W22" s="37">
        <v>1</v>
      </c>
      <c r="X22" s="35" t="str">
        <f t="shared" si="21"/>
        <v>P</v>
      </c>
      <c r="Y22" s="36">
        <v>0</v>
      </c>
      <c r="Z22" s="37">
        <v>1</v>
      </c>
      <c r="AA22" s="35" t="str">
        <f t="shared" si="22"/>
        <v>T</v>
      </c>
      <c r="AB22" s="36">
        <v>24</v>
      </c>
      <c r="AC22" s="37">
        <v>1</v>
      </c>
      <c r="AD22" s="35" t="str">
        <f t="shared" si="23"/>
        <v>A</v>
      </c>
      <c r="AE22" s="36">
        <v>0</v>
      </c>
      <c r="AF22" s="37">
        <v>1</v>
      </c>
      <c r="AG22" s="35" t="str">
        <f t="shared" si="24"/>
        <v>B</v>
      </c>
      <c r="AH22" s="36">
        <v>0</v>
      </c>
      <c r="AI22" s="37">
        <v>1</v>
      </c>
      <c r="AJ22" s="35" t="str">
        <f t="shared" si="25"/>
        <v>P</v>
      </c>
      <c r="AK22" s="36">
        <v>0</v>
      </c>
      <c r="AL22" s="37">
        <v>1</v>
      </c>
      <c r="AM22" s="35" t="str">
        <f t="shared" si="26"/>
        <v>A</v>
      </c>
      <c r="AN22" s="36">
        <v>0</v>
      </c>
      <c r="AO22" s="37">
        <v>1</v>
      </c>
      <c r="AP22">
        <f t="shared" si="27"/>
        <v>24</v>
      </c>
    </row>
    <row r="23" spans="1:42" x14ac:dyDescent="0.15">
      <c r="A23" s="40">
        <v>22</v>
      </c>
      <c r="B23" s="40" t="s">
        <v>103</v>
      </c>
      <c r="C23" s="41">
        <f t="shared" si="0"/>
        <v>1.0799999999999998</v>
      </c>
      <c r="D23" s="40">
        <v>1</v>
      </c>
      <c r="E23" s="40">
        <f t="shared" si="1"/>
        <v>1.0799999999999998</v>
      </c>
      <c r="F23" s="40">
        <f t="shared" si="15"/>
        <v>30</v>
      </c>
      <c r="G23" s="40" t="s">
        <v>170</v>
      </c>
      <c r="H23" s="40"/>
      <c r="I23" s="35" t="str">
        <f t="shared" si="16"/>
        <v>A</v>
      </c>
      <c r="J23" s="36">
        <v>3</v>
      </c>
      <c r="K23" s="37">
        <v>1</v>
      </c>
      <c r="L23" s="35" t="str">
        <f t="shared" si="17"/>
        <v>B</v>
      </c>
      <c r="M23" s="36">
        <v>0</v>
      </c>
      <c r="N23" s="37">
        <v>1</v>
      </c>
      <c r="O23" s="35" t="str">
        <f t="shared" si="18"/>
        <v>G</v>
      </c>
      <c r="P23" s="36">
        <v>0</v>
      </c>
      <c r="Q23" s="37">
        <v>1</v>
      </c>
      <c r="R23" s="35" t="str">
        <f t="shared" si="19"/>
        <v>A</v>
      </c>
      <c r="S23" s="36">
        <v>0</v>
      </c>
      <c r="T23" s="37">
        <v>1</v>
      </c>
      <c r="U23" s="35" t="str">
        <f t="shared" si="20"/>
        <v>B</v>
      </c>
      <c r="V23" s="36">
        <v>0</v>
      </c>
      <c r="W23" s="37">
        <v>1</v>
      </c>
      <c r="X23" s="35" t="str">
        <f t="shared" si="21"/>
        <v>P</v>
      </c>
      <c r="Y23" s="36">
        <v>0</v>
      </c>
      <c r="Z23" s="37">
        <v>1</v>
      </c>
      <c r="AA23" s="35" t="str">
        <f t="shared" si="22"/>
        <v/>
      </c>
      <c r="AB23" s="36">
        <v>0</v>
      </c>
      <c r="AC23" s="37">
        <v>1</v>
      </c>
      <c r="AD23" s="35" t="str">
        <f t="shared" si="23"/>
        <v/>
      </c>
      <c r="AE23" s="36">
        <v>0</v>
      </c>
      <c r="AF23" s="37">
        <v>1</v>
      </c>
      <c r="AG23" s="35" t="str">
        <f t="shared" si="24"/>
        <v/>
      </c>
      <c r="AH23" s="36">
        <v>0</v>
      </c>
      <c r="AI23" s="37">
        <v>1</v>
      </c>
      <c r="AJ23" s="35" t="str">
        <f t="shared" si="25"/>
        <v/>
      </c>
      <c r="AK23" s="36">
        <v>0</v>
      </c>
      <c r="AL23" s="37">
        <v>1</v>
      </c>
      <c r="AM23" s="35" t="str">
        <f t="shared" si="26"/>
        <v>A</v>
      </c>
      <c r="AN23" s="36">
        <v>0</v>
      </c>
      <c r="AO23" s="37">
        <v>1</v>
      </c>
      <c r="AP23">
        <f t="shared" si="27"/>
        <v>3</v>
      </c>
    </row>
    <row r="24" spans="1:42" x14ac:dyDescent="0.15">
      <c r="A24" s="40">
        <v>23</v>
      </c>
      <c r="B24" s="40" t="s">
        <v>111</v>
      </c>
      <c r="C24" s="41">
        <f t="shared" si="0"/>
        <v>2.1599999999999997</v>
      </c>
      <c r="D24" s="40">
        <v>1</v>
      </c>
      <c r="E24" s="40">
        <f t="shared" si="1"/>
        <v>2.1599999999999997</v>
      </c>
      <c r="F24" s="40">
        <f t="shared" si="15"/>
        <v>60</v>
      </c>
      <c r="G24" s="40" t="s">
        <v>170</v>
      </c>
      <c r="H24" s="40"/>
      <c r="I24" s="35" t="str">
        <f t="shared" si="16"/>
        <v>A</v>
      </c>
      <c r="J24" s="36">
        <v>6</v>
      </c>
      <c r="K24" s="37">
        <v>1</v>
      </c>
      <c r="L24" s="35" t="str">
        <f t="shared" si="17"/>
        <v>B</v>
      </c>
      <c r="M24" s="36">
        <v>0</v>
      </c>
      <c r="N24" s="37">
        <v>1</v>
      </c>
      <c r="O24" s="35" t="str">
        <f t="shared" si="18"/>
        <v>G</v>
      </c>
      <c r="P24" s="36">
        <v>0</v>
      </c>
      <c r="Q24" s="37">
        <v>1</v>
      </c>
      <c r="R24" s="35" t="str">
        <f t="shared" si="19"/>
        <v>A</v>
      </c>
      <c r="S24" s="36">
        <v>0</v>
      </c>
      <c r="T24" s="37">
        <v>1</v>
      </c>
      <c r="U24" s="35" t="str">
        <f t="shared" si="20"/>
        <v>B</v>
      </c>
      <c r="V24" s="36">
        <v>0</v>
      </c>
      <c r="W24" s="37">
        <v>1</v>
      </c>
      <c r="X24" s="35" t="str">
        <f t="shared" si="21"/>
        <v>P</v>
      </c>
      <c r="Y24" s="36">
        <v>0</v>
      </c>
      <c r="Z24" s="37">
        <v>1</v>
      </c>
      <c r="AA24" s="35" t="str">
        <f t="shared" si="22"/>
        <v/>
      </c>
      <c r="AB24" s="36">
        <v>0</v>
      </c>
      <c r="AC24" s="37">
        <v>1</v>
      </c>
      <c r="AD24" s="35" t="str">
        <f t="shared" si="23"/>
        <v/>
      </c>
      <c r="AE24" s="36">
        <v>0</v>
      </c>
      <c r="AF24" s="37">
        <v>1</v>
      </c>
      <c r="AG24" s="35" t="str">
        <f t="shared" si="24"/>
        <v/>
      </c>
      <c r="AH24" s="36">
        <v>0</v>
      </c>
      <c r="AI24" s="37">
        <v>1</v>
      </c>
      <c r="AJ24" s="35" t="str">
        <f t="shared" si="25"/>
        <v/>
      </c>
      <c r="AK24" s="36">
        <v>0</v>
      </c>
      <c r="AL24" s="37">
        <v>1</v>
      </c>
      <c r="AM24" s="35" t="str">
        <f t="shared" si="26"/>
        <v>A</v>
      </c>
      <c r="AN24" s="36">
        <v>0</v>
      </c>
      <c r="AO24" s="37">
        <v>1</v>
      </c>
      <c r="AP24">
        <f t="shared" si="27"/>
        <v>6</v>
      </c>
    </row>
    <row r="25" spans="1:42" x14ac:dyDescent="0.15">
      <c r="A25" s="40">
        <v>24</v>
      </c>
      <c r="B25" s="40" t="s">
        <v>115</v>
      </c>
      <c r="C25" s="41">
        <f t="shared" si="0"/>
        <v>3.5999999999999996</v>
      </c>
      <c r="D25" s="40">
        <v>1</v>
      </c>
      <c r="E25" s="40">
        <f t="shared" si="1"/>
        <v>3.5999999999999996</v>
      </c>
      <c r="F25" s="40">
        <f t="shared" si="15"/>
        <v>100</v>
      </c>
      <c r="G25" s="40" t="s">
        <v>170</v>
      </c>
      <c r="H25" s="40"/>
      <c r="I25" s="35" t="str">
        <f t="shared" si="16"/>
        <v>A</v>
      </c>
      <c r="J25" s="36">
        <v>10</v>
      </c>
      <c r="K25" s="37">
        <v>1</v>
      </c>
      <c r="L25" s="35" t="str">
        <f t="shared" si="17"/>
        <v>B</v>
      </c>
      <c r="M25" s="36">
        <v>0</v>
      </c>
      <c r="N25" s="37">
        <v>1</v>
      </c>
      <c r="O25" s="35" t="str">
        <f t="shared" si="18"/>
        <v>G</v>
      </c>
      <c r="P25" s="36">
        <v>0</v>
      </c>
      <c r="Q25" s="37">
        <v>1</v>
      </c>
      <c r="R25" s="35" t="str">
        <f t="shared" si="19"/>
        <v>A</v>
      </c>
      <c r="S25" s="36">
        <v>0</v>
      </c>
      <c r="T25" s="37">
        <v>1</v>
      </c>
      <c r="U25" s="35" t="str">
        <f t="shared" si="20"/>
        <v>B</v>
      </c>
      <c r="V25" s="36">
        <v>0</v>
      </c>
      <c r="W25" s="37">
        <v>1</v>
      </c>
      <c r="X25" s="35" t="str">
        <f t="shared" si="21"/>
        <v>P</v>
      </c>
      <c r="Y25" s="36">
        <v>0</v>
      </c>
      <c r="Z25" s="37">
        <v>1</v>
      </c>
      <c r="AA25" s="35" t="str">
        <f t="shared" si="22"/>
        <v/>
      </c>
      <c r="AB25" s="36">
        <v>0</v>
      </c>
      <c r="AC25" s="37">
        <v>1</v>
      </c>
      <c r="AD25" s="35" t="str">
        <f t="shared" si="23"/>
        <v/>
      </c>
      <c r="AE25" s="36">
        <v>0</v>
      </c>
      <c r="AF25" s="37">
        <v>1</v>
      </c>
      <c r="AG25" s="35" t="str">
        <f t="shared" si="24"/>
        <v/>
      </c>
      <c r="AH25" s="36">
        <v>0</v>
      </c>
      <c r="AI25" s="37">
        <v>1</v>
      </c>
      <c r="AJ25" s="35" t="str">
        <f t="shared" si="25"/>
        <v/>
      </c>
      <c r="AK25" s="36">
        <v>0</v>
      </c>
      <c r="AL25" s="37">
        <v>1</v>
      </c>
      <c r="AM25" s="35" t="str">
        <f t="shared" si="26"/>
        <v>A</v>
      </c>
      <c r="AN25" s="36">
        <v>0</v>
      </c>
      <c r="AO25" s="37">
        <v>1</v>
      </c>
      <c r="AP25">
        <f t="shared" si="27"/>
        <v>10</v>
      </c>
    </row>
    <row r="26" spans="1:42" x14ac:dyDescent="0.15">
      <c r="A26" s="40">
        <v>25</v>
      </c>
      <c r="B26" s="40" t="s">
        <v>119</v>
      </c>
      <c r="C26" s="41">
        <f t="shared" si="0"/>
        <v>5.76</v>
      </c>
      <c r="D26" s="40">
        <v>1</v>
      </c>
      <c r="E26" s="40">
        <f t="shared" si="1"/>
        <v>5.76</v>
      </c>
      <c r="F26" s="40">
        <f t="shared" si="15"/>
        <v>160</v>
      </c>
      <c r="G26" s="40" t="s">
        <v>170</v>
      </c>
      <c r="H26" s="40"/>
      <c r="I26" s="35" t="str">
        <f t="shared" si="16"/>
        <v>A</v>
      </c>
      <c r="J26" s="36">
        <v>16</v>
      </c>
      <c r="K26" s="37">
        <v>1</v>
      </c>
      <c r="L26" s="35" t="str">
        <f t="shared" si="17"/>
        <v>B</v>
      </c>
      <c r="M26" s="36">
        <v>0</v>
      </c>
      <c r="N26" s="37">
        <v>1</v>
      </c>
      <c r="O26" s="35" t="str">
        <f t="shared" si="18"/>
        <v>G</v>
      </c>
      <c r="P26" s="36">
        <v>0</v>
      </c>
      <c r="Q26" s="37">
        <v>1</v>
      </c>
      <c r="R26" s="35" t="str">
        <f t="shared" si="19"/>
        <v>A</v>
      </c>
      <c r="S26" s="36">
        <v>0</v>
      </c>
      <c r="T26" s="37">
        <v>1</v>
      </c>
      <c r="U26" s="35" t="str">
        <f t="shared" si="20"/>
        <v>B</v>
      </c>
      <c r="V26" s="36">
        <v>0</v>
      </c>
      <c r="W26" s="37">
        <v>1</v>
      </c>
      <c r="X26" s="35" t="str">
        <f t="shared" si="21"/>
        <v>P</v>
      </c>
      <c r="Y26" s="36">
        <v>0</v>
      </c>
      <c r="Z26" s="37">
        <v>1</v>
      </c>
      <c r="AA26" s="35" t="str">
        <f t="shared" si="22"/>
        <v/>
      </c>
      <c r="AB26" s="36">
        <v>0</v>
      </c>
      <c r="AC26" s="37">
        <v>1</v>
      </c>
      <c r="AD26" s="35" t="str">
        <f t="shared" si="23"/>
        <v/>
      </c>
      <c r="AE26" s="36">
        <v>0</v>
      </c>
      <c r="AF26" s="37">
        <v>1</v>
      </c>
      <c r="AG26" s="35" t="str">
        <f t="shared" si="24"/>
        <v/>
      </c>
      <c r="AH26" s="36">
        <v>0</v>
      </c>
      <c r="AI26" s="37">
        <v>1</v>
      </c>
      <c r="AJ26" s="35" t="str">
        <f t="shared" si="25"/>
        <v/>
      </c>
      <c r="AK26" s="36">
        <v>0</v>
      </c>
      <c r="AL26" s="37">
        <v>1</v>
      </c>
      <c r="AM26" s="35" t="str">
        <f t="shared" si="26"/>
        <v>A</v>
      </c>
      <c r="AN26" s="36">
        <v>0</v>
      </c>
      <c r="AO26" s="37">
        <v>1</v>
      </c>
      <c r="AP26">
        <f t="shared" si="27"/>
        <v>16</v>
      </c>
    </row>
    <row r="27" spans="1:42" x14ac:dyDescent="0.15">
      <c r="A27" s="40">
        <v>26</v>
      </c>
      <c r="B27" s="40" t="s">
        <v>101</v>
      </c>
      <c r="C27" s="41">
        <f t="shared" si="0"/>
        <v>8.6399999999999988</v>
      </c>
      <c r="D27" s="40">
        <v>1</v>
      </c>
      <c r="E27" s="40">
        <f t="shared" si="1"/>
        <v>8.6399999999999988</v>
      </c>
      <c r="F27" s="40">
        <f t="shared" si="15"/>
        <v>240</v>
      </c>
      <c r="G27" s="40" t="s">
        <v>170</v>
      </c>
      <c r="H27" s="40"/>
      <c r="I27" s="35" t="str">
        <f t="shared" si="16"/>
        <v>A</v>
      </c>
      <c r="J27" s="36">
        <v>24</v>
      </c>
      <c r="K27" s="37">
        <v>1</v>
      </c>
      <c r="L27" s="35" t="str">
        <f t="shared" si="17"/>
        <v>B</v>
      </c>
      <c r="M27" s="36">
        <v>0</v>
      </c>
      <c r="N27" s="37">
        <v>1</v>
      </c>
      <c r="O27" s="35" t="str">
        <f t="shared" si="18"/>
        <v>G</v>
      </c>
      <c r="P27" s="36">
        <v>0</v>
      </c>
      <c r="Q27" s="37">
        <v>1</v>
      </c>
      <c r="R27" s="35" t="str">
        <f t="shared" si="19"/>
        <v>A</v>
      </c>
      <c r="S27" s="36">
        <v>0</v>
      </c>
      <c r="T27" s="37">
        <v>1</v>
      </c>
      <c r="U27" s="35" t="str">
        <f t="shared" si="20"/>
        <v>B</v>
      </c>
      <c r="V27" s="36">
        <v>0</v>
      </c>
      <c r="W27" s="37">
        <v>1</v>
      </c>
      <c r="X27" s="35" t="str">
        <f t="shared" si="21"/>
        <v>P</v>
      </c>
      <c r="Y27" s="36">
        <v>0</v>
      </c>
      <c r="Z27" s="37">
        <v>1</v>
      </c>
      <c r="AA27" s="35" t="str">
        <f t="shared" si="22"/>
        <v/>
      </c>
      <c r="AB27" s="36">
        <v>0</v>
      </c>
      <c r="AC27" s="37">
        <v>1</v>
      </c>
      <c r="AD27" s="35" t="str">
        <f t="shared" si="23"/>
        <v/>
      </c>
      <c r="AE27" s="36">
        <v>0</v>
      </c>
      <c r="AF27" s="37">
        <v>1</v>
      </c>
      <c r="AG27" s="35" t="str">
        <f t="shared" si="24"/>
        <v/>
      </c>
      <c r="AH27" s="36">
        <v>0</v>
      </c>
      <c r="AI27" s="37">
        <v>1</v>
      </c>
      <c r="AJ27" s="35" t="str">
        <f t="shared" si="25"/>
        <v/>
      </c>
      <c r="AK27" s="36">
        <v>0</v>
      </c>
      <c r="AL27" s="37">
        <v>1</v>
      </c>
      <c r="AM27" s="35" t="str">
        <f t="shared" si="26"/>
        <v>A</v>
      </c>
      <c r="AN27" s="36">
        <v>0</v>
      </c>
      <c r="AO27" s="37">
        <v>1</v>
      </c>
      <c r="AP27">
        <f t="shared" si="27"/>
        <v>24</v>
      </c>
    </row>
    <row r="28" spans="1:42" x14ac:dyDescent="0.15">
      <c r="A28" s="40">
        <v>27</v>
      </c>
      <c r="B28" s="40" t="s">
        <v>107</v>
      </c>
      <c r="C28" s="41">
        <f t="shared" si="0"/>
        <v>11.52</v>
      </c>
      <c r="D28" s="40">
        <v>1</v>
      </c>
      <c r="E28" s="40">
        <f t="shared" si="1"/>
        <v>11.52</v>
      </c>
      <c r="F28" s="40">
        <f t="shared" si="15"/>
        <v>320</v>
      </c>
      <c r="G28" s="40" t="s">
        <v>170</v>
      </c>
      <c r="H28" s="40"/>
      <c r="I28" s="35" t="str">
        <f t="shared" si="16"/>
        <v>A</v>
      </c>
      <c r="J28" s="36">
        <v>32</v>
      </c>
      <c r="K28" s="37">
        <v>1</v>
      </c>
      <c r="L28" s="35" t="str">
        <f t="shared" si="17"/>
        <v>B</v>
      </c>
      <c r="M28" s="36">
        <v>0</v>
      </c>
      <c r="N28" s="37">
        <v>1</v>
      </c>
      <c r="O28" s="35" t="str">
        <f t="shared" si="18"/>
        <v>G</v>
      </c>
      <c r="P28" s="36">
        <v>0</v>
      </c>
      <c r="Q28" s="37">
        <v>1</v>
      </c>
      <c r="R28" s="35" t="str">
        <f t="shared" si="19"/>
        <v>A</v>
      </c>
      <c r="S28" s="36">
        <v>0</v>
      </c>
      <c r="T28" s="37">
        <v>1</v>
      </c>
      <c r="U28" s="35" t="str">
        <f t="shared" si="20"/>
        <v>B</v>
      </c>
      <c r="V28" s="36">
        <v>0</v>
      </c>
      <c r="W28" s="37">
        <v>1</v>
      </c>
      <c r="X28" s="35" t="str">
        <f t="shared" si="21"/>
        <v>P</v>
      </c>
      <c r="Y28" s="36">
        <v>0</v>
      </c>
      <c r="Z28" s="37">
        <v>1</v>
      </c>
      <c r="AA28" s="35" t="str">
        <f t="shared" si="22"/>
        <v/>
      </c>
      <c r="AB28" s="36">
        <v>0</v>
      </c>
      <c r="AC28" s="37">
        <v>1</v>
      </c>
      <c r="AD28" s="35" t="str">
        <f t="shared" si="23"/>
        <v/>
      </c>
      <c r="AE28" s="36">
        <v>0</v>
      </c>
      <c r="AF28" s="37">
        <v>1</v>
      </c>
      <c r="AG28" s="35" t="str">
        <f t="shared" si="24"/>
        <v/>
      </c>
      <c r="AH28" s="36">
        <v>0</v>
      </c>
      <c r="AI28" s="37">
        <v>1</v>
      </c>
      <c r="AJ28" s="35" t="str">
        <f t="shared" si="25"/>
        <v/>
      </c>
      <c r="AK28" s="36">
        <v>0</v>
      </c>
      <c r="AL28" s="37">
        <v>1</v>
      </c>
      <c r="AM28" s="35" t="str">
        <f t="shared" si="26"/>
        <v>A</v>
      </c>
      <c r="AN28" s="36">
        <v>0</v>
      </c>
      <c r="AO28" s="37">
        <v>1</v>
      </c>
      <c r="AP28">
        <f t="shared" si="27"/>
        <v>32</v>
      </c>
    </row>
    <row r="29" spans="1:42" x14ac:dyDescent="0.15">
      <c r="A29" s="40">
        <v>28</v>
      </c>
      <c r="B29" s="40" t="s">
        <v>109</v>
      </c>
      <c r="C29" s="41">
        <f t="shared" si="0"/>
        <v>15.12</v>
      </c>
      <c r="D29" s="40">
        <v>1</v>
      </c>
      <c r="E29" s="40">
        <f t="shared" si="1"/>
        <v>15.12</v>
      </c>
      <c r="F29" s="40">
        <f t="shared" si="15"/>
        <v>420</v>
      </c>
      <c r="G29" s="40" t="s">
        <v>170</v>
      </c>
      <c r="H29" s="40"/>
      <c r="I29" s="35" t="str">
        <f t="shared" si="16"/>
        <v>A</v>
      </c>
      <c r="J29" s="36">
        <v>42</v>
      </c>
      <c r="K29" s="37">
        <v>1</v>
      </c>
      <c r="L29" s="35" t="str">
        <f t="shared" si="17"/>
        <v>B</v>
      </c>
      <c r="M29" s="36">
        <v>0</v>
      </c>
      <c r="N29" s="37">
        <v>1</v>
      </c>
      <c r="O29" s="35" t="str">
        <f t="shared" si="18"/>
        <v>G</v>
      </c>
      <c r="P29" s="36">
        <v>0</v>
      </c>
      <c r="Q29" s="37">
        <v>1</v>
      </c>
      <c r="R29" s="35" t="str">
        <f t="shared" si="19"/>
        <v>A</v>
      </c>
      <c r="S29" s="36">
        <v>0</v>
      </c>
      <c r="T29" s="37">
        <v>1</v>
      </c>
      <c r="U29" s="35" t="str">
        <f t="shared" si="20"/>
        <v>B</v>
      </c>
      <c r="V29" s="36">
        <v>0</v>
      </c>
      <c r="W29" s="37">
        <v>1</v>
      </c>
      <c r="X29" s="35" t="str">
        <f t="shared" si="21"/>
        <v>P</v>
      </c>
      <c r="Y29" s="36">
        <v>0</v>
      </c>
      <c r="Z29" s="37">
        <v>1</v>
      </c>
      <c r="AA29" s="35" t="str">
        <f t="shared" si="22"/>
        <v/>
      </c>
      <c r="AB29" s="36">
        <v>0</v>
      </c>
      <c r="AC29" s="37">
        <v>1</v>
      </c>
      <c r="AD29" s="35" t="str">
        <f t="shared" si="23"/>
        <v/>
      </c>
      <c r="AE29" s="36">
        <v>0</v>
      </c>
      <c r="AF29" s="37">
        <v>1</v>
      </c>
      <c r="AG29" s="35" t="str">
        <f t="shared" si="24"/>
        <v/>
      </c>
      <c r="AH29" s="36">
        <v>0</v>
      </c>
      <c r="AI29" s="37">
        <v>1</v>
      </c>
      <c r="AJ29" s="35" t="str">
        <f t="shared" si="25"/>
        <v/>
      </c>
      <c r="AK29" s="36">
        <v>0</v>
      </c>
      <c r="AL29" s="37">
        <v>1</v>
      </c>
      <c r="AM29" s="35" t="str">
        <f t="shared" si="26"/>
        <v>A</v>
      </c>
      <c r="AN29" s="36">
        <v>0</v>
      </c>
      <c r="AO29" s="37">
        <v>1</v>
      </c>
      <c r="AP29">
        <f t="shared" si="27"/>
        <v>42</v>
      </c>
    </row>
    <row r="30" spans="1:42" x14ac:dyDescent="0.15">
      <c r="A30" s="40">
        <v>29</v>
      </c>
      <c r="B30" s="40" t="s">
        <v>110</v>
      </c>
      <c r="C30" s="41">
        <f t="shared" si="0"/>
        <v>19.439999999999998</v>
      </c>
      <c r="D30" s="40">
        <v>1</v>
      </c>
      <c r="E30" s="40">
        <f t="shared" si="1"/>
        <v>19.439999999999998</v>
      </c>
      <c r="F30" s="40">
        <f t="shared" si="15"/>
        <v>540</v>
      </c>
      <c r="G30" s="40" t="s">
        <v>170</v>
      </c>
      <c r="H30" s="40"/>
      <c r="I30" s="35" t="str">
        <f t="shared" si="16"/>
        <v>A</v>
      </c>
      <c r="J30" s="36">
        <v>54</v>
      </c>
      <c r="K30" s="37">
        <v>1</v>
      </c>
      <c r="L30" s="35" t="str">
        <f t="shared" si="17"/>
        <v>B</v>
      </c>
      <c r="M30" s="36">
        <v>0</v>
      </c>
      <c r="N30" s="37">
        <v>1</v>
      </c>
      <c r="O30" s="35" t="str">
        <f t="shared" si="18"/>
        <v>G</v>
      </c>
      <c r="P30" s="36">
        <v>0</v>
      </c>
      <c r="Q30" s="37">
        <v>1</v>
      </c>
      <c r="R30" s="35" t="str">
        <f t="shared" si="19"/>
        <v>A</v>
      </c>
      <c r="S30" s="36">
        <v>0</v>
      </c>
      <c r="T30" s="37">
        <v>1</v>
      </c>
      <c r="U30" s="35" t="str">
        <f t="shared" si="20"/>
        <v>B</v>
      </c>
      <c r="V30" s="36">
        <v>0</v>
      </c>
      <c r="W30" s="37">
        <v>1</v>
      </c>
      <c r="X30" s="35" t="str">
        <f t="shared" si="21"/>
        <v>P</v>
      </c>
      <c r="Y30" s="36">
        <v>0</v>
      </c>
      <c r="Z30" s="37">
        <v>1</v>
      </c>
      <c r="AA30" s="35" t="str">
        <f t="shared" si="22"/>
        <v/>
      </c>
      <c r="AB30" s="36">
        <v>0</v>
      </c>
      <c r="AC30" s="37">
        <v>1</v>
      </c>
      <c r="AD30" s="35" t="str">
        <f t="shared" si="23"/>
        <v/>
      </c>
      <c r="AE30" s="36">
        <v>0</v>
      </c>
      <c r="AF30" s="37">
        <v>1</v>
      </c>
      <c r="AG30" s="35" t="str">
        <f t="shared" si="24"/>
        <v/>
      </c>
      <c r="AH30" s="36">
        <v>0</v>
      </c>
      <c r="AI30" s="37">
        <v>1</v>
      </c>
      <c r="AJ30" s="35" t="str">
        <f t="shared" si="25"/>
        <v/>
      </c>
      <c r="AK30" s="36">
        <v>0</v>
      </c>
      <c r="AL30" s="37">
        <v>1</v>
      </c>
      <c r="AM30" s="35" t="str">
        <f t="shared" si="26"/>
        <v>A</v>
      </c>
      <c r="AN30" s="36">
        <v>0</v>
      </c>
      <c r="AO30" s="37">
        <v>1</v>
      </c>
      <c r="AP30">
        <f t="shared" si="27"/>
        <v>54</v>
      </c>
    </row>
    <row r="31" spans="1:42" x14ac:dyDescent="0.15">
      <c r="A31" s="40">
        <v>30</v>
      </c>
      <c r="B31" s="40" t="s">
        <v>112</v>
      </c>
      <c r="C31" s="41">
        <f t="shared" si="0"/>
        <v>24.119999999999997</v>
      </c>
      <c r="D31" s="40">
        <v>1</v>
      </c>
      <c r="E31" s="40">
        <f t="shared" si="1"/>
        <v>24.119999999999997</v>
      </c>
      <c r="F31" s="40">
        <f t="shared" si="15"/>
        <v>670</v>
      </c>
      <c r="G31" s="40" t="s">
        <v>170</v>
      </c>
      <c r="H31" s="40"/>
      <c r="I31" s="35" t="str">
        <f t="shared" si="16"/>
        <v>A</v>
      </c>
      <c r="J31" s="36">
        <v>67</v>
      </c>
      <c r="K31" s="37">
        <v>1</v>
      </c>
      <c r="L31" s="35" t="str">
        <f t="shared" si="17"/>
        <v>B</v>
      </c>
      <c r="M31" s="36">
        <v>0</v>
      </c>
      <c r="N31" s="37">
        <v>1</v>
      </c>
      <c r="O31" s="35" t="str">
        <f t="shared" si="18"/>
        <v>G</v>
      </c>
      <c r="P31" s="36">
        <v>0</v>
      </c>
      <c r="Q31" s="37">
        <v>1</v>
      </c>
      <c r="R31" s="35" t="str">
        <f t="shared" si="19"/>
        <v>A</v>
      </c>
      <c r="S31" s="36">
        <v>0</v>
      </c>
      <c r="T31" s="37">
        <v>1</v>
      </c>
      <c r="U31" s="35" t="str">
        <f t="shared" si="20"/>
        <v>B</v>
      </c>
      <c r="V31" s="36">
        <v>0</v>
      </c>
      <c r="W31" s="37">
        <v>1</v>
      </c>
      <c r="X31" s="35" t="str">
        <f t="shared" si="21"/>
        <v>P</v>
      </c>
      <c r="Y31" s="36">
        <v>0</v>
      </c>
      <c r="Z31" s="37">
        <v>1</v>
      </c>
      <c r="AA31" s="35" t="str">
        <f t="shared" si="22"/>
        <v/>
      </c>
      <c r="AB31" s="36">
        <v>0</v>
      </c>
      <c r="AC31" s="37">
        <v>1</v>
      </c>
      <c r="AD31" s="35" t="str">
        <f t="shared" si="23"/>
        <v/>
      </c>
      <c r="AE31" s="36">
        <v>0</v>
      </c>
      <c r="AF31" s="37">
        <v>1</v>
      </c>
      <c r="AG31" s="35" t="str">
        <f t="shared" si="24"/>
        <v/>
      </c>
      <c r="AH31" s="36">
        <v>0</v>
      </c>
      <c r="AI31" s="37">
        <v>1</v>
      </c>
      <c r="AJ31" s="35" t="str">
        <f t="shared" si="25"/>
        <v/>
      </c>
      <c r="AK31" s="36">
        <v>0</v>
      </c>
      <c r="AL31" s="37">
        <v>1</v>
      </c>
      <c r="AM31" s="35" t="str">
        <f t="shared" si="26"/>
        <v>A</v>
      </c>
      <c r="AN31" s="36">
        <v>0</v>
      </c>
      <c r="AO31" s="37">
        <v>1</v>
      </c>
      <c r="AP31">
        <f t="shared" si="27"/>
        <v>67</v>
      </c>
    </row>
    <row r="32" spans="1:42" x14ac:dyDescent="0.15">
      <c r="A32" s="40">
        <v>31</v>
      </c>
      <c r="B32" s="40" t="s">
        <v>113</v>
      </c>
      <c r="C32" s="41">
        <f t="shared" si="0"/>
        <v>29.159999999999997</v>
      </c>
      <c r="D32" s="40">
        <v>1</v>
      </c>
      <c r="E32" s="40">
        <f t="shared" si="1"/>
        <v>29.159999999999997</v>
      </c>
      <c r="F32" s="40">
        <f t="shared" si="15"/>
        <v>810</v>
      </c>
      <c r="G32" s="40" t="s">
        <v>170</v>
      </c>
      <c r="H32" s="40"/>
      <c r="I32" s="35" t="str">
        <f t="shared" si="16"/>
        <v>A</v>
      </c>
      <c r="J32" s="36">
        <v>81</v>
      </c>
      <c r="K32" s="37">
        <v>1</v>
      </c>
      <c r="L32" s="35" t="str">
        <f t="shared" si="17"/>
        <v>B</v>
      </c>
      <c r="M32" s="36">
        <v>0</v>
      </c>
      <c r="N32" s="37">
        <v>1</v>
      </c>
      <c r="O32" s="35" t="str">
        <f t="shared" si="18"/>
        <v>G</v>
      </c>
      <c r="P32" s="36">
        <v>0</v>
      </c>
      <c r="Q32" s="37">
        <v>1</v>
      </c>
      <c r="R32" s="35" t="str">
        <f t="shared" si="19"/>
        <v>A</v>
      </c>
      <c r="S32" s="36">
        <v>0</v>
      </c>
      <c r="T32" s="37">
        <v>1</v>
      </c>
      <c r="U32" s="35" t="str">
        <f t="shared" si="20"/>
        <v>B</v>
      </c>
      <c r="V32" s="36">
        <v>0</v>
      </c>
      <c r="W32" s="37">
        <v>1</v>
      </c>
      <c r="X32" s="35" t="str">
        <f t="shared" si="21"/>
        <v>P</v>
      </c>
      <c r="Y32" s="36">
        <v>0</v>
      </c>
      <c r="Z32" s="37">
        <v>1</v>
      </c>
      <c r="AA32" s="35" t="str">
        <f t="shared" si="22"/>
        <v/>
      </c>
      <c r="AB32" s="36">
        <v>0</v>
      </c>
      <c r="AC32" s="37">
        <v>1</v>
      </c>
      <c r="AD32" s="35" t="str">
        <f t="shared" si="23"/>
        <v/>
      </c>
      <c r="AE32" s="36">
        <v>0</v>
      </c>
      <c r="AF32" s="37">
        <v>1</v>
      </c>
      <c r="AG32" s="35" t="str">
        <f t="shared" si="24"/>
        <v/>
      </c>
      <c r="AH32" s="36">
        <v>0</v>
      </c>
      <c r="AI32" s="37">
        <v>1</v>
      </c>
      <c r="AJ32" s="35" t="str">
        <f t="shared" si="25"/>
        <v/>
      </c>
      <c r="AK32" s="36">
        <v>0</v>
      </c>
      <c r="AL32" s="37">
        <v>1</v>
      </c>
      <c r="AM32" s="35" t="str">
        <f t="shared" si="26"/>
        <v>A</v>
      </c>
      <c r="AN32" s="36">
        <v>0</v>
      </c>
      <c r="AO32" s="37">
        <v>1</v>
      </c>
      <c r="AP32">
        <f t="shared" si="27"/>
        <v>81</v>
      </c>
    </row>
    <row r="33" spans="1:42" x14ac:dyDescent="0.15">
      <c r="A33" s="40">
        <v>32</v>
      </c>
      <c r="B33" s="40" t="s">
        <v>114</v>
      </c>
      <c r="C33" s="41">
        <f t="shared" si="0"/>
        <v>34.559999999999995</v>
      </c>
      <c r="D33" s="40">
        <v>1</v>
      </c>
      <c r="E33" s="40">
        <f t="shared" si="1"/>
        <v>34.559999999999995</v>
      </c>
      <c r="F33" s="40">
        <f t="shared" si="15"/>
        <v>960</v>
      </c>
      <c r="G33" s="40" t="s">
        <v>170</v>
      </c>
      <c r="H33" s="40"/>
      <c r="I33" s="35" t="str">
        <f t="shared" si="16"/>
        <v>A</v>
      </c>
      <c r="J33" s="36">
        <v>96</v>
      </c>
      <c r="K33" s="37">
        <v>1</v>
      </c>
      <c r="L33" s="35" t="str">
        <f t="shared" si="17"/>
        <v>B</v>
      </c>
      <c r="M33" s="36">
        <v>0</v>
      </c>
      <c r="N33" s="37">
        <v>1</v>
      </c>
      <c r="O33" s="35" t="str">
        <f t="shared" si="18"/>
        <v>G</v>
      </c>
      <c r="P33" s="36">
        <v>0</v>
      </c>
      <c r="Q33" s="37">
        <v>1</v>
      </c>
      <c r="R33" s="35" t="str">
        <f t="shared" si="19"/>
        <v>A</v>
      </c>
      <c r="S33" s="36">
        <v>0</v>
      </c>
      <c r="T33" s="37">
        <v>1</v>
      </c>
      <c r="U33" s="35" t="str">
        <f t="shared" si="20"/>
        <v>B</v>
      </c>
      <c r="V33" s="36">
        <v>0</v>
      </c>
      <c r="W33" s="37">
        <v>1</v>
      </c>
      <c r="X33" s="35" t="str">
        <f t="shared" si="21"/>
        <v>P</v>
      </c>
      <c r="Y33" s="36">
        <v>0</v>
      </c>
      <c r="Z33" s="37">
        <v>1</v>
      </c>
      <c r="AA33" s="35" t="str">
        <f t="shared" si="22"/>
        <v/>
      </c>
      <c r="AB33" s="36">
        <v>0</v>
      </c>
      <c r="AC33" s="37">
        <v>1</v>
      </c>
      <c r="AD33" s="35" t="str">
        <f t="shared" si="23"/>
        <v/>
      </c>
      <c r="AE33" s="36">
        <v>0</v>
      </c>
      <c r="AF33" s="37">
        <v>1</v>
      </c>
      <c r="AG33" s="35" t="str">
        <f t="shared" si="24"/>
        <v/>
      </c>
      <c r="AH33" s="36">
        <v>0</v>
      </c>
      <c r="AI33" s="37">
        <v>1</v>
      </c>
      <c r="AJ33" s="35" t="str">
        <f t="shared" si="25"/>
        <v/>
      </c>
      <c r="AK33" s="36">
        <v>0</v>
      </c>
      <c r="AL33" s="37">
        <v>1</v>
      </c>
      <c r="AM33" s="35" t="str">
        <f t="shared" si="26"/>
        <v>A</v>
      </c>
      <c r="AN33" s="36">
        <v>0</v>
      </c>
      <c r="AO33" s="37">
        <v>1</v>
      </c>
      <c r="AP33">
        <f t="shared" si="27"/>
        <v>96</v>
      </c>
    </row>
    <row r="34" spans="1:42" x14ac:dyDescent="0.15">
      <c r="A34" s="40">
        <v>33</v>
      </c>
      <c r="B34" s="40" t="s">
        <v>116</v>
      </c>
      <c r="C34" s="41">
        <f t="shared" si="0"/>
        <v>40.68</v>
      </c>
      <c r="D34" s="40">
        <v>1</v>
      </c>
      <c r="E34" s="40">
        <f t="shared" si="1"/>
        <v>40.68</v>
      </c>
      <c r="F34" s="40">
        <f t="shared" si="15"/>
        <v>1130</v>
      </c>
      <c r="G34" s="40" t="s">
        <v>170</v>
      </c>
      <c r="H34" s="40"/>
      <c r="I34" s="35" t="str">
        <f t="shared" si="16"/>
        <v>A</v>
      </c>
      <c r="J34" s="36">
        <v>113</v>
      </c>
      <c r="K34" s="37">
        <v>1</v>
      </c>
      <c r="L34" s="35" t="str">
        <f t="shared" si="17"/>
        <v>B</v>
      </c>
      <c r="M34" s="36">
        <v>0</v>
      </c>
      <c r="N34" s="37">
        <v>1</v>
      </c>
      <c r="O34" s="35" t="str">
        <f t="shared" si="18"/>
        <v>G</v>
      </c>
      <c r="P34" s="36">
        <v>0</v>
      </c>
      <c r="Q34" s="37">
        <v>1</v>
      </c>
      <c r="R34" s="35" t="str">
        <f t="shared" si="19"/>
        <v>A</v>
      </c>
      <c r="S34" s="36">
        <v>0</v>
      </c>
      <c r="T34" s="37">
        <v>1</v>
      </c>
      <c r="U34" s="35" t="str">
        <f t="shared" si="20"/>
        <v>B</v>
      </c>
      <c r="V34" s="36">
        <v>0</v>
      </c>
      <c r="W34" s="37">
        <v>1</v>
      </c>
      <c r="X34" s="35" t="str">
        <f t="shared" si="21"/>
        <v>P</v>
      </c>
      <c r="Y34" s="36">
        <v>0</v>
      </c>
      <c r="Z34" s="37">
        <v>1</v>
      </c>
      <c r="AA34" s="35" t="str">
        <f t="shared" si="22"/>
        <v/>
      </c>
      <c r="AB34" s="36">
        <v>0</v>
      </c>
      <c r="AC34" s="37">
        <v>1</v>
      </c>
      <c r="AD34" s="35" t="str">
        <f t="shared" si="23"/>
        <v/>
      </c>
      <c r="AE34" s="36">
        <v>0</v>
      </c>
      <c r="AF34" s="37">
        <v>1</v>
      </c>
      <c r="AG34" s="35" t="str">
        <f t="shared" si="24"/>
        <v/>
      </c>
      <c r="AH34" s="36">
        <v>0</v>
      </c>
      <c r="AI34" s="37">
        <v>1</v>
      </c>
      <c r="AJ34" s="35" t="str">
        <f t="shared" si="25"/>
        <v/>
      </c>
      <c r="AK34" s="36">
        <v>0</v>
      </c>
      <c r="AL34" s="37">
        <v>1</v>
      </c>
      <c r="AM34" s="35" t="str">
        <f t="shared" si="26"/>
        <v>A</v>
      </c>
      <c r="AN34" s="36">
        <v>0</v>
      </c>
      <c r="AO34" s="37">
        <v>1</v>
      </c>
      <c r="AP34">
        <f t="shared" si="27"/>
        <v>113</v>
      </c>
    </row>
    <row r="35" spans="1:42" x14ac:dyDescent="0.15">
      <c r="A35" s="40">
        <v>34</v>
      </c>
      <c r="B35" s="40" t="s">
        <v>117</v>
      </c>
      <c r="C35" s="41">
        <f t="shared" si="0"/>
        <v>47.16</v>
      </c>
      <c r="D35" s="40">
        <v>1</v>
      </c>
      <c r="E35" s="40">
        <f t="shared" si="1"/>
        <v>47.16</v>
      </c>
      <c r="F35" s="40">
        <f t="shared" si="15"/>
        <v>1310</v>
      </c>
      <c r="G35" s="40" t="s">
        <v>170</v>
      </c>
      <c r="H35" s="40"/>
      <c r="I35" s="35" t="str">
        <f t="shared" si="16"/>
        <v>A</v>
      </c>
      <c r="J35" s="36">
        <v>131</v>
      </c>
      <c r="K35" s="37">
        <v>1</v>
      </c>
      <c r="L35" s="35" t="str">
        <f t="shared" si="17"/>
        <v>B</v>
      </c>
      <c r="M35" s="36">
        <v>0</v>
      </c>
      <c r="N35" s="37">
        <v>1</v>
      </c>
      <c r="O35" s="35" t="str">
        <f t="shared" si="18"/>
        <v>G</v>
      </c>
      <c r="P35" s="36">
        <v>0</v>
      </c>
      <c r="Q35" s="37">
        <v>1</v>
      </c>
      <c r="R35" s="35" t="str">
        <f t="shared" si="19"/>
        <v>A</v>
      </c>
      <c r="S35" s="36">
        <v>0</v>
      </c>
      <c r="T35" s="37">
        <v>1</v>
      </c>
      <c r="U35" s="35" t="str">
        <f t="shared" si="20"/>
        <v>B</v>
      </c>
      <c r="V35" s="36">
        <v>0</v>
      </c>
      <c r="W35" s="37">
        <v>1</v>
      </c>
      <c r="X35" s="35" t="str">
        <f t="shared" si="21"/>
        <v>P</v>
      </c>
      <c r="Y35" s="36">
        <v>0</v>
      </c>
      <c r="Z35" s="37">
        <v>1</v>
      </c>
      <c r="AA35" s="35" t="str">
        <f t="shared" si="22"/>
        <v/>
      </c>
      <c r="AB35" s="36">
        <v>0</v>
      </c>
      <c r="AC35" s="37">
        <v>1</v>
      </c>
      <c r="AD35" s="35" t="str">
        <f t="shared" si="23"/>
        <v/>
      </c>
      <c r="AE35" s="36">
        <v>0</v>
      </c>
      <c r="AF35" s="37">
        <v>1</v>
      </c>
      <c r="AG35" s="35" t="str">
        <f t="shared" si="24"/>
        <v/>
      </c>
      <c r="AH35" s="36">
        <v>0</v>
      </c>
      <c r="AI35" s="37">
        <v>1</v>
      </c>
      <c r="AJ35" s="35" t="str">
        <f t="shared" si="25"/>
        <v/>
      </c>
      <c r="AK35" s="36">
        <v>0</v>
      </c>
      <c r="AL35" s="37">
        <v>1</v>
      </c>
      <c r="AM35" s="35" t="str">
        <f t="shared" si="26"/>
        <v>A</v>
      </c>
      <c r="AN35" s="36">
        <v>0</v>
      </c>
      <c r="AO35" s="37">
        <v>1</v>
      </c>
      <c r="AP35">
        <f t="shared" si="27"/>
        <v>131</v>
      </c>
    </row>
    <row r="36" spans="1:42" x14ac:dyDescent="0.15">
      <c r="A36" s="40">
        <v>35</v>
      </c>
      <c r="B36" s="40" t="s">
        <v>118</v>
      </c>
      <c r="C36" s="41">
        <f t="shared" si="0"/>
        <v>54.72</v>
      </c>
      <c r="D36" s="40">
        <v>1</v>
      </c>
      <c r="E36" s="40">
        <f t="shared" si="1"/>
        <v>54.72</v>
      </c>
      <c r="F36" s="40">
        <f t="shared" si="15"/>
        <v>1520</v>
      </c>
      <c r="G36" s="40" t="s">
        <v>170</v>
      </c>
      <c r="H36" s="40"/>
      <c r="I36" s="35" t="str">
        <f t="shared" si="16"/>
        <v>A</v>
      </c>
      <c r="J36" s="36">
        <v>152</v>
      </c>
      <c r="K36" s="37">
        <v>1</v>
      </c>
      <c r="L36" s="35" t="str">
        <f t="shared" si="17"/>
        <v>B</v>
      </c>
      <c r="M36" s="36">
        <v>0</v>
      </c>
      <c r="N36" s="37">
        <v>1</v>
      </c>
      <c r="O36" s="35" t="str">
        <f t="shared" si="18"/>
        <v>G</v>
      </c>
      <c r="P36" s="36">
        <v>0</v>
      </c>
      <c r="Q36" s="37">
        <v>1</v>
      </c>
      <c r="R36" s="35" t="str">
        <f t="shared" si="19"/>
        <v>A</v>
      </c>
      <c r="S36" s="36">
        <v>0</v>
      </c>
      <c r="T36" s="37">
        <v>1</v>
      </c>
      <c r="U36" s="35" t="str">
        <f t="shared" si="20"/>
        <v>B</v>
      </c>
      <c r="V36" s="36">
        <v>0</v>
      </c>
      <c r="W36" s="37">
        <v>1</v>
      </c>
      <c r="X36" s="35" t="str">
        <f t="shared" si="21"/>
        <v>P</v>
      </c>
      <c r="Y36" s="36">
        <v>0</v>
      </c>
      <c r="Z36" s="37">
        <v>1</v>
      </c>
      <c r="AA36" s="35" t="str">
        <f t="shared" si="22"/>
        <v/>
      </c>
      <c r="AB36" s="36">
        <v>0</v>
      </c>
      <c r="AC36" s="37">
        <v>1</v>
      </c>
      <c r="AD36" s="35" t="str">
        <f t="shared" si="23"/>
        <v/>
      </c>
      <c r="AE36" s="36">
        <v>0</v>
      </c>
      <c r="AF36" s="37">
        <v>1</v>
      </c>
      <c r="AG36" s="35" t="str">
        <f t="shared" si="24"/>
        <v/>
      </c>
      <c r="AH36" s="36">
        <v>0</v>
      </c>
      <c r="AI36" s="37">
        <v>1</v>
      </c>
      <c r="AJ36" s="35" t="str">
        <f t="shared" si="25"/>
        <v/>
      </c>
      <c r="AK36" s="36">
        <v>0</v>
      </c>
      <c r="AL36" s="37">
        <v>1</v>
      </c>
      <c r="AM36" s="35" t="str">
        <f t="shared" si="26"/>
        <v>A</v>
      </c>
      <c r="AN36" s="36">
        <v>0</v>
      </c>
      <c r="AO36" s="37">
        <v>1</v>
      </c>
      <c r="AP36">
        <f t="shared" si="27"/>
        <v>152</v>
      </c>
    </row>
    <row r="37" spans="1:42" x14ac:dyDescent="0.15">
      <c r="A37" s="40">
        <v>36</v>
      </c>
      <c r="B37" s="40" t="s">
        <v>120</v>
      </c>
      <c r="C37" s="41">
        <f t="shared" si="0"/>
        <v>62.279999999999994</v>
      </c>
      <c r="D37" s="40">
        <v>1</v>
      </c>
      <c r="E37" s="40">
        <f t="shared" si="1"/>
        <v>62.279999999999994</v>
      </c>
      <c r="F37" s="40">
        <f t="shared" si="15"/>
        <v>1730</v>
      </c>
      <c r="G37" s="40" t="s">
        <v>170</v>
      </c>
      <c r="H37" s="40"/>
      <c r="I37" s="35" t="str">
        <f t="shared" si="16"/>
        <v>A</v>
      </c>
      <c r="J37" s="36">
        <v>173</v>
      </c>
      <c r="K37" s="37">
        <v>1</v>
      </c>
      <c r="L37" s="35" t="str">
        <f t="shared" si="17"/>
        <v>B</v>
      </c>
      <c r="M37" s="36">
        <v>0</v>
      </c>
      <c r="N37" s="37">
        <v>1</v>
      </c>
      <c r="O37" s="35" t="str">
        <f t="shared" si="18"/>
        <v>G</v>
      </c>
      <c r="P37" s="36">
        <v>0</v>
      </c>
      <c r="Q37" s="37">
        <v>1</v>
      </c>
      <c r="R37" s="35" t="str">
        <f t="shared" si="19"/>
        <v>A</v>
      </c>
      <c r="S37" s="36">
        <v>0</v>
      </c>
      <c r="T37" s="37">
        <v>1</v>
      </c>
      <c r="U37" s="35" t="str">
        <f t="shared" si="20"/>
        <v>B</v>
      </c>
      <c r="V37" s="36">
        <v>0</v>
      </c>
      <c r="W37" s="37">
        <v>1</v>
      </c>
      <c r="X37" s="35" t="str">
        <f t="shared" si="21"/>
        <v>P</v>
      </c>
      <c r="Y37" s="36">
        <v>0</v>
      </c>
      <c r="Z37" s="37">
        <v>1</v>
      </c>
      <c r="AA37" s="35" t="str">
        <f t="shared" si="22"/>
        <v/>
      </c>
      <c r="AB37" s="36">
        <v>0</v>
      </c>
      <c r="AC37" s="37">
        <v>1</v>
      </c>
      <c r="AD37" s="35" t="str">
        <f t="shared" si="23"/>
        <v/>
      </c>
      <c r="AE37" s="36">
        <v>0</v>
      </c>
      <c r="AF37" s="37">
        <v>1</v>
      </c>
      <c r="AG37" s="35" t="str">
        <f t="shared" si="24"/>
        <v/>
      </c>
      <c r="AH37" s="36">
        <v>0</v>
      </c>
      <c r="AI37" s="37">
        <v>1</v>
      </c>
      <c r="AJ37" s="35" t="str">
        <f t="shared" si="25"/>
        <v/>
      </c>
      <c r="AK37" s="36">
        <v>0</v>
      </c>
      <c r="AL37" s="37">
        <v>1</v>
      </c>
      <c r="AM37" s="35" t="str">
        <f t="shared" si="26"/>
        <v>A</v>
      </c>
      <c r="AN37" s="36">
        <v>0</v>
      </c>
      <c r="AO37" s="37">
        <v>1</v>
      </c>
      <c r="AP37">
        <f t="shared" si="27"/>
        <v>173</v>
      </c>
    </row>
    <row r="38" spans="1:42" x14ac:dyDescent="0.15">
      <c r="A38" s="40">
        <v>37</v>
      </c>
      <c r="B38" s="40" t="s">
        <v>100</v>
      </c>
      <c r="C38" s="41">
        <f t="shared" si="0"/>
        <v>70.559999999999988</v>
      </c>
      <c r="D38" s="40">
        <v>1</v>
      </c>
      <c r="E38" s="40">
        <f t="shared" si="1"/>
        <v>70.559999999999988</v>
      </c>
      <c r="F38" s="40">
        <f t="shared" si="15"/>
        <v>1960</v>
      </c>
      <c r="G38" s="40" t="s">
        <v>170</v>
      </c>
      <c r="H38" s="40"/>
      <c r="I38" s="35" t="str">
        <f t="shared" si="16"/>
        <v>A</v>
      </c>
      <c r="J38" s="36">
        <v>196</v>
      </c>
      <c r="K38" s="37">
        <v>1</v>
      </c>
      <c r="L38" s="35" t="str">
        <f t="shared" si="17"/>
        <v>B</v>
      </c>
      <c r="M38" s="36">
        <v>0</v>
      </c>
      <c r="N38" s="37">
        <v>1</v>
      </c>
      <c r="O38" s="35" t="str">
        <f t="shared" si="18"/>
        <v>G</v>
      </c>
      <c r="P38" s="36">
        <v>0</v>
      </c>
      <c r="Q38" s="37">
        <v>1</v>
      </c>
      <c r="R38" s="35" t="str">
        <f t="shared" si="19"/>
        <v>A</v>
      </c>
      <c r="S38" s="36">
        <v>0</v>
      </c>
      <c r="T38" s="37">
        <v>1</v>
      </c>
      <c r="U38" s="35" t="str">
        <f t="shared" si="20"/>
        <v>B</v>
      </c>
      <c r="V38" s="36">
        <v>0</v>
      </c>
      <c r="W38" s="37">
        <v>1</v>
      </c>
      <c r="X38" s="35" t="str">
        <f t="shared" si="21"/>
        <v>P</v>
      </c>
      <c r="Y38" s="36">
        <v>0</v>
      </c>
      <c r="Z38" s="37">
        <v>1</v>
      </c>
      <c r="AA38" s="35" t="str">
        <f t="shared" si="22"/>
        <v/>
      </c>
      <c r="AB38" s="36">
        <v>0</v>
      </c>
      <c r="AC38" s="37">
        <v>1</v>
      </c>
      <c r="AD38" s="35" t="str">
        <f t="shared" si="23"/>
        <v/>
      </c>
      <c r="AE38" s="36">
        <v>0</v>
      </c>
      <c r="AF38" s="37">
        <v>1</v>
      </c>
      <c r="AG38" s="35" t="str">
        <f t="shared" si="24"/>
        <v/>
      </c>
      <c r="AH38" s="36">
        <v>0</v>
      </c>
      <c r="AI38" s="37">
        <v>1</v>
      </c>
      <c r="AJ38" s="35" t="str">
        <f t="shared" si="25"/>
        <v/>
      </c>
      <c r="AK38" s="36">
        <v>0</v>
      </c>
      <c r="AL38" s="37">
        <v>1</v>
      </c>
      <c r="AM38" s="35" t="str">
        <f t="shared" si="26"/>
        <v>A</v>
      </c>
      <c r="AN38" s="36">
        <v>0</v>
      </c>
      <c r="AO38" s="37">
        <v>1</v>
      </c>
      <c r="AP38">
        <f t="shared" si="27"/>
        <v>196</v>
      </c>
    </row>
    <row r="39" spans="1:42" x14ac:dyDescent="0.15">
      <c r="A39" s="40">
        <v>38</v>
      </c>
      <c r="B39" s="40" t="s">
        <v>102</v>
      </c>
      <c r="C39" s="41">
        <f t="shared" si="0"/>
        <v>79.199999999999989</v>
      </c>
      <c r="D39" s="40">
        <v>1</v>
      </c>
      <c r="E39" s="40">
        <f t="shared" si="1"/>
        <v>79.199999999999989</v>
      </c>
      <c r="F39" s="40">
        <f t="shared" si="15"/>
        <v>2200</v>
      </c>
      <c r="G39" s="40" t="s">
        <v>170</v>
      </c>
      <c r="H39" s="40"/>
      <c r="I39" s="35" t="str">
        <f t="shared" si="16"/>
        <v>A</v>
      </c>
      <c r="J39" s="36">
        <v>220</v>
      </c>
      <c r="K39" s="37">
        <v>1</v>
      </c>
      <c r="L39" s="35" t="str">
        <f t="shared" si="17"/>
        <v>B</v>
      </c>
      <c r="M39" s="36">
        <v>0</v>
      </c>
      <c r="N39" s="37">
        <v>1</v>
      </c>
      <c r="O39" s="35" t="str">
        <f t="shared" si="18"/>
        <v>G</v>
      </c>
      <c r="P39" s="36">
        <v>0</v>
      </c>
      <c r="Q39" s="37">
        <v>1</v>
      </c>
      <c r="R39" s="35" t="str">
        <f t="shared" si="19"/>
        <v>A</v>
      </c>
      <c r="S39" s="36">
        <v>0</v>
      </c>
      <c r="T39" s="37">
        <v>1</v>
      </c>
      <c r="U39" s="35" t="str">
        <f t="shared" si="20"/>
        <v>B</v>
      </c>
      <c r="V39" s="36">
        <v>0</v>
      </c>
      <c r="W39" s="37">
        <v>1</v>
      </c>
      <c r="X39" s="35" t="str">
        <f t="shared" si="21"/>
        <v>P</v>
      </c>
      <c r="Y39" s="36">
        <v>0</v>
      </c>
      <c r="Z39" s="37">
        <v>1</v>
      </c>
      <c r="AA39" s="35" t="str">
        <f t="shared" si="22"/>
        <v/>
      </c>
      <c r="AB39" s="36">
        <v>0</v>
      </c>
      <c r="AC39" s="37">
        <v>1</v>
      </c>
      <c r="AD39" s="35" t="str">
        <f t="shared" si="23"/>
        <v/>
      </c>
      <c r="AE39" s="36">
        <v>0</v>
      </c>
      <c r="AF39" s="37">
        <v>1</v>
      </c>
      <c r="AG39" s="35" t="str">
        <f t="shared" si="24"/>
        <v/>
      </c>
      <c r="AH39" s="36">
        <v>0</v>
      </c>
      <c r="AI39" s="37">
        <v>1</v>
      </c>
      <c r="AJ39" s="35" t="str">
        <f t="shared" si="25"/>
        <v/>
      </c>
      <c r="AK39" s="36">
        <v>0</v>
      </c>
      <c r="AL39" s="37">
        <v>1</v>
      </c>
      <c r="AM39" s="35" t="str">
        <f t="shared" si="26"/>
        <v>A</v>
      </c>
      <c r="AN39" s="36">
        <v>0</v>
      </c>
      <c r="AO39" s="37">
        <v>1</v>
      </c>
      <c r="AP39">
        <f t="shared" si="27"/>
        <v>220</v>
      </c>
    </row>
    <row r="40" spans="1:42" x14ac:dyDescent="0.15">
      <c r="A40" s="40">
        <v>39</v>
      </c>
      <c r="B40" s="40" t="s">
        <v>104</v>
      </c>
      <c r="C40" s="41">
        <f t="shared" si="0"/>
        <v>88.199999999999989</v>
      </c>
      <c r="D40" s="40">
        <v>1</v>
      </c>
      <c r="E40" s="40">
        <f t="shared" si="1"/>
        <v>88.199999999999989</v>
      </c>
      <c r="F40" s="40">
        <f t="shared" si="15"/>
        <v>2450</v>
      </c>
      <c r="G40" s="40" t="s">
        <v>170</v>
      </c>
      <c r="H40" s="40"/>
      <c r="I40" s="35" t="str">
        <f t="shared" si="16"/>
        <v>A</v>
      </c>
      <c r="J40" s="36">
        <v>245</v>
      </c>
      <c r="K40" s="37">
        <v>1</v>
      </c>
      <c r="L40" s="35" t="str">
        <f t="shared" si="17"/>
        <v>B</v>
      </c>
      <c r="M40" s="36">
        <v>0</v>
      </c>
      <c r="N40" s="37">
        <v>1</v>
      </c>
      <c r="O40" s="35" t="str">
        <f t="shared" si="18"/>
        <v>G</v>
      </c>
      <c r="P40" s="36">
        <v>0</v>
      </c>
      <c r="Q40" s="37">
        <v>1</v>
      </c>
      <c r="R40" s="35" t="str">
        <f t="shared" si="19"/>
        <v>A</v>
      </c>
      <c r="S40" s="36">
        <v>0</v>
      </c>
      <c r="T40" s="37">
        <v>1</v>
      </c>
      <c r="U40" s="35" t="str">
        <f t="shared" si="20"/>
        <v>B</v>
      </c>
      <c r="V40" s="36">
        <v>0</v>
      </c>
      <c r="W40" s="37">
        <v>1</v>
      </c>
      <c r="X40" s="35" t="str">
        <f t="shared" si="21"/>
        <v>P</v>
      </c>
      <c r="Y40" s="36">
        <v>0</v>
      </c>
      <c r="Z40" s="37">
        <v>1</v>
      </c>
      <c r="AA40" s="35" t="str">
        <f t="shared" si="22"/>
        <v/>
      </c>
      <c r="AB40" s="36">
        <v>0</v>
      </c>
      <c r="AC40" s="37">
        <v>1</v>
      </c>
      <c r="AD40" s="35" t="str">
        <f t="shared" si="23"/>
        <v/>
      </c>
      <c r="AE40" s="36">
        <v>0</v>
      </c>
      <c r="AF40" s="37">
        <v>1</v>
      </c>
      <c r="AG40" s="35" t="str">
        <f t="shared" si="24"/>
        <v/>
      </c>
      <c r="AH40" s="36">
        <v>0</v>
      </c>
      <c r="AI40" s="37">
        <v>1</v>
      </c>
      <c r="AJ40" s="35" t="str">
        <f t="shared" si="25"/>
        <v/>
      </c>
      <c r="AK40" s="36">
        <v>0</v>
      </c>
      <c r="AL40" s="37">
        <v>1</v>
      </c>
      <c r="AM40" s="35" t="str">
        <f t="shared" si="26"/>
        <v>A</v>
      </c>
      <c r="AN40" s="36">
        <v>0</v>
      </c>
      <c r="AO40" s="37">
        <v>1</v>
      </c>
      <c r="AP40">
        <f t="shared" si="27"/>
        <v>245</v>
      </c>
    </row>
    <row r="41" spans="1:42" x14ac:dyDescent="0.15">
      <c r="A41" s="40">
        <v>40</v>
      </c>
      <c r="B41" s="40" t="s">
        <v>105</v>
      </c>
      <c r="C41" s="41">
        <f t="shared" si="0"/>
        <v>97.199999999999989</v>
      </c>
      <c r="D41" s="40">
        <v>1</v>
      </c>
      <c r="E41" s="40">
        <f t="shared" si="1"/>
        <v>97.199999999999989</v>
      </c>
      <c r="F41" s="40">
        <f t="shared" si="15"/>
        <v>2700</v>
      </c>
      <c r="G41" s="40" t="s">
        <v>170</v>
      </c>
      <c r="H41" s="40"/>
      <c r="I41" s="35" t="str">
        <f t="shared" si="16"/>
        <v>A</v>
      </c>
      <c r="J41" s="36">
        <v>270</v>
      </c>
      <c r="K41" s="37">
        <v>1</v>
      </c>
      <c r="L41" s="35" t="str">
        <f t="shared" si="17"/>
        <v>B</v>
      </c>
      <c r="M41" s="36">
        <v>0</v>
      </c>
      <c r="N41" s="37">
        <v>1</v>
      </c>
      <c r="O41" s="35" t="str">
        <f t="shared" si="18"/>
        <v>G</v>
      </c>
      <c r="P41" s="36">
        <v>0</v>
      </c>
      <c r="Q41" s="37">
        <v>1</v>
      </c>
      <c r="R41" s="35" t="str">
        <f t="shared" si="19"/>
        <v>A</v>
      </c>
      <c r="S41" s="36">
        <v>0</v>
      </c>
      <c r="T41" s="37">
        <v>1</v>
      </c>
      <c r="U41" s="35" t="str">
        <f t="shared" si="20"/>
        <v>B</v>
      </c>
      <c r="V41" s="36">
        <v>0</v>
      </c>
      <c r="W41" s="37">
        <v>1</v>
      </c>
      <c r="X41" s="35" t="str">
        <f t="shared" si="21"/>
        <v>P</v>
      </c>
      <c r="Y41" s="36">
        <v>0</v>
      </c>
      <c r="Z41" s="37">
        <v>1</v>
      </c>
      <c r="AA41" s="35" t="str">
        <f t="shared" si="22"/>
        <v/>
      </c>
      <c r="AB41" s="36">
        <v>0</v>
      </c>
      <c r="AC41" s="37">
        <v>1</v>
      </c>
      <c r="AD41" s="35" t="str">
        <f t="shared" si="23"/>
        <v/>
      </c>
      <c r="AE41" s="36">
        <v>0</v>
      </c>
      <c r="AF41" s="37">
        <v>1</v>
      </c>
      <c r="AG41" s="35" t="str">
        <f t="shared" si="24"/>
        <v/>
      </c>
      <c r="AH41" s="36">
        <v>0</v>
      </c>
      <c r="AI41" s="37">
        <v>1</v>
      </c>
      <c r="AJ41" s="35" t="str">
        <f t="shared" si="25"/>
        <v/>
      </c>
      <c r="AK41" s="36">
        <v>0</v>
      </c>
      <c r="AL41" s="37">
        <v>1</v>
      </c>
      <c r="AM41" s="35" t="str">
        <f t="shared" si="26"/>
        <v>A</v>
      </c>
      <c r="AN41" s="36">
        <v>0</v>
      </c>
      <c r="AO41" s="37">
        <v>1</v>
      </c>
      <c r="AP41">
        <f t="shared" si="27"/>
        <v>270</v>
      </c>
    </row>
    <row r="42" spans="1:42" x14ac:dyDescent="0.15">
      <c r="A42" s="40">
        <v>41</v>
      </c>
      <c r="B42" s="40" t="s">
        <v>106</v>
      </c>
      <c r="C42" s="41">
        <f t="shared" si="0"/>
        <v>107.99999999999999</v>
      </c>
      <c r="D42" s="40">
        <v>1</v>
      </c>
      <c r="E42" s="40">
        <f t="shared" si="1"/>
        <v>107.99999999999999</v>
      </c>
      <c r="F42" s="40">
        <f t="shared" si="15"/>
        <v>3000</v>
      </c>
      <c r="G42" s="40" t="s">
        <v>170</v>
      </c>
      <c r="H42" s="40"/>
      <c r="I42" s="35" t="str">
        <f t="shared" si="16"/>
        <v>A</v>
      </c>
      <c r="J42" s="36">
        <v>300</v>
      </c>
      <c r="K42" s="37">
        <v>1</v>
      </c>
      <c r="L42" s="35" t="str">
        <f t="shared" si="17"/>
        <v>B</v>
      </c>
      <c r="M42" s="36">
        <v>0</v>
      </c>
      <c r="N42" s="37">
        <v>1</v>
      </c>
      <c r="O42" s="35" t="str">
        <f t="shared" si="18"/>
        <v>G</v>
      </c>
      <c r="P42" s="36">
        <v>0</v>
      </c>
      <c r="Q42" s="37">
        <v>1</v>
      </c>
      <c r="R42" s="35" t="str">
        <f t="shared" si="19"/>
        <v>A</v>
      </c>
      <c r="S42" s="36">
        <v>0</v>
      </c>
      <c r="T42" s="37">
        <v>1</v>
      </c>
      <c r="U42" s="35" t="str">
        <f t="shared" si="20"/>
        <v>B</v>
      </c>
      <c r="V42" s="36">
        <v>0</v>
      </c>
      <c r="W42" s="37">
        <v>1</v>
      </c>
      <c r="X42" s="35" t="str">
        <f t="shared" si="21"/>
        <v>P</v>
      </c>
      <c r="Y42" s="36">
        <v>0</v>
      </c>
      <c r="Z42" s="37">
        <v>1</v>
      </c>
      <c r="AA42" s="35" t="str">
        <f t="shared" si="22"/>
        <v/>
      </c>
      <c r="AB42" s="36">
        <v>0</v>
      </c>
      <c r="AC42" s="37">
        <v>1</v>
      </c>
      <c r="AD42" s="35" t="str">
        <f t="shared" si="23"/>
        <v/>
      </c>
      <c r="AE42" s="36">
        <v>0</v>
      </c>
      <c r="AF42" s="37">
        <v>1</v>
      </c>
      <c r="AG42" s="35" t="str">
        <f t="shared" si="24"/>
        <v/>
      </c>
      <c r="AH42" s="36">
        <v>0</v>
      </c>
      <c r="AI42" s="37">
        <v>1</v>
      </c>
      <c r="AJ42" s="35" t="str">
        <f t="shared" si="25"/>
        <v/>
      </c>
      <c r="AK42" s="36">
        <v>0</v>
      </c>
      <c r="AL42" s="37">
        <v>1</v>
      </c>
      <c r="AM42" s="35" t="str">
        <f t="shared" si="26"/>
        <v>A</v>
      </c>
      <c r="AN42" s="36">
        <v>0</v>
      </c>
      <c r="AO42" s="37">
        <v>1</v>
      </c>
      <c r="AP42">
        <f t="shared" si="27"/>
        <v>300</v>
      </c>
    </row>
    <row r="43" spans="1:42" x14ac:dyDescent="0.15">
      <c r="A43" s="40">
        <v>42</v>
      </c>
      <c r="B43" s="40" t="s">
        <v>108</v>
      </c>
      <c r="C43" s="41">
        <f t="shared" si="0"/>
        <v>118.8</v>
      </c>
      <c r="D43" s="40">
        <v>1</v>
      </c>
      <c r="E43" s="40">
        <f t="shared" si="1"/>
        <v>118.8</v>
      </c>
      <c r="F43" s="40">
        <f t="shared" si="15"/>
        <v>3300</v>
      </c>
      <c r="G43" s="40" t="s">
        <v>170</v>
      </c>
      <c r="H43" s="40"/>
      <c r="I43" s="35" t="str">
        <f t="shared" si="16"/>
        <v>A</v>
      </c>
      <c r="J43" s="36">
        <v>330</v>
      </c>
      <c r="K43" s="37">
        <v>1</v>
      </c>
      <c r="L43" s="35" t="str">
        <f t="shared" si="17"/>
        <v>B</v>
      </c>
      <c r="M43" s="36">
        <v>0</v>
      </c>
      <c r="N43" s="37">
        <v>1</v>
      </c>
      <c r="O43" s="35" t="str">
        <f t="shared" si="18"/>
        <v>G</v>
      </c>
      <c r="P43" s="36">
        <v>0</v>
      </c>
      <c r="Q43" s="37">
        <v>1</v>
      </c>
      <c r="R43" s="35" t="str">
        <f t="shared" si="19"/>
        <v>A</v>
      </c>
      <c r="S43" s="36">
        <v>0</v>
      </c>
      <c r="T43" s="37">
        <v>1</v>
      </c>
      <c r="U43" s="35" t="str">
        <f t="shared" si="20"/>
        <v>B</v>
      </c>
      <c r="V43" s="36">
        <v>0</v>
      </c>
      <c r="W43" s="37">
        <v>1</v>
      </c>
      <c r="X43" s="35" t="str">
        <f t="shared" si="21"/>
        <v>P</v>
      </c>
      <c r="Y43" s="36">
        <v>0</v>
      </c>
      <c r="Z43" s="37">
        <v>1</v>
      </c>
      <c r="AA43" s="35" t="str">
        <f t="shared" si="22"/>
        <v/>
      </c>
      <c r="AB43" s="36">
        <v>0</v>
      </c>
      <c r="AC43" s="37">
        <v>1</v>
      </c>
      <c r="AD43" s="35" t="str">
        <f t="shared" si="23"/>
        <v/>
      </c>
      <c r="AE43" s="36">
        <v>0</v>
      </c>
      <c r="AF43" s="37">
        <v>1</v>
      </c>
      <c r="AG43" s="35" t="str">
        <f t="shared" si="24"/>
        <v/>
      </c>
      <c r="AH43" s="36">
        <v>0</v>
      </c>
      <c r="AI43" s="37">
        <v>1</v>
      </c>
      <c r="AJ43" s="35" t="str">
        <f t="shared" si="25"/>
        <v/>
      </c>
      <c r="AK43" s="36">
        <v>0</v>
      </c>
      <c r="AL43" s="37">
        <v>1</v>
      </c>
      <c r="AM43" s="35" t="str">
        <f t="shared" si="26"/>
        <v>A</v>
      </c>
      <c r="AN43" s="36">
        <v>0</v>
      </c>
      <c r="AO43" s="37">
        <v>1</v>
      </c>
      <c r="AP43">
        <f t="shared" si="27"/>
        <v>330</v>
      </c>
    </row>
    <row r="44" spans="1:42" x14ac:dyDescent="0.15">
      <c r="A44" s="40">
        <v>43</v>
      </c>
      <c r="B44" s="40" t="s">
        <v>124</v>
      </c>
      <c r="C44" s="41">
        <f t="shared" si="0"/>
        <v>2.1599999999999997</v>
      </c>
      <c r="D44" s="40">
        <v>1</v>
      </c>
      <c r="E44" s="40">
        <f t="shared" si="1"/>
        <v>2.1599999999999997</v>
      </c>
      <c r="F44" s="40">
        <v>60</v>
      </c>
      <c r="G44" s="40" t="s">
        <v>174</v>
      </c>
      <c r="H44" s="40" t="s">
        <v>175</v>
      </c>
      <c r="I44" s="225" t="s">
        <v>209</v>
      </c>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7"/>
    </row>
    <row r="45" spans="1:42" x14ac:dyDescent="0.15">
      <c r="A45" s="40">
        <v>44</v>
      </c>
      <c r="B45" s="40" t="s">
        <v>131</v>
      </c>
      <c r="C45" s="41">
        <f t="shared" si="0"/>
        <v>3.2399999999999998</v>
      </c>
      <c r="D45" s="40">
        <v>1</v>
      </c>
      <c r="E45" s="40">
        <f t="shared" si="1"/>
        <v>3.2399999999999998</v>
      </c>
      <c r="F45" s="40">
        <f t="shared" ref="F45:F82" si="28">AP45*10</f>
        <v>90</v>
      </c>
      <c r="G45" s="40" t="s">
        <v>174</v>
      </c>
      <c r="H45" s="40" t="s">
        <v>175</v>
      </c>
      <c r="I45" s="35" t="str">
        <f t="shared" ref="I45:I82" si="29">IF(G45="G","A",(IF(G45="C","A",(IF(G45="T","A","")))))</f>
        <v>A</v>
      </c>
      <c r="J45" s="36">
        <v>1</v>
      </c>
      <c r="K45" s="37">
        <v>1</v>
      </c>
      <c r="L45" s="35" t="str">
        <f t="shared" ref="L45:L82" si="30">IF(G45="G","B",(IF(G45="C","B",(IF(G45="T","B","")))))</f>
        <v>B</v>
      </c>
      <c r="M45" s="36">
        <v>0</v>
      </c>
      <c r="N45" s="37">
        <v>1</v>
      </c>
      <c r="O45" s="35" t="str">
        <f t="shared" ref="O45:O82" si="31">IF(G45="G","G",(IF(G45="C","G",(IF(G45="T","G","")))))</f>
        <v>G</v>
      </c>
      <c r="P45" s="36">
        <v>1</v>
      </c>
      <c r="Q45" s="37">
        <v>1</v>
      </c>
      <c r="R45" s="35" t="str">
        <f t="shared" ref="R45:R82" si="32">IF(G45="G","A",IF(G45="C","M",IF(G45="T","A","")))</f>
        <v>A</v>
      </c>
      <c r="S45" s="36">
        <v>1</v>
      </c>
      <c r="T45" s="37">
        <v>1</v>
      </c>
      <c r="U45" s="35" t="str">
        <f t="shared" ref="U45:U82" si="33">IF(G45="G","B",IF(G45="C","X",IF(G45="T","B","")))</f>
        <v>B</v>
      </c>
      <c r="V45" s="36">
        <v>0</v>
      </c>
      <c r="W45" s="37">
        <v>1</v>
      </c>
      <c r="X45" s="35" t="str">
        <f t="shared" ref="X45:X82" si="34">IF(G45="G","P",IF(G45="C","I",IF(G45="T","P","")))</f>
        <v>P</v>
      </c>
      <c r="Y45" s="36">
        <v>1</v>
      </c>
      <c r="Z45" s="37">
        <v>1</v>
      </c>
      <c r="AA45" s="35" t="str">
        <f t="shared" ref="AA45:AA82" si="35">IF(G45="T",IF(H45&lt;&gt;"",H45,""),"")</f>
        <v>R</v>
      </c>
      <c r="AB45" s="36">
        <v>3</v>
      </c>
      <c r="AC45" s="37">
        <v>1</v>
      </c>
      <c r="AD45" s="35" t="str">
        <f t="shared" ref="AD45:AD82" si="36">IF(G45="T","A","")</f>
        <v>A</v>
      </c>
      <c r="AE45" s="36">
        <v>1</v>
      </c>
      <c r="AF45" s="37">
        <v>1</v>
      </c>
      <c r="AG45" s="35" t="str">
        <f t="shared" ref="AG45:AG82" si="37">IF(G45="T","B","")</f>
        <v>B</v>
      </c>
      <c r="AH45" s="36">
        <v>0</v>
      </c>
      <c r="AI45" s="37">
        <v>1</v>
      </c>
      <c r="AJ45" s="35" t="str">
        <f t="shared" ref="AJ45:AJ82" si="38">IF(G45="T","P","")</f>
        <v>P</v>
      </c>
      <c r="AK45" s="36">
        <v>1</v>
      </c>
      <c r="AL45" s="37">
        <v>1</v>
      </c>
      <c r="AM45" s="35" t="str">
        <f t="shared" ref="AM45:AM82" si="39">IF(G45="G","A",IF(G45="C","A",IF(G45="T","A","")))</f>
        <v>A</v>
      </c>
      <c r="AN45" s="36">
        <v>0</v>
      </c>
      <c r="AO45" s="37">
        <v>1</v>
      </c>
      <c r="AP45">
        <f t="shared" ref="AP45:AP82" si="40">J45*K45+M45*N45+P45*Q45+S45*T45+V45*W45+Y45*Z45+AB45*AC45+AE45*AF45+AH45*AI45+AK45*AL45+AN45*AO45</f>
        <v>9</v>
      </c>
    </row>
    <row r="46" spans="1:42" x14ac:dyDescent="0.15">
      <c r="A46" s="40">
        <v>45</v>
      </c>
      <c r="B46" s="40" t="s">
        <v>135</v>
      </c>
      <c r="C46" s="41">
        <f t="shared" si="0"/>
        <v>4.3199999999999994</v>
      </c>
      <c r="D46" s="40">
        <v>1</v>
      </c>
      <c r="E46" s="40">
        <f t="shared" si="1"/>
        <v>4.3199999999999994</v>
      </c>
      <c r="F46" s="40">
        <f t="shared" si="28"/>
        <v>120</v>
      </c>
      <c r="G46" s="40" t="s">
        <v>174</v>
      </c>
      <c r="H46" s="40" t="s">
        <v>175</v>
      </c>
      <c r="I46" s="35" t="str">
        <f t="shared" si="29"/>
        <v>A</v>
      </c>
      <c r="J46" s="36">
        <v>1</v>
      </c>
      <c r="K46" s="37">
        <v>1</v>
      </c>
      <c r="L46" s="35" t="str">
        <f t="shared" si="30"/>
        <v>B</v>
      </c>
      <c r="M46" s="36">
        <v>0</v>
      </c>
      <c r="N46" s="37">
        <v>1</v>
      </c>
      <c r="O46" s="35" t="str">
        <f t="shared" si="31"/>
        <v>G</v>
      </c>
      <c r="P46" s="36">
        <v>1</v>
      </c>
      <c r="Q46" s="37">
        <v>1</v>
      </c>
      <c r="R46" s="35" t="str">
        <f t="shared" si="32"/>
        <v>A</v>
      </c>
      <c r="S46" s="36">
        <v>1</v>
      </c>
      <c r="T46" s="37">
        <v>1</v>
      </c>
      <c r="U46" s="35" t="str">
        <f t="shared" si="33"/>
        <v>B</v>
      </c>
      <c r="V46" s="36">
        <v>0</v>
      </c>
      <c r="W46" s="37">
        <v>1</v>
      </c>
      <c r="X46" s="35" t="str">
        <f t="shared" si="34"/>
        <v>P</v>
      </c>
      <c r="Y46" s="36">
        <v>1</v>
      </c>
      <c r="Z46" s="37">
        <v>1</v>
      </c>
      <c r="AA46" s="35" t="str">
        <f t="shared" si="35"/>
        <v>R</v>
      </c>
      <c r="AB46" s="36">
        <v>6</v>
      </c>
      <c r="AC46" s="37">
        <v>1</v>
      </c>
      <c r="AD46" s="35" t="str">
        <f t="shared" si="36"/>
        <v>A</v>
      </c>
      <c r="AE46" s="36">
        <v>1</v>
      </c>
      <c r="AF46" s="37">
        <v>1</v>
      </c>
      <c r="AG46" s="35" t="str">
        <f t="shared" si="37"/>
        <v>B</v>
      </c>
      <c r="AH46" s="36">
        <v>0</v>
      </c>
      <c r="AI46" s="37">
        <v>1</v>
      </c>
      <c r="AJ46" s="35" t="str">
        <f t="shared" si="38"/>
        <v>P</v>
      </c>
      <c r="AK46" s="36">
        <v>1</v>
      </c>
      <c r="AL46" s="37">
        <v>1</v>
      </c>
      <c r="AM46" s="35" t="str">
        <f t="shared" si="39"/>
        <v>A</v>
      </c>
      <c r="AN46" s="36">
        <v>0</v>
      </c>
      <c r="AO46" s="37">
        <v>1</v>
      </c>
      <c r="AP46">
        <f t="shared" si="40"/>
        <v>12</v>
      </c>
    </row>
    <row r="47" spans="1:42" x14ac:dyDescent="0.15">
      <c r="A47" s="40">
        <v>46</v>
      </c>
      <c r="B47" s="40" t="s">
        <v>137</v>
      </c>
      <c r="C47" s="41">
        <f t="shared" si="0"/>
        <v>5.76</v>
      </c>
      <c r="D47" s="40">
        <v>1</v>
      </c>
      <c r="E47" s="40">
        <f t="shared" si="1"/>
        <v>5.76</v>
      </c>
      <c r="F47" s="40">
        <f t="shared" si="28"/>
        <v>160</v>
      </c>
      <c r="G47" s="40" t="s">
        <v>174</v>
      </c>
      <c r="H47" s="40" t="s">
        <v>175</v>
      </c>
      <c r="I47" s="35" t="str">
        <f t="shared" si="29"/>
        <v>A</v>
      </c>
      <c r="J47" s="36">
        <v>1</v>
      </c>
      <c r="K47" s="37">
        <v>1</v>
      </c>
      <c r="L47" s="35" t="str">
        <f t="shared" si="30"/>
        <v>B</v>
      </c>
      <c r="M47" s="36">
        <v>0</v>
      </c>
      <c r="N47" s="37">
        <v>1</v>
      </c>
      <c r="O47" s="35" t="str">
        <f t="shared" si="31"/>
        <v>G</v>
      </c>
      <c r="P47" s="36">
        <v>1</v>
      </c>
      <c r="Q47" s="37">
        <v>1</v>
      </c>
      <c r="R47" s="35" t="str">
        <f t="shared" si="32"/>
        <v>A</v>
      </c>
      <c r="S47" s="36">
        <v>1</v>
      </c>
      <c r="T47" s="37">
        <v>1</v>
      </c>
      <c r="U47" s="35" t="str">
        <f t="shared" si="33"/>
        <v>B</v>
      </c>
      <c r="V47" s="36">
        <v>0</v>
      </c>
      <c r="W47" s="37">
        <v>1</v>
      </c>
      <c r="X47" s="35" t="str">
        <f t="shared" si="34"/>
        <v>P</v>
      </c>
      <c r="Y47" s="36">
        <v>1</v>
      </c>
      <c r="Z47" s="37">
        <v>1</v>
      </c>
      <c r="AA47" s="35" t="str">
        <f t="shared" si="35"/>
        <v>R</v>
      </c>
      <c r="AB47" s="36">
        <v>10</v>
      </c>
      <c r="AC47" s="37">
        <v>1</v>
      </c>
      <c r="AD47" s="35" t="str">
        <f t="shared" si="36"/>
        <v>A</v>
      </c>
      <c r="AE47" s="36">
        <v>1</v>
      </c>
      <c r="AF47" s="37">
        <v>1</v>
      </c>
      <c r="AG47" s="35" t="str">
        <f t="shared" si="37"/>
        <v>B</v>
      </c>
      <c r="AH47" s="36">
        <v>0</v>
      </c>
      <c r="AI47" s="37">
        <v>1</v>
      </c>
      <c r="AJ47" s="35" t="str">
        <f t="shared" si="38"/>
        <v>P</v>
      </c>
      <c r="AK47" s="36">
        <v>1</v>
      </c>
      <c r="AL47" s="37">
        <v>1</v>
      </c>
      <c r="AM47" s="35" t="str">
        <f t="shared" si="39"/>
        <v>A</v>
      </c>
      <c r="AN47" s="36">
        <v>0</v>
      </c>
      <c r="AO47" s="37">
        <v>1</v>
      </c>
      <c r="AP47">
        <f t="shared" si="40"/>
        <v>16</v>
      </c>
    </row>
    <row r="48" spans="1:42" x14ac:dyDescent="0.15">
      <c r="A48" s="40">
        <v>47</v>
      </c>
      <c r="B48" s="40" t="s">
        <v>139</v>
      </c>
      <c r="C48" s="41">
        <f t="shared" si="0"/>
        <v>7.919999999999999</v>
      </c>
      <c r="D48" s="40">
        <v>1</v>
      </c>
      <c r="E48" s="40">
        <f t="shared" si="1"/>
        <v>7.919999999999999</v>
      </c>
      <c r="F48" s="40">
        <f t="shared" si="28"/>
        <v>220</v>
      </c>
      <c r="G48" s="40" t="s">
        <v>174</v>
      </c>
      <c r="H48" s="40" t="s">
        <v>175</v>
      </c>
      <c r="I48" s="35" t="str">
        <f t="shared" si="29"/>
        <v>A</v>
      </c>
      <c r="J48" s="36">
        <v>1</v>
      </c>
      <c r="K48" s="37">
        <v>1</v>
      </c>
      <c r="L48" s="35" t="str">
        <f t="shared" si="30"/>
        <v>B</v>
      </c>
      <c r="M48" s="36">
        <v>0</v>
      </c>
      <c r="N48" s="37">
        <v>1</v>
      </c>
      <c r="O48" s="35" t="str">
        <f t="shared" si="31"/>
        <v>G</v>
      </c>
      <c r="P48" s="36">
        <v>1</v>
      </c>
      <c r="Q48" s="37">
        <v>1</v>
      </c>
      <c r="R48" s="35" t="str">
        <f t="shared" si="32"/>
        <v>A</v>
      </c>
      <c r="S48" s="36">
        <v>1</v>
      </c>
      <c r="T48" s="37">
        <v>1</v>
      </c>
      <c r="U48" s="35" t="str">
        <f t="shared" si="33"/>
        <v>B</v>
      </c>
      <c r="V48" s="36">
        <v>0</v>
      </c>
      <c r="W48" s="37">
        <v>1</v>
      </c>
      <c r="X48" s="35" t="str">
        <f t="shared" si="34"/>
        <v>P</v>
      </c>
      <c r="Y48" s="36">
        <v>1</v>
      </c>
      <c r="Z48" s="37">
        <v>1</v>
      </c>
      <c r="AA48" s="35" t="str">
        <f t="shared" si="35"/>
        <v>R</v>
      </c>
      <c r="AB48" s="36">
        <v>16</v>
      </c>
      <c r="AC48" s="37">
        <v>1</v>
      </c>
      <c r="AD48" s="35" t="str">
        <f t="shared" si="36"/>
        <v>A</v>
      </c>
      <c r="AE48" s="36">
        <v>1</v>
      </c>
      <c r="AF48" s="37">
        <v>1</v>
      </c>
      <c r="AG48" s="35" t="str">
        <f t="shared" si="37"/>
        <v>B</v>
      </c>
      <c r="AH48" s="36">
        <v>0</v>
      </c>
      <c r="AI48" s="37">
        <v>1</v>
      </c>
      <c r="AJ48" s="35" t="str">
        <f t="shared" si="38"/>
        <v>P</v>
      </c>
      <c r="AK48" s="36">
        <v>1</v>
      </c>
      <c r="AL48" s="37">
        <v>1</v>
      </c>
      <c r="AM48" s="35" t="str">
        <f t="shared" si="39"/>
        <v>A</v>
      </c>
      <c r="AN48" s="36">
        <v>0</v>
      </c>
      <c r="AO48" s="37">
        <v>1</v>
      </c>
      <c r="AP48">
        <f t="shared" si="40"/>
        <v>22</v>
      </c>
    </row>
    <row r="49" spans="1:42" x14ac:dyDescent="0.15">
      <c r="A49" s="40">
        <v>48</v>
      </c>
      <c r="B49" s="40" t="s">
        <v>126</v>
      </c>
      <c r="C49" s="41">
        <f t="shared" si="0"/>
        <v>10.799999999999999</v>
      </c>
      <c r="D49" s="40">
        <v>1</v>
      </c>
      <c r="E49" s="40">
        <f t="shared" si="1"/>
        <v>10.799999999999999</v>
      </c>
      <c r="F49" s="40">
        <f t="shared" si="28"/>
        <v>300</v>
      </c>
      <c r="G49" s="40" t="s">
        <v>174</v>
      </c>
      <c r="H49" s="40" t="s">
        <v>175</v>
      </c>
      <c r="I49" s="35" t="str">
        <f t="shared" si="29"/>
        <v>A</v>
      </c>
      <c r="J49" s="36">
        <v>1</v>
      </c>
      <c r="K49" s="37">
        <v>1</v>
      </c>
      <c r="L49" s="35" t="str">
        <f t="shared" si="30"/>
        <v>B</v>
      </c>
      <c r="M49" s="36">
        <v>0</v>
      </c>
      <c r="N49" s="37">
        <v>1</v>
      </c>
      <c r="O49" s="35" t="str">
        <f t="shared" si="31"/>
        <v>G</v>
      </c>
      <c r="P49" s="36">
        <v>1</v>
      </c>
      <c r="Q49" s="37">
        <v>1</v>
      </c>
      <c r="R49" s="35" t="str">
        <f t="shared" si="32"/>
        <v>A</v>
      </c>
      <c r="S49" s="36">
        <v>1</v>
      </c>
      <c r="T49" s="37">
        <v>1</v>
      </c>
      <c r="U49" s="35" t="str">
        <f t="shared" si="33"/>
        <v>B</v>
      </c>
      <c r="V49" s="36">
        <v>0</v>
      </c>
      <c r="W49" s="37">
        <v>1</v>
      </c>
      <c r="X49" s="35" t="str">
        <f t="shared" si="34"/>
        <v>P</v>
      </c>
      <c r="Y49" s="36">
        <v>1</v>
      </c>
      <c r="Z49" s="37">
        <v>1</v>
      </c>
      <c r="AA49" s="35" t="str">
        <f t="shared" si="35"/>
        <v>R</v>
      </c>
      <c r="AB49" s="36">
        <v>24</v>
      </c>
      <c r="AC49" s="37">
        <v>1</v>
      </c>
      <c r="AD49" s="35" t="str">
        <f t="shared" si="36"/>
        <v>A</v>
      </c>
      <c r="AE49" s="36">
        <v>1</v>
      </c>
      <c r="AF49" s="37">
        <v>1</v>
      </c>
      <c r="AG49" s="35" t="str">
        <f t="shared" si="37"/>
        <v>B</v>
      </c>
      <c r="AH49" s="36">
        <v>0</v>
      </c>
      <c r="AI49" s="37">
        <v>1</v>
      </c>
      <c r="AJ49" s="35" t="str">
        <f t="shared" si="38"/>
        <v>P</v>
      </c>
      <c r="AK49" s="36">
        <v>1</v>
      </c>
      <c r="AL49" s="37">
        <v>1</v>
      </c>
      <c r="AM49" s="35" t="str">
        <f t="shared" si="39"/>
        <v>A</v>
      </c>
      <c r="AN49" s="36">
        <v>0</v>
      </c>
      <c r="AO49" s="37">
        <v>1</v>
      </c>
      <c r="AP49">
        <f t="shared" si="40"/>
        <v>30</v>
      </c>
    </row>
    <row r="50" spans="1:42" x14ac:dyDescent="0.15">
      <c r="A50" s="40">
        <v>49</v>
      </c>
      <c r="B50" s="40" t="s">
        <v>128</v>
      </c>
      <c r="C50" s="41">
        <f t="shared" si="0"/>
        <v>13.68</v>
      </c>
      <c r="D50" s="40">
        <v>1</v>
      </c>
      <c r="E50" s="40">
        <f t="shared" si="1"/>
        <v>13.68</v>
      </c>
      <c r="F50" s="40">
        <f t="shared" si="28"/>
        <v>380</v>
      </c>
      <c r="G50" s="40" t="s">
        <v>174</v>
      </c>
      <c r="H50" s="40" t="s">
        <v>175</v>
      </c>
      <c r="I50" s="35" t="str">
        <f t="shared" si="29"/>
        <v>A</v>
      </c>
      <c r="J50" s="36">
        <v>1</v>
      </c>
      <c r="K50" s="37">
        <v>1</v>
      </c>
      <c r="L50" s="35" t="str">
        <f t="shared" si="30"/>
        <v>B</v>
      </c>
      <c r="M50" s="36">
        <v>0</v>
      </c>
      <c r="N50" s="37">
        <v>1</v>
      </c>
      <c r="O50" s="35" t="str">
        <f t="shared" si="31"/>
        <v>G</v>
      </c>
      <c r="P50" s="36">
        <v>1</v>
      </c>
      <c r="Q50" s="37">
        <v>1</v>
      </c>
      <c r="R50" s="35" t="str">
        <f t="shared" si="32"/>
        <v>A</v>
      </c>
      <c r="S50" s="36">
        <v>1</v>
      </c>
      <c r="T50" s="37">
        <v>1</v>
      </c>
      <c r="U50" s="35" t="str">
        <f t="shared" si="33"/>
        <v>B</v>
      </c>
      <c r="V50" s="36">
        <v>0</v>
      </c>
      <c r="W50" s="37">
        <v>1</v>
      </c>
      <c r="X50" s="35" t="str">
        <f t="shared" si="34"/>
        <v>P</v>
      </c>
      <c r="Y50" s="36">
        <v>1</v>
      </c>
      <c r="Z50" s="37">
        <v>1</v>
      </c>
      <c r="AA50" s="35" t="str">
        <f t="shared" si="35"/>
        <v>R</v>
      </c>
      <c r="AB50" s="36">
        <v>32</v>
      </c>
      <c r="AC50" s="37">
        <v>1</v>
      </c>
      <c r="AD50" s="35" t="str">
        <f t="shared" si="36"/>
        <v>A</v>
      </c>
      <c r="AE50" s="36">
        <v>1</v>
      </c>
      <c r="AF50" s="37">
        <v>1</v>
      </c>
      <c r="AG50" s="35" t="str">
        <f t="shared" si="37"/>
        <v>B</v>
      </c>
      <c r="AH50" s="36">
        <v>0</v>
      </c>
      <c r="AI50" s="37">
        <v>1</v>
      </c>
      <c r="AJ50" s="35" t="str">
        <f t="shared" si="38"/>
        <v>P</v>
      </c>
      <c r="AK50" s="36">
        <v>1</v>
      </c>
      <c r="AL50" s="37">
        <v>1</v>
      </c>
      <c r="AM50" s="35" t="str">
        <f t="shared" si="39"/>
        <v>A</v>
      </c>
      <c r="AN50" s="36">
        <v>0</v>
      </c>
      <c r="AO50" s="37">
        <v>1</v>
      </c>
      <c r="AP50">
        <f t="shared" si="40"/>
        <v>38</v>
      </c>
    </row>
    <row r="51" spans="1:42" x14ac:dyDescent="0.15">
      <c r="A51" s="40">
        <v>50</v>
      </c>
      <c r="B51" s="40" t="s">
        <v>130</v>
      </c>
      <c r="C51" s="41">
        <f t="shared" si="0"/>
        <v>17.279999999999998</v>
      </c>
      <c r="D51" s="40">
        <v>1</v>
      </c>
      <c r="E51" s="40">
        <f t="shared" si="1"/>
        <v>17.279999999999998</v>
      </c>
      <c r="F51" s="40">
        <f t="shared" si="28"/>
        <v>480</v>
      </c>
      <c r="G51" s="40" t="s">
        <v>174</v>
      </c>
      <c r="H51" s="40" t="s">
        <v>175</v>
      </c>
      <c r="I51" s="35" t="str">
        <f t="shared" si="29"/>
        <v>A</v>
      </c>
      <c r="J51" s="36">
        <v>1</v>
      </c>
      <c r="K51" s="37">
        <v>1</v>
      </c>
      <c r="L51" s="35" t="str">
        <f t="shared" si="30"/>
        <v>B</v>
      </c>
      <c r="M51" s="36">
        <v>0</v>
      </c>
      <c r="N51" s="37">
        <v>1</v>
      </c>
      <c r="O51" s="35" t="str">
        <f t="shared" si="31"/>
        <v>G</v>
      </c>
      <c r="P51" s="36">
        <v>1</v>
      </c>
      <c r="Q51" s="37">
        <v>1</v>
      </c>
      <c r="R51" s="35" t="str">
        <f t="shared" si="32"/>
        <v>A</v>
      </c>
      <c r="S51" s="36">
        <v>1</v>
      </c>
      <c r="T51" s="37">
        <v>1</v>
      </c>
      <c r="U51" s="35" t="str">
        <f t="shared" si="33"/>
        <v>B</v>
      </c>
      <c r="V51" s="36">
        <v>0</v>
      </c>
      <c r="W51" s="37">
        <v>1</v>
      </c>
      <c r="X51" s="35" t="str">
        <f t="shared" si="34"/>
        <v>P</v>
      </c>
      <c r="Y51" s="36">
        <v>1</v>
      </c>
      <c r="Z51" s="37">
        <v>1</v>
      </c>
      <c r="AA51" s="35" t="str">
        <f t="shared" si="35"/>
        <v>R</v>
      </c>
      <c r="AB51" s="36">
        <v>42</v>
      </c>
      <c r="AC51" s="37">
        <v>1</v>
      </c>
      <c r="AD51" s="35" t="str">
        <f t="shared" si="36"/>
        <v>A</v>
      </c>
      <c r="AE51" s="36">
        <v>1</v>
      </c>
      <c r="AF51" s="37">
        <v>1</v>
      </c>
      <c r="AG51" s="35" t="str">
        <f t="shared" si="37"/>
        <v>B</v>
      </c>
      <c r="AH51" s="36">
        <v>0</v>
      </c>
      <c r="AI51" s="37">
        <v>1</v>
      </c>
      <c r="AJ51" s="35" t="str">
        <f t="shared" si="38"/>
        <v>P</v>
      </c>
      <c r="AK51" s="36">
        <v>1</v>
      </c>
      <c r="AL51" s="37">
        <v>1</v>
      </c>
      <c r="AM51" s="35" t="str">
        <f t="shared" si="39"/>
        <v>A</v>
      </c>
      <c r="AN51" s="36">
        <v>0</v>
      </c>
      <c r="AO51" s="37">
        <v>1</v>
      </c>
      <c r="AP51">
        <f t="shared" si="40"/>
        <v>48</v>
      </c>
    </row>
    <row r="52" spans="1:42" x14ac:dyDescent="0.15">
      <c r="A52" s="40">
        <v>51</v>
      </c>
      <c r="B52" s="40" t="s">
        <v>133</v>
      </c>
      <c r="C52" s="41">
        <f t="shared" si="0"/>
        <v>21.599999999999998</v>
      </c>
      <c r="D52" s="40">
        <v>1</v>
      </c>
      <c r="E52" s="40">
        <f t="shared" si="1"/>
        <v>21.599999999999998</v>
      </c>
      <c r="F52" s="40">
        <f t="shared" si="28"/>
        <v>600</v>
      </c>
      <c r="G52" s="40" t="s">
        <v>174</v>
      </c>
      <c r="H52" s="40" t="s">
        <v>175</v>
      </c>
      <c r="I52" s="35" t="str">
        <f t="shared" si="29"/>
        <v>A</v>
      </c>
      <c r="J52" s="36">
        <v>1</v>
      </c>
      <c r="K52" s="37">
        <v>1</v>
      </c>
      <c r="L52" s="35" t="str">
        <f t="shared" si="30"/>
        <v>B</v>
      </c>
      <c r="M52" s="36">
        <v>0</v>
      </c>
      <c r="N52" s="37">
        <v>1</v>
      </c>
      <c r="O52" s="35" t="str">
        <f t="shared" si="31"/>
        <v>G</v>
      </c>
      <c r="P52" s="36">
        <v>1</v>
      </c>
      <c r="Q52" s="37">
        <v>1</v>
      </c>
      <c r="R52" s="35" t="str">
        <f t="shared" si="32"/>
        <v>A</v>
      </c>
      <c r="S52" s="36">
        <v>1</v>
      </c>
      <c r="T52" s="37">
        <v>1</v>
      </c>
      <c r="U52" s="35" t="str">
        <f t="shared" si="33"/>
        <v>B</v>
      </c>
      <c r="V52" s="36">
        <v>0</v>
      </c>
      <c r="W52" s="37">
        <v>1</v>
      </c>
      <c r="X52" s="35" t="str">
        <f t="shared" si="34"/>
        <v>P</v>
      </c>
      <c r="Y52" s="36">
        <v>1</v>
      </c>
      <c r="Z52" s="37">
        <v>1</v>
      </c>
      <c r="AA52" s="35" t="str">
        <f t="shared" si="35"/>
        <v>R</v>
      </c>
      <c r="AB52" s="36">
        <v>54</v>
      </c>
      <c r="AC52" s="37">
        <v>1</v>
      </c>
      <c r="AD52" s="35" t="str">
        <f t="shared" si="36"/>
        <v>A</v>
      </c>
      <c r="AE52" s="36">
        <v>1</v>
      </c>
      <c r="AF52" s="37">
        <v>1</v>
      </c>
      <c r="AG52" s="35" t="str">
        <f t="shared" si="37"/>
        <v>B</v>
      </c>
      <c r="AH52" s="36">
        <v>0</v>
      </c>
      <c r="AI52" s="37">
        <v>1</v>
      </c>
      <c r="AJ52" s="35" t="str">
        <f t="shared" si="38"/>
        <v>P</v>
      </c>
      <c r="AK52" s="36">
        <v>1</v>
      </c>
      <c r="AL52" s="37">
        <v>1</v>
      </c>
      <c r="AM52" s="35" t="str">
        <f t="shared" si="39"/>
        <v>A</v>
      </c>
      <c r="AN52" s="36">
        <v>0</v>
      </c>
      <c r="AO52" s="37">
        <v>1</v>
      </c>
      <c r="AP52">
        <f t="shared" si="40"/>
        <v>60</v>
      </c>
    </row>
    <row r="53" spans="1:42" x14ac:dyDescent="0.15">
      <c r="A53" s="40">
        <v>52</v>
      </c>
      <c r="B53" s="40" t="s">
        <v>98</v>
      </c>
      <c r="C53" s="41">
        <f t="shared" si="0"/>
        <v>1.44</v>
      </c>
      <c r="D53" s="40">
        <v>1</v>
      </c>
      <c r="E53" s="40">
        <f t="shared" si="1"/>
        <v>1.44</v>
      </c>
      <c r="F53" s="40">
        <f t="shared" si="28"/>
        <v>40</v>
      </c>
      <c r="G53" s="40" t="s">
        <v>171</v>
      </c>
      <c r="H53" s="40" t="s">
        <v>177</v>
      </c>
      <c r="I53" s="35" t="str">
        <f t="shared" si="29"/>
        <v>A</v>
      </c>
      <c r="J53" s="36">
        <v>1</v>
      </c>
      <c r="K53" s="37">
        <v>1</v>
      </c>
      <c r="L53" s="35" t="str">
        <f t="shared" si="30"/>
        <v>B</v>
      </c>
      <c r="M53" s="36">
        <v>0</v>
      </c>
      <c r="N53" s="37">
        <v>1</v>
      </c>
      <c r="O53" s="35" t="str">
        <f t="shared" si="31"/>
        <v>G</v>
      </c>
      <c r="P53" s="36">
        <v>1</v>
      </c>
      <c r="Q53" s="37">
        <v>1</v>
      </c>
      <c r="R53" s="35" t="str">
        <f t="shared" si="32"/>
        <v>M</v>
      </c>
      <c r="S53" s="36">
        <v>1</v>
      </c>
      <c r="T53" s="37">
        <v>1</v>
      </c>
      <c r="U53" s="35" t="str">
        <f t="shared" si="33"/>
        <v>X</v>
      </c>
      <c r="V53" s="36">
        <v>0</v>
      </c>
      <c r="W53" s="37">
        <v>1</v>
      </c>
      <c r="X53" s="35" t="str">
        <f t="shared" si="34"/>
        <v>I</v>
      </c>
      <c r="Y53" s="36">
        <v>0</v>
      </c>
      <c r="Z53" s="37">
        <v>1</v>
      </c>
      <c r="AA53" s="35" t="str">
        <f t="shared" si="35"/>
        <v/>
      </c>
      <c r="AB53" s="36"/>
      <c r="AC53" s="37">
        <v>1</v>
      </c>
      <c r="AD53" s="35" t="str">
        <f t="shared" si="36"/>
        <v/>
      </c>
      <c r="AE53" s="36">
        <v>0</v>
      </c>
      <c r="AF53" s="37">
        <v>1</v>
      </c>
      <c r="AG53" s="35" t="str">
        <f t="shared" si="37"/>
        <v/>
      </c>
      <c r="AH53" s="36">
        <v>0</v>
      </c>
      <c r="AI53" s="37">
        <v>1</v>
      </c>
      <c r="AJ53" s="35" t="str">
        <f t="shared" si="38"/>
        <v/>
      </c>
      <c r="AK53" s="36">
        <v>0</v>
      </c>
      <c r="AL53" s="37">
        <v>1</v>
      </c>
      <c r="AM53" s="35" t="str">
        <f t="shared" si="39"/>
        <v>A</v>
      </c>
      <c r="AN53" s="36">
        <v>1</v>
      </c>
      <c r="AO53" s="37">
        <v>1</v>
      </c>
      <c r="AP53">
        <f t="shared" si="40"/>
        <v>4</v>
      </c>
    </row>
    <row r="54" spans="1:42" x14ac:dyDescent="0.15">
      <c r="A54" s="40">
        <v>53</v>
      </c>
      <c r="B54" s="40" t="s">
        <v>734</v>
      </c>
      <c r="C54" s="41">
        <f t="shared" ref="C54" si="41">E54</f>
        <v>1.44</v>
      </c>
      <c r="D54" s="40">
        <v>2</v>
      </c>
      <c r="E54" s="40">
        <f t="shared" ref="E54" si="42">F54*0.036</f>
        <v>1.44</v>
      </c>
      <c r="F54" s="40">
        <f t="shared" ref="F54" si="43">AP54*10</f>
        <v>40</v>
      </c>
      <c r="G54" s="40" t="s">
        <v>171</v>
      </c>
      <c r="H54" s="40"/>
      <c r="I54" s="35" t="str">
        <f t="shared" ref="I54" si="44">IF(G54="G","A",(IF(G54="C","A",(IF(G54="T","A","")))))</f>
        <v>A</v>
      </c>
      <c r="J54" s="36">
        <v>1</v>
      </c>
      <c r="K54" s="37">
        <v>1</v>
      </c>
      <c r="L54" s="35" t="str">
        <f t="shared" ref="L54" si="45">IF(G54="G","B",(IF(G54="C","B",(IF(G54="T","B","")))))</f>
        <v>B</v>
      </c>
      <c r="M54" s="36">
        <v>0</v>
      </c>
      <c r="N54" s="37">
        <v>1</v>
      </c>
      <c r="O54" s="35" t="str">
        <f t="shared" ref="O54" si="46">IF(G54="G","G",(IF(G54="C","G",(IF(G54="T","G","")))))</f>
        <v>G</v>
      </c>
      <c r="P54" s="36">
        <v>1</v>
      </c>
      <c r="Q54" s="37">
        <v>1</v>
      </c>
      <c r="R54" s="35" t="str">
        <f t="shared" ref="R54" si="47">IF(G54="G","A",IF(G54="C","M",IF(G54="T","A","")))</f>
        <v>M</v>
      </c>
      <c r="S54" s="36">
        <v>1</v>
      </c>
      <c r="T54" s="37">
        <v>1</v>
      </c>
      <c r="U54" s="35" t="str">
        <f t="shared" ref="U54" si="48">IF(G54="G","B",IF(G54="C","X",IF(G54="T","B","")))</f>
        <v>X</v>
      </c>
      <c r="V54" s="36">
        <v>0</v>
      </c>
      <c r="W54" s="37">
        <v>1</v>
      </c>
      <c r="X54" s="35" t="str">
        <f t="shared" ref="X54" si="49">IF(G54="G","P",IF(G54="C","I",IF(G54="T","P","")))</f>
        <v>I</v>
      </c>
      <c r="Y54" s="36">
        <v>0</v>
      </c>
      <c r="Z54" s="37">
        <v>1</v>
      </c>
      <c r="AA54" s="35" t="str">
        <f t="shared" ref="AA54" si="50">IF(G54="T",IF(H54&lt;&gt;"",H54,""),"")</f>
        <v/>
      </c>
      <c r="AB54" s="36"/>
      <c r="AC54" s="37">
        <v>2</v>
      </c>
      <c r="AD54" s="35" t="str">
        <f t="shared" ref="AD54" si="51">IF(G54="T","A","")</f>
        <v/>
      </c>
      <c r="AE54" s="36">
        <v>0</v>
      </c>
      <c r="AF54" s="37">
        <v>1</v>
      </c>
      <c r="AG54" s="35" t="str">
        <f t="shared" ref="AG54" si="52">IF(G54="T","B","")</f>
        <v/>
      </c>
      <c r="AH54" s="36">
        <v>0</v>
      </c>
      <c r="AI54" s="37">
        <v>1</v>
      </c>
      <c r="AJ54" s="35" t="str">
        <f t="shared" ref="AJ54" si="53">IF(G54="T","P","")</f>
        <v/>
      </c>
      <c r="AK54" s="36">
        <v>0</v>
      </c>
      <c r="AL54" s="37">
        <v>1</v>
      </c>
      <c r="AM54" s="35" t="str">
        <f t="shared" ref="AM54" si="54">IF(G54="G","A",IF(G54="C","A",IF(G54="T","A","")))</f>
        <v>A</v>
      </c>
      <c r="AN54" s="36">
        <v>1</v>
      </c>
      <c r="AO54" s="37">
        <v>1</v>
      </c>
      <c r="AP54">
        <f t="shared" ref="AP54" si="55">J54*K54+M54*N54+P54*Q54+S54*T54+V54*W54+Y54*Z54+AB54*AC54+AE54*AF54+AH54*AI54+AK54*AL54+AN54*AO54</f>
        <v>4</v>
      </c>
    </row>
    <row r="55" spans="1:42" x14ac:dyDescent="0.15">
      <c r="A55" s="40">
        <v>57</v>
      </c>
      <c r="B55" s="40" t="s">
        <v>210</v>
      </c>
      <c r="C55" s="41">
        <f t="shared" si="0"/>
        <v>2.88</v>
      </c>
      <c r="D55" s="40">
        <v>1</v>
      </c>
      <c r="E55" s="40">
        <f t="shared" si="1"/>
        <v>2.88</v>
      </c>
      <c r="F55" s="40">
        <f t="shared" si="28"/>
        <v>80</v>
      </c>
      <c r="G55" s="40" t="s">
        <v>171</v>
      </c>
      <c r="H55" s="40"/>
      <c r="I55" s="35" t="str">
        <f t="shared" si="29"/>
        <v>A</v>
      </c>
      <c r="J55" s="36">
        <v>1</v>
      </c>
      <c r="K55" s="37">
        <v>1</v>
      </c>
      <c r="L55" s="35" t="str">
        <f t="shared" si="30"/>
        <v>B</v>
      </c>
      <c r="M55" s="36">
        <v>0</v>
      </c>
      <c r="N55" s="37">
        <v>1</v>
      </c>
      <c r="O55" s="35" t="str">
        <f t="shared" si="31"/>
        <v>G</v>
      </c>
      <c r="P55" s="36">
        <v>1</v>
      </c>
      <c r="Q55" s="37">
        <v>1</v>
      </c>
      <c r="R55" s="35" t="str">
        <f t="shared" si="32"/>
        <v>M</v>
      </c>
      <c r="S55" s="36">
        <v>6</v>
      </c>
      <c r="T55" s="37">
        <v>1</v>
      </c>
      <c r="U55" s="35" t="str">
        <f t="shared" si="33"/>
        <v>X</v>
      </c>
      <c r="V55" s="36">
        <v>0</v>
      </c>
      <c r="W55" s="37">
        <v>1</v>
      </c>
      <c r="X55" s="35" t="str">
        <f t="shared" si="34"/>
        <v>I</v>
      </c>
      <c r="Y55" s="36">
        <v>0</v>
      </c>
      <c r="Z55" s="37">
        <v>1</v>
      </c>
      <c r="AA55" s="35" t="str">
        <f t="shared" si="35"/>
        <v/>
      </c>
      <c r="AB55" s="36">
        <v>0</v>
      </c>
      <c r="AC55" s="37">
        <v>1</v>
      </c>
      <c r="AD55" s="35" t="str">
        <f t="shared" si="36"/>
        <v/>
      </c>
      <c r="AE55" s="36">
        <v>0</v>
      </c>
      <c r="AF55" s="37">
        <v>1</v>
      </c>
      <c r="AG55" s="35" t="str">
        <f t="shared" si="37"/>
        <v/>
      </c>
      <c r="AH55" s="36">
        <v>0</v>
      </c>
      <c r="AI55" s="37">
        <v>1</v>
      </c>
      <c r="AJ55" s="35" t="str">
        <f t="shared" si="38"/>
        <v/>
      </c>
      <c r="AK55" s="36">
        <v>0</v>
      </c>
      <c r="AL55" s="37">
        <v>1</v>
      </c>
      <c r="AM55" s="35" t="str">
        <f t="shared" si="39"/>
        <v>A</v>
      </c>
      <c r="AN55" s="36">
        <v>0</v>
      </c>
      <c r="AO55" s="37">
        <v>1</v>
      </c>
      <c r="AP55">
        <f t="shared" si="40"/>
        <v>8</v>
      </c>
    </row>
    <row r="56" spans="1:42" x14ac:dyDescent="0.15">
      <c r="A56" s="40">
        <v>58</v>
      </c>
      <c r="B56" s="40" t="s">
        <v>211</v>
      </c>
      <c r="C56" s="41">
        <f t="shared" si="0"/>
        <v>4.3199999999999994</v>
      </c>
      <c r="D56" s="40">
        <v>1</v>
      </c>
      <c r="E56" s="40">
        <f t="shared" si="1"/>
        <v>4.3199999999999994</v>
      </c>
      <c r="F56" s="40">
        <f t="shared" si="28"/>
        <v>120</v>
      </c>
      <c r="G56" s="40" t="s">
        <v>171</v>
      </c>
      <c r="H56" s="40"/>
      <c r="I56" s="35" t="str">
        <f t="shared" si="29"/>
        <v>A</v>
      </c>
      <c r="J56" s="36">
        <v>1</v>
      </c>
      <c r="K56" s="37">
        <v>1</v>
      </c>
      <c r="L56" s="35" t="str">
        <f t="shared" si="30"/>
        <v>B</v>
      </c>
      <c r="M56" s="36">
        <v>0</v>
      </c>
      <c r="N56" s="37">
        <v>1</v>
      </c>
      <c r="O56" s="35" t="str">
        <f t="shared" si="31"/>
        <v>G</v>
      </c>
      <c r="P56" s="36">
        <v>1</v>
      </c>
      <c r="Q56" s="37">
        <v>1</v>
      </c>
      <c r="R56" s="35" t="str">
        <f t="shared" si="32"/>
        <v>M</v>
      </c>
      <c r="S56" s="36">
        <v>10</v>
      </c>
      <c r="T56" s="37">
        <v>1</v>
      </c>
      <c r="U56" s="35" t="str">
        <f t="shared" si="33"/>
        <v>X</v>
      </c>
      <c r="V56" s="36">
        <v>0</v>
      </c>
      <c r="W56" s="37">
        <v>1</v>
      </c>
      <c r="X56" s="35" t="str">
        <f t="shared" si="34"/>
        <v>I</v>
      </c>
      <c r="Y56" s="36">
        <v>0</v>
      </c>
      <c r="Z56" s="37">
        <v>1</v>
      </c>
      <c r="AA56" s="35" t="str">
        <f t="shared" si="35"/>
        <v/>
      </c>
      <c r="AB56" s="36">
        <v>0</v>
      </c>
      <c r="AC56" s="37">
        <v>1</v>
      </c>
      <c r="AD56" s="35" t="str">
        <f t="shared" si="36"/>
        <v/>
      </c>
      <c r="AE56" s="36">
        <v>0</v>
      </c>
      <c r="AF56" s="37">
        <v>1</v>
      </c>
      <c r="AG56" s="35" t="str">
        <f t="shared" si="37"/>
        <v/>
      </c>
      <c r="AH56" s="36">
        <v>0</v>
      </c>
      <c r="AI56" s="37">
        <v>1</v>
      </c>
      <c r="AJ56" s="35" t="str">
        <f t="shared" si="38"/>
        <v/>
      </c>
      <c r="AK56" s="36">
        <v>0</v>
      </c>
      <c r="AL56" s="37">
        <v>1</v>
      </c>
      <c r="AM56" s="35" t="str">
        <f t="shared" si="39"/>
        <v>A</v>
      </c>
      <c r="AN56" s="36">
        <v>0</v>
      </c>
      <c r="AO56" s="37">
        <v>1</v>
      </c>
      <c r="AP56">
        <f t="shared" si="40"/>
        <v>12</v>
      </c>
    </row>
    <row r="57" spans="1:42" x14ac:dyDescent="0.15">
      <c r="A57" s="40">
        <v>59</v>
      </c>
      <c r="B57" s="40" t="s">
        <v>212</v>
      </c>
      <c r="C57" s="41">
        <f t="shared" si="0"/>
        <v>6.4799999999999995</v>
      </c>
      <c r="D57" s="40">
        <v>1</v>
      </c>
      <c r="E57" s="40">
        <f t="shared" si="1"/>
        <v>6.4799999999999995</v>
      </c>
      <c r="F57" s="40">
        <f t="shared" si="28"/>
        <v>180</v>
      </c>
      <c r="G57" s="40" t="s">
        <v>171</v>
      </c>
      <c r="H57" s="40"/>
      <c r="I57" s="35" t="str">
        <f t="shared" si="29"/>
        <v>A</v>
      </c>
      <c r="J57" s="36">
        <v>1</v>
      </c>
      <c r="K57" s="37">
        <v>1</v>
      </c>
      <c r="L57" s="35" t="str">
        <f t="shared" si="30"/>
        <v>B</v>
      </c>
      <c r="M57" s="36">
        <v>0</v>
      </c>
      <c r="N57" s="37">
        <v>1</v>
      </c>
      <c r="O57" s="35" t="str">
        <f t="shared" si="31"/>
        <v>G</v>
      </c>
      <c r="P57" s="36">
        <v>1</v>
      </c>
      <c r="Q57" s="37">
        <v>1</v>
      </c>
      <c r="R57" s="35" t="str">
        <f t="shared" si="32"/>
        <v>M</v>
      </c>
      <c r="S57" s="36">
        <v>16</v>
      </c>
      <c r="T57" s="37">
        <v>1</v>
      </c>
      <c r="U57" s="35" t="str">
        <f t="shared" si="33"/>
        <v>X</v>
      </c>
      <c r="V57" s="36">
        <v>0</v>
      </c>
      <c r="W57" s="37">
        <v>1</v>
      </c>
      <c r="X57" s="35" t="str">
        <f t="shared" si="34"/>
        <v>I</v>
      </c>
      <c r="Y57" s="36">
        <v>0</v>
      </c>
      <c r="Z57" s="37">
        <v>1</v>
      </c>
      <c r="AA57" s="35" t="str">
        <f t="shared" si="35"/>
        <v/>
      </c>
      <c r="AB57" s="36">
        <v>0</v>
      </c>
      <c r="AC57" s="37">
        <v>1</v>
      </c>
      <c r="AD57" s="35" t="str">
        <f t="shared" si="36"/>
        <v/>
      </c>
      <c r="AE57" s="36">
        <v>0</v>
      </c>
      <c r="AF57" s="37">
        <v>1</v>
      </c>
      <c r="AG57" s="35" t="str">
        <f t="shared" si="37"/>
        <v/>
      </c>
      <c r="AH57" s="36">
        <v>0</v>
      </c>
      <c r="AI57" s="37">
        <v>1</v>
      </c>
      <c r="AJ57" s="35" t="str">
        <f t="shared" si="38"/>
        <v/>
      </c>
      <c r="AK57" s="36">
        <v>0</v>
      </c>
      <c r="AL57" s="37">
        <v>1</v>
      </c>
      <c r="AM57" s="35" t="str">
        <f t="shared" si="39"/>
        <v>A</v>
      </c>
      <c r="AN57" s="36">
        <v>0</v>
      </c>
      <c r="AO57" s="37">
        <v>1</v>
      </c>
      <c r="AP57">
        <f t="shared" si="40"/>
        <v>18</v>
      </c>
    </row>
    <row r="58" spans="1:42" x14ac:dyDescent="0.15">
      <c r="A58" s="40">
        <v>60</v>
      </c>
      <c r="B58" s="40" t="s">
        <v>213</v>
      </c>
      <c r="C58" s="41">
        <f t="shared" si="0"/>
        <v>9.36</v>
      </c>
      <c r="D58" s="40">
        <v>1</v>
      </c>
      <c r="E58" s="40">
        <f t="shared" si="1"/>
        <v>9.36</v>
      </c>
      <c r="F58" s="40">
        <f t="shared" si="28"/>
        <v>260</v>
      </c>
      <c r="G58" s="40" t="s">
        <v>171</v>
      </c>
      <c r="H58" s="40"/>
      <c r="I58" s="35" t="str">
        <f t="shared" si="29"/>
        <v>A</v>
      </c>
      <c r="J58" s="36">
        <v>1</v>
      </c>
      <c r="K58" s="37">
        <v>1</v>
      </c>
      <c r="L58" s="35" t="str">
        <f t="shared" si="30"/>
        <v>B</v>
      </c>
      <c r="M58" s="36">
        <v>0</v>
      </c>
      <c r="N58" s="37">
        <v>1</v>
      </c>
      <c r="O58" s="35" t="str">
        <f t="shared" si="31"/>
        <v>G</v>
      </c>
      <c r="P58" s="36">
        <v>1</v>
      </c>
      <c r="Q58" s="37">
        <v>1</v>
      </c>
      <c r="R58" s="35" t="str">
        <f t="shared" si="32"/>
        <v>M</v>
      </c>
      <c r="S58" s="36">
        <v>24</v>
      </c>
      <c r="T58" s="37">
        <v>1</v>
      </c>
      <c r="U58" s="35" t="str">
        <f t="shared" si="33"/>
        <v>X</v>
      </c>
      <c r="V58" s="36">
        <v>0</v>
      </c>
      <c r="W58" s="37">
        <v>1</v>
      </c>
      <c r="X58" s="35" t="str">
        <f t="shared" si="34"/>
        <v>I</v>
      </c>
      <c r="Y58" s="36">
        <v>0</v>
      </c>
      <c r="Z58" s="37">
        <v>1</v>
      </c>
      <c r="AA58" s="35" t="str">
        <f t="shared" si="35"/>
        <v/>
      </c>
      <c r="AB58" s="36">
        <v>0</v>
      </c>
      <c r="AC58" s="37">
        <v>1</v>
      </c>
      <c r="AD58" s="35" t="str">
        <f t="shared" si="36"/>
        <v/>
      </c>
      <c r="AE58" s="36">
        <v>0</v>
      </c>
      <c r="AF58" s="37">
        <v>1</v>
      </c>
      <c r="AG58" s="35" t="str">
        <f t="shared" si="37"/>
        <v/>
      </c>
      <c r="AH58" s="36">
        <v>0</v>
      </c>
      <c r="AI58" s="37">
        <v>1</v>
      </c>
      <c r="AJ58" s="35" t="str">
        <f t="shared" si="38"/>
        <v/>
      </c>
      <c r="AK58" s="36">
        <v>0</v>
      </c>
      <c r="AL58" s="37">
        <v>1</v>
      </c>
      <c r="AM58" s="35" t="str">
        <f t="shared" si="39"/>
        <v>A</v>
      </c>
      <c r="AN58" s="36">
        <v>0</v>
      </c>
      <c r="AO58" s="37">
        <v>1</v>
      </c>
      <c r="AP58">
        <f t="shared" si="40"/>
        <v>26</v>
      </c>
    </row>
    <row r="59" spans="1:42" x14ac:dyDescent="0.15">
      <c r="A59" s="40">
        <v>61</v>
      </c>
      <c r="B59" s="40" t="s">
        <v>214</v>
      </c>
      <c r="C59" s="41">
        <f t="shared" si="0"/>
        <v>12.239999999999998</v>
      </c>
      <c r="D59" s="40">
        <v>1</v>
      </c>
      <c r="E59" s="40">
        <f t="shared" si="1"/>
        <v>12.239999999999998</v>
      </c>
      <c r="F59" s="40">
        <f t="shared" si="28"/>
        <v>340</v>
      </c>
      <c r="G59" s="40" t="s">
        <v>171</v>
      </c>
      <c r="H59" s="40"/>
      <c r="I59" s="35" t="str">
        <f t="shared" si="29"/>
        <v>A</v>
      </c>
      <c r="J59" s="36">
        <v>1</v>
      </c>
      <c r="K59" s="37">
        <v>1</v>
      </c>
      <c r="L59" s="35" t="str">
        <f t="shared" si="30"/>
        <v>B</v>
      </c>
      <c r="M59" s="36"/>
      <c r="N59" s="37">
        <v>1</v>
      </c>
      <c r="O59" s="35" t="str">
        <f t="shared" si="31"/>
        <v>G</v>
      </c>
      <c r="P59" s="36">
        <v>1</v>
      </c>
      <c r="Q59" s="37">
        <v>1</v>
      </c>
      <c r="R59" s="35" t="str">
        <f t="shared" si="32"/>
        <v>M</v>
      </c>
      <c r="S59" s="36">
        <v>32</v>
      </c>
      <c r="T59" s="37">
        <v>1</v>
      </c>
      <c r="U59" s="35" t="str">
        <f t="shared" si="33"/>
        <v>X</v>
      </c>
      <c r="V59" s="36">
        <v>0</v>
      </c>
      <c r="W59" s="37">
        <v>1</v>
      </c>
      <c r="X59" s="35" t="str">
        <f t="shared" si="34"/>
        <v>I</v>
      </c>
      <c r="Y59" s="36">
        <v>0</v>
      </c>
      <c r="Z59" s="37">
        <v>1</v>
      </c>
      <c r="AA59" s="35" t="str">
        <f t="shared" si="35"/>
        <v/>
      </c>
      <c r="AB59" s="36">
        <v>0</v>
      </c>
      <c r="AC59" s="37">
        <v>1</v>
      </c>
      <c r="AD59" s="35" t="str">
        <f t="shared" si="36"/>
        <v/>
      </c>
      <c r="AE59" s="36">
        <v>0</v>
      </c>
      <c r="AF59" s="37">
        <v>1</v>
      </c>
      <c r="AG59" s="35" t="str">
        <f t="shared" si="37"/>
        <v/>
      </c>
      <c r="AH59" s="36">
        <v>0</v>
      </c>
      <c r="AI59" s="37">
        <v>1</v>
      </c>
      <c r="AJ59" s="35" t="str">
        <f t="shared" si="38"/>
        <v/>
      </c>
      <c r="AK59" s="36">
        <v>0</v>
      </c>
      <c r="AL59" s="37">
        <v>1</v>
      </c>
      <c r="AM59" s="35" t="str">
        <f t="shared" si="39"/>
        <v>A</v>
      </c>
      <c r="AN59" s="36">
        <v>0</v>
      </c>
      <c r="AO59" s="37">
        <v>1</v>
      </c>
      <c r="AP59">
        <f t="shared" si="40"/>
        <v>34</v>
      </c>
    </row>
    <row r="60" spans="1:42" x14ac:dyDescent="0.15">
      <c r="A60" s="40">
        <v>62</v>
      </c>
      <c r="B60" s="40" t="s">
        <v>215</v>
      </c>
      <c r="C60" s="41">
        <f t="shared" si="0"/>
        <v>15.839999999999998</v>
      </c>
      <c r="D60" s="40">
        <v>1</v>
      </c>
      <c r="E60" s="40">
        <f t="shared" si="1"/>
        <v>15.839999999999998</v>
      </c>
      <c r="F60" s="40">
        <f t="shared" si="28"/>
        <v>440</v>
      </c>
      <c r="G60" s="40" t="s">
        <v>171</v>
      </c>
      <c r="H60" s="40"/>
      <c r="I60" s="35" t="str">
        <f t="shared" si="29"/>
        <v>A</v>
      </c>
      <c r="J60" s="36">
        <v>1</v>
      </c>
      <c r="K60" s="37">
        <v>1</v>
      </c>
      <c r="L60" s="35" t="str">
        <f t="shared" si="30"/>
        <v>B</v>
      </c>
      <c r="M60" s="36">
        <v>0</v>
      </c>
      <c r="N60" s="37">
        <v>1</v>
      </c>
      <c r="O60" s="35" t="str">
        <f t="shared" si="31"/>
        <v>G</v>
      </c>
      <c r="P60" s="36">
        <v>1</v>
      </c>
      <c r="Q60" s="37">
        <v>1</v>
      </c>
      <c r="R60" s="35" t="str">
        <f t="shared" si="32"/>
        <v>M</v>
      </c>
      <c r="S60" s="36">
        <v>42</v>
      </c>
      <c r="T60" s="37">
        <v>1</v>
      </c>
      <c r="U60" s="35" t="str">
        <f t="shared" si="33"/>
        <v>X</v>
      </c>
      <c r="V60" s="36">
        <v>0</v>
      </c>
      <c r="W60" s="37">
        <v>1</v>
      </c>
      <c r="X60" s="35" t="str">
        <f t="shared" si="34"/>
        <v>I</v>
      </c>
      <c r="Y60" s="36">
        <v>0</v>
      </c>
      <c r="Z60" s="37">
        <v>1</v>
      </c>
      <c r="AA60" s="35" t="str">
        <f t="shared" si="35"/>
        <v/>
      </c>
      <c r="AB60" s="36">
        <v>0</v>
      </c>
      <c r="AC60" s="37">
        <v>1</v>
      </c>
      <c r="AD60" s="35" t="str">
        <f t="shared" si="36"/>
        <v/>
      </c>
      <c r="AE60" s="36">
        <v>0</v>
      </c>
      <c r="AF60" s="37">
        <v>1</v>
      </c>
      <c r="AG60" s="35" t="str">
        <f t="shared" si="37"/>
        <v/>
      </c>
      <c r="AH60" s="36">
        <v>0</v>
      </c>
      <c r="AI60" s="37">
        <v>1</v>
      </c>
      <c r="AJ60" s="35" t="str">
        <f t="shared" si="38"/>
        <v/>
      </c>
      <c r="AK60" s="36">
        <v>0</v>
      </c>
      <c r="AL60" s="37">
        <v>1</v>
      </c>
      <c r="AM60" s="35" t="str">
        <f t="shared" si="39"/>
        <v>A</v>
      </c>
      <c r="AN60" s="36">
        <v>0</v>
      </c>
      <c r="AO60" s="37">
        <v>1</v>
      </c>
      <c r="AP60">
        <f t="shared" si="40"/>
        <v>44</v>
      </c>
    </row>
    <row r="61" spans="1:42" x14ac:dyDescent="0.15">
      <c r="A61" s="40">
        <v>63</v>
      </c>
      <c r="B61" s="40" t="s">
        <v>216</v>
      </c>
      <c r="C61" s="41">
        <f t="shared" si="0"/>
        <v>20.16</v>
      </c>
      <c r="D61" s="40">
        <v>1</v>
      </c>
      <c r="E61" s="40">
        <f t="shared" si="1"/>
        <v>20.16</v>
      </c>
      <c r="F61" s="40">
        <f t="shared" si="28"/>
        <v>560</v>
      </c>
      <c r="G61" s="40" t="s">
        <v>171</v>
      </c>
      <c r="H61" s="40"/>
      <c r="I61" s="35" t="str">
        <f t="shared" si="29"/>
        <v>A</v>
      </c>
      <c r="J61" s="36">
        <v>1</v>
      </c>
      <c r="K61" s="37">
        <v>1</v>
      </c>
      <c r="L61" s="35" t="str">
        <f t="shared" si="30"/>
        <v>B</v>
      </c>
      <c r="M61" s="36">
        <v>0</v>
      </c>
      <c r="N61" s="37">
        <v>1</v>
      </c>
      <c r="O61" s="35" t="str">
        <f t="shared" si="31"/>
        <v>G</v>
      </c>
      <c r="P61" s="36">
        <v>1</v>
      </c>
      <c r="Q61" s="37">
        <v>1</v>
      </c>
      <c r="R61" s="35" t="str">
        <f t="shared" si="32"/>
        <v>M</v>
      </c>
      <c r="S61" s="36">
        <v>54</v>
      </c>
      <c r="T61" s="37">
        <v>1</v>
      </c>
      <c r="U61" s="35" t="str">
        <f t="shared" si="33"/>
        <v>X</v>
      </c>
      <c r="V61" s="36">
        <v>0</v>
      </c>
      <c r="W61" s="37">
        <v>1</v>
      </c>
      <c r="X61" s="35" t="str">
        <f t="shared" si="34"/>
        <v>I</v>
      </c>
      <c r="Y61" s="36">
        <v>0</v>
      </c>
      <c r="Z61" s="37">
        <v>1</v>
      </c>
      <c r="AA61" s="35" t="str">
        <f t="shared" si="35"/>
        <v/>
      </c>
      <c r="AB61" s="36">
        <v>0</v>
      </c>
      <c r="AC61" s="37">
        <v>1</v>
      </c>
      <c r="AD61" s="35" t="str">
        <f t="shared" si="36"/>
        <v/>
      </c>
      <c r="AE61" s="36">
        <v>0</v>
      </c>
      <c r="AF61" s="37">
        <v>1</v>
      </c>
      <c r="AG61" s="35" t="str">
        <f t="shared" si="37"/>
        <v/>
      </c>
      <c r="AH61" s="36">
        <v>0</v>
      </c>
      <c r="AI61" s="37">
        <v>1</v>
      </c>
      <c r="AJ61" s="35" t="str">
        <f t="shared" si="38"/>
        <v/>
      </c>
      <c r="AK61" s="36">
        <v>0</v>
      </c>
      <c r="AL61" s="37">
        <v>1</v>
      </c>
      <c r="AM61" s="35" t="str">
        <f t="shared" si="39"/>
        <v>A</v>
      </c>
      <c r="AN61" s="36">
        <v>0</v>
      </c>
      <c r="AO61" s="37">
        <v>1</v>
      </c>
      <c r="AP61">
        <f t="shared" si="40"/>
        <v>56</v>
      </c>
    </row>
    <row r="62" spans="1:42" x14ac:dyDescent="0.15">
      <c r="A62" s="40">
        <v>64</v>
      </c>
      <c r="B62" s="40" t="s">
        <v>217</v>
      </c>
      <c r="C62" s="41">
        <f t="shared" si="0"/>
        <v>24.84</v>
      </c>
      <c r="D62" s="40">
        <v>1</v>
      </c>
      <c r="E62" s="40">
        <f t="shared" si="1"/>
        <v>24.84</v>
      </c>
      <c r="F62" s="40">
        <f t="shared" si="28"/>
        <v>690</v>
      </c>
      <c r="G62" s="40" t="s">
        <v>171</v>
      </c>
      <c r="H62" s="40"/>
      <c r="I62" s="35" t="str">
        <f t="shared" si="29"/>
        <v>A</v>
      </c>
      <c r="J62" s="36">
        <v>1</v>
      </c>
      <c r="K62" s="37">
        <v>1</v>
      </c>
      <c r="L62" s="35" t="str">
        <f t="shared" si="30"/>
        <v>B</v>
      </c>
      <c r="M62" s="36">
        <v>0</v>
      </c>
      <c r="N62" s="37">
        <v>1</v>
      </c>
      <c r="O62" s="35" t="str">
        <f t="shared" si="31"/>
        <v>G</v>
      </c>
      <c r="P62" s="36">
        <v>1</v>
      </c>
      <c r="Q62" s="37">
        <v>1</v>
      </c>
      <c r="R62" s="35" t="str">
        <f t="shared" si="32"/>
        <v>M</v>
      </c>
      <c r="S62" s="36">
        <v>67</v>
      </c>
      <c r="T62" s="37">
        <v>1</v>
      </c>
      <c r="U62" s="35" t="str">
        <f t="shared" si="33"/>
        <v>X</v>
      </c>
      <c r="V62" s="36">
        <v>0</v>
      </c>
      <c r="W62" s="37">
        <v>1</v>
      </c>
      <c r="X62" s="35" t="str">
        <f t="shared" si="34"/>
        <v>I</v>
      </c>
      <c r="Y62" s="36">
        <v>0</v>
      </c>
      <c r="Z62" s="37">
        <v>1</v>
      </c>
      <c r="AA62" s="35" t="str">
        <f t="shared" si="35"/>
        <v/>
      </c>
      <c r="AB62" s="36">
        <v>0</v>
      </c>
      <c r="AC62" s="37">
        <v>1</v>
      </c>
      <c r="AD62" s="35" t="str">
        <f t="shared" si="36"/>
        <v/>
      </c>
      <c r="AE62" s="36">
        <v>0</v>
      </c>
      <c r="AF62" s="37">
        <v>1</v>
      </c>
      <c r="AG62" s="35" t="str">
        <f t="shared" si="37"/>
        <v/>
      </c>
      <c r="AH62" s="36">
        <v>0</v>
      </c>
      <c r="AI62" s="37">
        <v>1</v>
      </c>
      <c r="AJ62" s="35" t="str">
        <f t="shared" si="38"/>
        <v/>
      </c>
      <c r="AK62" s="36">
        <v>0</v>
      </c>
      <c r="AL62" s="37">
        <v>1</v>
      </c>
      <c r="AM62" s="35" t="str">
        <f t="shared" si="39"/>
        <v>A</v>
      </c>
      <c r="AN62" s="36">
        <v>0</v>
      </c>
      <c r="AO62" s="37">
        <v>1</v>
      </c>
      <c r="AP62">
        <f t="shared" si="40"/>
        <v>69</v>
      </c>
    </row>
    <row r="63" spans="1:42" x14ac:dyDescent="0.15">
      <c r="A63" s="40">
        <v>65</v>
      </c>
      <c r="B63" s="40" t="s">
        <v>218</v>
      </c>
      <c r="C63" s="41">
        <f t="shared" si="0"/>
        <v>29.88</v>
      </c>
      <c r="D63" s="40">
        <v>1</v>
      </c>
      <c r="E63" s="40">
        <f t="shared" si="1"/>
        <v>29.88</v>
      </c>
      <c r="F63" s="40">
        <f t="shared" si="28"/>
        <v>830</v>
      </c>
      <c r="G63" s="40" t="s">
        <v>171</v>
      </c>
      <c r="H63" s="40"/>
      <c r="I63" s="35" t="str">
        <f t="shared" si="29"/>
        <v>A</v>
      </c>
      <c r="J63" s="36">
        <v>1</v>
      </c>
      <c r="K63" s="37">
        <v>1</v>
      </c>
      <c r="L63" s="35" t="str">
        <f t="shared" si="30"/>
        <v>B</v>
      </c>
      <c r="M63" s="36">
        <v>0</v>
      </c>
      <c r="N63" s="37">
        <v>1</v>
      </c>
      <c r="O63" s="35" t="str">
        <f t="shared" si="31"/>
        <v>G</v>
      </c>
      <c r="P63" s="36">
        <v>1</v>
      </c>
      <c r="Q63" s="37">
        <v>1</v>
      </c>
      <c r="R63" s="35" t="str">
        <f t="shared" si="32"/>
        <v>M</v>
      </c>
      <c r="S63" s="36">
        <v>81</v>
      </c>
      <c r="T63" s="37">
        <v>1</v>
      </c>
      <c r="U63" s="35" t="str">
        <f t="shared" si="33"/>
        <v>X</v>
      </c>
      <c r="V63" s="36">
        <v>0</v>
      </c>
      <c r="W63" s="37">
        <v>1</v>
      </c>
      <c r="X63" s="35" t="str">
        <f t="shared" si="34"/>
        <v>I</v>
      </c>
      <c r="Y63" s="36">
        <v>0</v>
      </c>
      <c r="Z63" s="37">
        <v>1</v>
      </c>
      <c r="AA63" s="35" t="str">
        <f t="shared" si="35"/>
        <v/>
      </c>
      <c r="AB63" s="36">
        <v>0</v>
      </c>
      <c r="AC63" s="37">
        <v>1</v>
      </c>
      <c r="AD63" s="35" t="str">
        <f t="shared" si="36"/>
        <v/>
      </c>
      <c r="AE63" s="36">
        <v>0</v>
      </c>
      <c r="AF63" s="37">
        <v>1</v>
      </c>
      <c r="AG63" s="35" t="str">
        <f t="shared" si="37"/>
        <v/>
      </c>
      <c r="AH63" s="36">
        <v>0</v>
      </c>
      <c r="AI63" s="37">
        <v>1</v>
      </c>
      <c r="AJ63" s="35" t="str">
        <f t="shared" si="38"/>
        <v/>
      </c>
      <c r="AK63" s="36">
        <v>0</v>
      </c>
      <c r="AL63" s="37">
        <v>1</v>
      </c>
      <c r="AM63" s="35" t="str">
        <f t="shared" si="39"/>
        <v>A</v>
      </c>
      <c r="AN63" s="36">
        <v>0</v>
      </c>
      <c r="AO63" s="37">
        <v>1</v>
      </c>
      <c r="AP63">
        <f t="shared" si="40"/>
        <v>83</v>
      </c>
    </row>
    <row r="64" spans="1:42" x14ac:dyDescent="0.15">
      <c r="A64" s="40">
        <v>66</v>
      </c>
      <c r="B64" s="40" t="s">
        <v>219</v>
      </c>
      <c r="C64" s="41">
        <f t="shared" si="0"/>
        <v>36</v>
      </c>
      <c r="D64" s="40">
        <v>1</v>
      </c>
      <c r="E64" s="40">
        <f t="shared" si="1"/>
        <v>36</v>
      </c>
      <c r="F64" s="40">
        <f t="shared" si="28"/>
        <v>1000</v>
      </c>
      <c r="G64" s="40" t="s">
        <v>171</v>
      </c>
      <c r="H64" s="40"/>
      <c r="I64" s="35" t="str">
        <f t="shared" si="29"/>
        <v>A</v>
      </c>
      <c r="J64" s="36">
        <v>0</v>
      </c>
      <c r="K64" s="37">
        <v>1</v>
      </c>
      <c r="L64" s="35" t="str">
        <f t="shared" si="30"/>
        <v>B</v>
      </c>
      <c r="M64" s="36">
        <v>0</v>
      </c>
      <c r="N64" s="37">
        <v>1</v>
      </c>
      <c r="O64" s="35" t="str">
        <f t="shared" si="31"/>
        <v>G</v>
      </c>
      <c r="P64" s="36">
        <v>3</v>
      </c>
      <c r="Q64" s="37">
        <v>1</v>
      </c>
      <c r="R64" s="35" t="str">
        <f t="shared" si="32"/>
        <v>M</v>
      </c>
      <c r="S64" s="36">
        <v>96</v>
      </c>
      <c r="T64" s="37">
        <v>1</v>
      </c>
      <c r="U64" s="35" t="str">
        <f t="shared" si="33"/>
        <v>X</v>
      </c>
      <c r="V64" s="36">
        <v>0</v>
      </c>
      <c r="W64" s="37">
        <v>1</v>
      </c>
      <c r="X64" s="35" t="str">
        <f t="shared" si="34"/>
        <v>I</v>
      </c>
      <c r="Y64" s="36">
        <v>1</v>
      </c>
      <c r="Z64" s="37">
        <v>1</v>
      </c>
      <c r="AA64" s="35" t="str">
        <f t="shared" si="35"/>
        <v/>
      </c>
      <c r="AB64" s="36">
        <v>0</v>
      </c>
      <c r="AC64" s="37">
        <v>1</v>
      </c>
      <c r="AD64" s="35" t="str">
        <f t="shared" si="36"/>
        <v/>
      </c>
      <c r="AE64" s="36">
        <v>0</v>
      </c>
      <c r="AF64" s="37">
        <v>1</v>
      </c>
      <c r="AG64" s="35" t="str">
        <f t="shared" si="37"/>
        <v/>
      </c>
      <c r="AH64" s="36">
        <v>0</v>
      </c>
      <c r="AI64" s="37">
        <v>1</v>
      </c>
      <c r="AJ64" s="35" t="str">
        <f t="shared" si="38"/>
        <v/>
      </c>
      <c r="AK64" s="36">
        <v>0</v>
      </c>
      <c r="AL64" s="37">
        <v>1</v>
      </c>
      <c r="AM64" s="35" t="str">
        <f t="shared" si="39"/>
        <v>A</v>
      </c>
      <c r="AN64" s="36">
        <v>0</v>
      </c>
      <c r="AO64" s="37">
        <v>1</v>
      </c>
      <c r="AP64">
        <f t="shared" si="40"/>
        <v>100</v>
      </c>
    </row>
    <row r="65" spans="1:42" x14ac:dyDescent="0.15">
      <c r="A65" s="40">
        <v>67</v>
      </c>
      <c r="B65" s="40" t="s">
        <v>220</v>
      </c>
      <c r="C65" s="41">
        <f t="shared" si="0"/>
        <v>42.12</v>
      </c>
      <c r="D65" s="40">
        <v>1</v>
      </c>
      <c r="E65" s="40">
        <f t="shared" si="1"/>
        <v>42.12</v>
      </c>
      <c r="F65" s="40">
        <f t="shared" si="28"/>
        <v>1170</v>
      </c>
      <c r="G65" s="40" t="s">
        <v>171</v>
      </c>
      <c r="H65" s="40"/>
      <c r="I65" s="35" t="str">
        <f t="shared" si="29"/>
        <v>A</v>
      </c>
      <c r="J65" s="36">
        <v>0</v>
      </c>
      <c r="K65" s="37">
        <v>1</v>
      </c>
      <c r="L65" s="35" t="str">
        <f t="shared" si="30"/>
        <v>B</v>
      </c>
      <c r="M65" s="36">
        <v>0</v>
      </c>
      <c r="N65" s="37">
        <v>1</v>
      </c>
      <c r="O65" s="35" t="str">
        <f t="shared" si="31"/>
        <v>G</v>
      </c>
      <c r="P65" s="36">
        <v>3</v>
      </c>
      <c r="Q65" s="37">
        <v>1</v>
      </c>
      <c r="R65" s="35" t="str">
        <f t="shared" si="32"/>
        <v>M</v>
      </c>
      <c r="S65" s="36">
        <v>113</v>
      </c>
      <c r="T65" s="37">
        <v>1</v>
      </c>
      <c r="U65" s="35" t="str">
        <f t="shared" si="33"/>
        <v>X</v>
      </c>
      <c r="V65" s="36">
        <v>0</v>
      </c>
      <c r="W65" s="37">
        <v>1</v>
      </c>
      <c r="X65" s="35" t="str">
        <f t="shared" si="34"/>
        <v>I</v>
      </c>
      <c r="Y65" s="36">
        <v>1</v>
      </c>
      <c r="Z65" s="37">
        <v>1</v>
      </c>
      <c r="AA65" s="35" t="str">
        <f t="shared" si="35"/>
        <v/>
      </c>
      <c r="AB65" s="36">
        <v>0</v>
      </c>
      <c r="AC65" s="37">
        <v>1</v>
      </c>
      <c r="AD65" s="35" t="str">
        <f t="shared" si="36"/>
        <v/>
      </c>
      <c r="AE65" s="36">
        <v>0</v>
      </c>
      <c r="AF65" s="37">
        <v>1</v>
      </c>
      <c r="AG65" s="35" t="str">
        <f t="shared" si="37"/>
        <v/>
      </c>
      <c r="AH65" s="36">
        <v>0</v>
      </c>
      <c r="AI65" s="37">
        <v>1</v>
      </c>
      <c r="AJ65" s="35" t="str">
        <f t="shared" si="38"/>
        <v/>
      </c>
      <c r="AK65" s="36">
        <v>0</v>
      </c>
      <c r="AL65" s="37">
        <v>1</v>
      </c>
      <c r="AM65" s="35" t="str">
        <f t="shared" si="39"/>
        <v>A</v>
      </c>
      <c r="AN65" s="36">
        <v>0</v>
      </c>
      <c r="AO65" s="37">
        <v>1</v>
      </c>
      <c r="AP65">
        <f t="shared" si="40"/>
        <v>117</v>
      </c>
    </row>
    <row r="66" spans="1:42" x14ac:dyDescent="0.15">
      <c r="A66" s="40">
        <v>68</v>
      </c>
      <c r="B66" s="40" t="s">
        <v>221</v>
      </c>
      <c r="C66" s="41">
        <f t="shared" si="0"/>
        <v>48.599999999999994</v>
      </c>
      <c r="D66" s="40">
        <v>1</v>
      </c>
      <c r="E66" s="40">
        <f t="shared" si="1"/>
        <v>48.599999999999994</v>
      </c>
      <c r="F66" s="40">
        <f t="shared" si="28"/>
        <v>1350</v>
      </c>
      <c r="G66" s="40" t="s">
        <v>171</v>
      </c>
      <c r="H66" s="40"/>
      <c r="I66" s="35" t="str">
        <f t="shared" si="29"/>
        <v>A</v>
      </c>
      <c r="J66" s="36">
        <v>0</v>
      </c>
      <c r="K66" s="37">
        <v>1</v>
      </c>
      <c r="L66" s="35" t="str">
        <f t="shared" si="30"/>
        <v>B</v>
      </c>
      <c r="M66" s="36">
        <v>0</v>
      </c>
      <c r="N66" s="37">
        <v>1</v>
      </c>
      <c r="O66" s="35" t="str">
        <f t="shared" si="31"/>
        <v>G</v>
      </c>
      <c r="P66" s="36">
        <v>3</v>
      </c>
      <c r="Q66" s="37">
        <v>1</v>
      </c>
      <c r="R66" s="35" t="str">
        <f t="shared" si="32"/>
        <v>M</v>
      </c>
      <c r="S66" s="36">
        <v>131</v>
      </c>
      <c r="T66" s="37">
        <v>1</v>
      </c>
      <c r="U66" s="35" t="str">
        <f t="shared" si="33"/>
        <v>X</v>
      </c>
      <c r="V66" s="36">
        <v>0</v>
      </c>
      <c r="W66" s="37">
        <v>1</v>
      </c>
      <c r="X66" s="35" t="str">
        <f t="shared" si="34"/>
        <v>I</v>
      </c>
      <c r="Y66" s="36">
        <v>1</v>
      </c>
      <c r="Z66" s="37">
        <v>1</v>
      </c>
      <c r="AA66" s="35" t="str">
        <f t="shared" si="35"/>
        <v/>
      </c>
      <c r="AB66" s="36">
        <v>0</v>
      </c>
      <c r="AC66" s="37">
        <v>1</v>
      </c>
      <c r="AD66" s="35" t="str">
        <f t="shared" si="36"/>
        <v/>
      </c>
      <c r="AE66" s="36">
        <v>0</v>
      </c>
      <c r="AF66" s="37">
        <v>1</v>
      </c>
      <c r="AG66" s="35" t="str">
        <f t="shared" si="37"/>
        <v/>
      </c>
      <c r="AH66" s="36">
        <v>0</v>
      </c>
      <c r="AI66" s="37">
        <v>1</v>
      </c>
      <c r="AJ66" s="35" t="str">
        <f t="shared" si="38"/>
        <v/>
      </c>
      <c r="AK66" s="36">
        <v>0</v>
      </c>
      <c r="AL66" s="37">
        <v>1</v>
      </c>
      <c r="AM66" s="35" t="str">
        <f t="shared" si="39"/>
        <v>A</v>
      </c>
      <c r="AN66" s="36">
        <v>0</v>
      </c>
      <c r="AO66" s="37">
        <v>1</v>
      </c>
      <c r="AP66">
        <f t="shared" si="40"/>
        <v>135</v>
      </c>
    </row>
    <row r="67" spans="1:42" x14ac:dyDescent="0.15">
      <c r="A67" s="40">
        <v>69</v>
      </c>
      <c r="B67" s="40" t="s">
        <v>222</v>
      </c>
      <c r="C67" s="41">
        <f t="shared" si="0"/>
        <v>56.16</v>
      </c>
      <c r="D67" s="40">
        <v>1</v>
      </c>
      <c r="E67" s="40">
        <f t="shared" si="1"/>
        <v>56.16</v>
      </c>
      <c r="F67" s="40">
        <f t="shared" si="28"/>
        <v>1560</v>
      </c>
      <c r="G67" s="40" t="s">
        <v>171</v>
      </c>
      <c r="H67" s="40"/>
      <c r="I67" s="35" t="str">
        <f t="shared" si="29"/>
        <v>A</v>
      </c>
      <c r="J67" s="36">
        <v>0</v>
      </c>
      <c r="K67" s="37">
        <v>1</v>
      </c>
      <c r="L67" s="35" t="str">
        <f t="shared" si="30"/>
        <v>B</v>
      </c>
      <c r="M67" s="36">
        <v>0</v>
      </c>
      <c r="N67" s="37">
        <v>1</v>
      </c>
      <c r="O67" s="35" t="str">
        <f t="shared" si="31"/>
        <v>G</v>
      </c>
      <c r="P67" s="36">
        <v>3</v>
      </c>
      <c r="Q67" s="37">
        <v>1</v>
      </c>
      <c r="R67" s="35" t="str">
        <f t="shared" si="32"/>
        <v>M</v>
      </c>
      <c r="S67" s="36">
        <v>152</v>
      </c>
      <c r="T67" s="37">
        <v>1</v>
      </c>
      <c r="U67" s="35" t="str">
        <f t="shared" si="33"/>
        <v>X</v>
      </c>
      <c r="V67" s="36">
        <v>0</v>
      </c>
      <c r="W67" s="37">
        <v>1</v>
      </c>
      <c r="X67" s="35" t="str">
        <f t="shared" si="34"/>
        <v>I</v>
      </c>
      <c r="Y67" s="36">
        <v>1</v>
      </c>
      <c r="Z67" s="37">
        <v>1</v>
      </c>
      <c r="AA67" s="35" t="str">
        <f t="shared" si="35"/>
        <v/>
      </c>
      <c r="AB67" s="36">
        <v>0</v>
      </c>
      <c r="AC67" s="37">
        <v>1</v>
      </c>
      <c r="AD67" s="35" t="str">
        <f t="shared" si="36"/>
        <v/>
      </c>
      <c r="AE67" s="36">
        <v>0</v>
      </c>
      <c r="AF67" s="37">
        <v>1</v>
      </c>
      <c r="AG67" s="35" t="str">
        <f t="shared" si="37"/>
        <v/>
      </c>
      <c r="AH67" s="36">
        <v>0</v>
      </c>
      <c r="AI67" s="37">
        <v>1</v>
      </c>
      <c r="AJ67" s="35" t="str">
        <f t="shared" si="38"/>
        <v/>
      </c>
      <c r="AK67" s="36">
        <v>0</v>
      </c>
      <c r="AL67" s="37">
        <v>1</v>
      </c>
      <c r="AM67" s="35" t="str">
        <f t="shared" si="39"/>
        <v>A</v>
      </c>
      <c r="AN67" s="36">
        <v>0</v>
      </c>
      <c r="AO67" s="37">
        <v>1</v>
      </c>
      <c r="AP67">
        <f t="shared" si="40"/>
        <v>156</v>
      </c>
    </row>
    <row r="68" spans="1:42" x14ac:dyDescent="0.15">
      <c r="A68" s="40">
        <v>70</v>
      </c>
      <c r="B68" s="40" t="s">
        <v>223</v>
      </c>
      <c r="C68" s="41">
        <f t="shared" ref="C68:C136" si="56">E68</f>
        <v>63.719999999999992</v>
      </c>
      <c r="D68" s="40">
        <v>1</v>
      </c>
      <c r="E68" s="40">
        <f t="shared" ref="E68:E136" si="57">F68*0.036</f>
        <v>63.719999999999992</v>
      </c>
      <c r="F68" s="40">
        <f t="shared" si="28"/>
        <v>1770</v>
      </c>
      <c r="G68" s="40" t="s">
        <v>171</v>
      </c>
      <c r="H68" s="40"/>
      <c r="I68" s="35" t="str">
        <f t="shared" si="29"/>
        <v>A</v>
      </c>
      <c r="J68" s="36">
        <v>0</v>
      </c>
      <c r="K68" s="37">
        <v>1</v>
      </c>
      <c r="L68" s="35" t="str">
        <f t="shared" si="30"/>
        <v>B</v>
      </c>
      <c r="M68" s="36">
        <v>0</v>
      </c>
      <c r="N68" s="37">
        <v>1</v>
      </c>
      <c r="O68" s="35" t="str">
        <f t="shared" si="31"/>
        <v>G</v>
      </c>
      <c r="P68" s="36">
        <v>3</v>
      </c>
      <c r="Q68" s="37">
        <v>1</v>
      </c>
      <c r="R68" s="35" t="str">
        <f t="shared" si="32"/>
        <v>M</v>
      </c>
      <c r="S68" s="36">
        <v>173</v>
      </c>
      <c r="T68" s="37">
        <v>1</v>
      </c>
      <c r="U68" s="35" t="str">
        <f t="shared" si="33"/>
        <v>X</v>
      </c>
      <c r="V68" s="36">
        <v>0</v>
      </c>
      <c r="W68" s="37">
        <v>1</v>
      </c>
      <c r="X68" s="35" t="str">
        <f t="shared" si="34"/>
        <v>I</v>
      </c>
      <c r="Y68" s="36">
        <v>1</v>
      </c>
      <c r="Z68" s="37">
        <v>1</v>
      </c>
      <c r="AA68" s="35" t="str">
        <f t="shared" si="35"/>
        <v/>
      </c>
      <c r="AB68" s="36">
        <v>0</v>
      </c>
      <c r="AC68" s="37">
        <v>1</v>
      </c>
      <c r="AD68" s="35" t="str">
        <f t="shared" si="36"/>
        <v/>
      </c>
      <c r="AE68" s="36">
        <v>0</v>
      </c>
      <c r="AF68" s="37">
        <v>1</v>
      </c>
      <c r="AG68" s="35" t="str">
        <f t="shared" si="37"/>
        <v/>
      </c>
      <c r="AH68" s="36">
        <v>0</v>
      </c>
      <c r="AI68" s="37">
        <v>1</v>
      </c>
      <c r="AJ68" s="35" t="str">
        <f t="shared" si="38"/>
        <v/>
      </c>
      <c r="AK68" s="36">
        <v>0</v>
      </c>
      <c r="AL68" s="37">
        <v>1</v>
      </c>
      <c r="AM68" s="35" t="str">
        <f t="shared" si="39"/>
        <v>A</v>
      </c>
      <c r="AN68" s="36">
        <v>0</v>
      </c>
      <c r="AO68" s="37">
        <v>1</v>
      </c>
      <c r="AP68">
        <f t="shared" si="40"/>
        <v>177</v>
      </c>
    </row>
    <row r="69" spans="1:42" x14ac:dyDescent="0.15">
      <c r="A69" s="40">
        <v>72</v>
      </c>
      <c r="B69" s="40" t="s">
        <v>224</v>
      </c>
      <c r="C69" s="41">
        <f t="shared" si="56"/>
        <v>72</v>
      </c>
      <c r="D69" s="40">
        <v>1</v>
      </c>
      <c r="E69" s="40">
        <f t="shared" si="57"/>
        <v>72</v>
      </c>
      <c r="F69" s="40">
        <f t="shared" si="28"/>
        <v>2000</v>
      </c>
      <c r="G69" s="40" t="s">
        <v>171</v>
      </c>
      <c r="H69" s="40"/>
      <c r="I69" s="35" t="str">
        <f t="shared" si="29"/>
        <v>A</v>
      </c>
      <c r="J69" s="36">
        <v>0</v>
      </c>
      <c r="K69" s="37">
        <v>1</v>
      </c>
      <c r="L69" s="35" t="str">
        <f t="shared" si="30"/>
        <v>B</v>
      </c>
      <c r="M69" s="36">
        <v>0</v>
      </c>
      <c r="N69" s="37">
        <v>1</v>
      </c>
      <c r="O69" s="35" t="str">
        <f t="shared" si="31"/>
        <v>G</v>
      </c>
      <c r="P69" s="36">
        <v>3</v>
      </c>
      <c r="Q69" s="37">
        <v>1</v>
      </c>
      <c r="R69" s="35" t="str">
        <f t="shared" si="32"/>
        <v>M</v>
      </c>
      <c r="S69" s="36">
        <v>196</v>
      </c>
      <c r="T69" s="37">
        <v>1</v>
      </c>
      <c r="U69" s="35" t="str">
        <f t="shared" si="33"/>
        <v>X</v>
      </c>
      <c r="V69" s="36">
        <v>0</v>
      </c>
      <c r="W69" s="37">
        <v>1</v>
      </c>
      <c r="X69" s="35" t="str">
        <f t="shared" si="34"/>
        <v>I</v>
      </c>
      <c r="Y69" s="36">
        <v>1</v>
      </c>
      <c r="Z69" s="37">
        <v>1</v>
      </c>
      <c r="AA69" s="35" t="str">
        <f t="shared" si="35"/>
        <v/>
      </c>
      <c r="AB69" s="36">
        <v>0</v>
      </c>
      <c r="AC69" s="37">
        <v>1</v>
      </c>
      <c r="AD69" s="35" t="str">
        <f t="shared" si="36"/>
        <v/>
      </c>
      <c r="AE69" s="36">
        <v>0</v>
      </c>
      <c r="AF69" s="37">
        <v>1</v>
      </c>
      <c r="AG69" s="35" t="str">
        <f t="shared" si="37"/>
        <v/>
      </c>
      <c r="AH69" s="36">
        <v>0</v>
      </c>
      <c r="AI69" s="37">
        <v>1</v>
      </c>
      <c r="AJ69" s="35" t="str">
        <f t="shared" si="38"/>
        <v/>
      </c>
      <c r="AK69" s="36">
        <v>0</v>
      </c>
      <c r="AL69" s="37">
        <v>1</v>
      </c>
      <c r="AM69" s="35" t="str">
        <f t="shared" si="39"/>
        <v>A</v>
      </c>
      <c r="AN69" s="36">
        <v>0</v>
      </c>
      <c r="AO69" s="37">
        <v>1</v>
      </c>
      <c r="AP69">
        <f t="shared" si="40"/>
        <v>200</v>
      </c>
    </row>
    <row r="70" spans="1:42" x14ac:dyDescent="0.15">
      <c r="A70" s="40">
        <v>73</v>
      </c>
      <c r="B70" s="40" t="s">
        <v>225</v>
      </c>
      <c r="C70" s="41">
        <f t="shared" si="56"/>
        <v>80.64</v>
      </c>
      <c r="D70" s="40">
        <v>1</v>
      </c>
      <c r="E70" s="40">
        <f t="shared" si="57"/>
        <v>80.64</v>
      </c>
      <c r="F70" s="40">
        <f t="shared" si="28"/>
        <v>2240</v>
      </c>
      <c r="G70" s="40" t="s">
        <v>171</v>
      </c>
      <c r="H70" s="40"/>
      <c r="I70" s="35" t="str">
        <f t="shared" si="29"/>
        <v>A</v>
      </c>
      <c r="J70" s="36">
        <v>0</v>
      </c>
      <c r="K70" s="37">
        <v>1</v>
      </c>
      <c r="L70" s="35" t="str">
        <f t="shared" si="30"/>
        <v>B</v>
      </c>
      <c r="M70" s="36">
        <v>0</v>
      </c>
      <c r="N70" s="37">
        <v>1</v>
      </c>
      <c r="O70" s="35" t="str">
        <f t="shared" si="31"/>
        <v>G</v>
      </c>
      <c r="P70" s="36">
        <v>3</v>
      </c>
      <c r="Q70" s="37">
        <v>1</v>
      </c>
      <c r="R70" s="35" t="str">
        <f t="shared" si="32"/>
        <v>M</v>
      </c>
      <c r="S70" s="36">
        <v>220</v>
      </c>
      <c r="T70" s="37">
        <v>1</v>
      </c>
      <c r="U70" s="35" t="str">
        <f t="shared" si="33"/>
        <v>X</v>
      </c>
      <c r="V70" s="36">
        <v>0</v>
      </c>
      <c r="W70" s="37">
        <v>1</v>
      </c>
      <c r="X70" s="35" t="str">
        <f t="shared" si="34"/>
        <v>I</v>
      </c>
      <c r="Y70" s="36">
        <v>1</v>
      </c>
      <c r="Z70" s="37">
        <v>1</v>
      </c>
      <c r="AA70" s="35" t="str">
        <f t="shared" si="35"/>
        <v/>
      </c>
      <c r="AB70" s="36">
        <v>0</v>
      </c>
      <c r="AC70" s="37">
        <v>1</v>
      </c>
      <c r="AD70" s="35" t="str">
        <f t="shared" si="36"/>
        <v/>
      </c>
      <c r="AE70" s="36">
        <v>0</v>
      </c>
      <c r="AF70" s="37">
        <v>1</v>
      </c>
      <c r="AG70" s="35" t="str">
        <f t="shared" si="37"/>
        <v/>
      </c>
      <c r="AH70" s="36">
        <v>0</v>
      </c>
      <c r="AI70" s="37">
        <v>1</v>
      </c>
      <c r="AJ70" s="35" t="str">
        <f t="shared" si="38"/>
        <v/>
      </c>
      <c r="AK70" s="36">
        <v>0</v>
      </c>
      <c r="AL70" s="37">
        <v>1</v>
      </c>
      <c r="AM70" s="35" t="str">
        <f t="shared" si="39"/>
        <v>A</v>
      </c>
      <c r="AN70" s="36">
        <v>0</v>
      </c>
      <c r="AO70" s="37">
        <v>1</v>
      </c>
      <c r="AP70">
        <f t="shared" si="40"/>
        <v>224</v>
      </c>
    </row>
    <row r="71" spans="1:42" x14ac:dyDescent="0.15">
      <c r="A71" s="40">
        <v>74</v>
      </c>
      <c r="B71" s="40" t="s">
        <v>226</v>
      </c>
      <c r="C71" s="41">
        <f t="shared" si="56"/>
        <v>89.639999999999986</v>
      </c>
      <c r="D71" s="40">
        <v>1</v>
      </c>
      <c r="E71" s="40">
        <f t="shared" si="57"/>
        <v>89.639999999999986</v>
      </c>
      <c r="F71" s="40">
        <f t="shared" si="28"/>
        <v>2490</v>
      </c>
      <c r="G71" s="40" t="s">
        <v>171</v>
      </c>
      <c r="H71" s="40"/>
      <c r="I71" s="35" t="str">
        <f t="shared" si="29"/>
        <v>A</v>
      </c>
      <c r="J71" s="36">
        <v>0</v>
      </c>
      <c r="K71" s="37">
        <v>1</v>
      </c>
      <c r="L71" s="35" t="str">
        <f t="shared" si="30"/>
        <v>B</v>
      </c>
      <c r="M71" s="36">
        <v>0</v>
      </c>
      <c r="N71" s="37">
        <v>1</v>
      </c>
      <c r="O71" s="35" t="str">
        <f t="shared" si="31"/>
        <v>G</v>
      </c>
      <c r="P71" s="36">
        <v>3</v>
      </c>
      <c r="Q71" s="37">
        <v>1</v>
      </c>
      <c r="R71" s="35" t="str">
        <f t="shared" si="32"/>
        <v>M</v>
      </c>
      <c r="S71" s="36">
        <v>245</v>
      </c>
      <c r="T71" s="37">
        <v>1</v>
      </c>
      <c r="U71" s="35" t="str">
        <f t="shared" si="33"/>
        <v>X</v>
      </c>
      <c r="V71" s="36">
        <v>0</v>
      </c>
      <c r="W71" s="37">
        <v>1</v>
      </c>
      <c r="X71" s="35" t="str">
        <f t="shared" si="34"/>
        <v>I</v>
      </c>
      <c r="Y71" s="36">
        <v>1</v>
      </c>
      <c r="Z71" s="37">
        <v>1</v>
      </c>
      <c r="AA71" s="35" t="str">
        <f t="shared" si="35"/>
        <v/>
      </c>
      <c r="AB71" s="36">
        <v>0</v>
      </c>
      <c r="AC71" s="37">
        <v>1</v>
      </c>
      <c r="AD71" s="35" t="str">
        <f t="shared" si="36"/>
        <v/>
      </c>
      <c r="AE71" s="36">
        <v>0</v>
      </c>
      <c r="AF71" s="37">
        <v>1</v>
      </c>
      <c r="AG71" s="35" t="str">
        <f t="shared" si="37"/>
        <v/>
      </c>
      <c r="AH71" s="36">
        <v>0</v>
      </c>
      <c r="AI71" s="37">
        <v>1</v>
      </c>
      <c r="AJ71" s="35" t="str">
        <f t="shared" si="38"/>
        <v/>
      </c>
      <c r="AK71" s="36">
        <v>0</v>
      </c>
      <c r="AL71" s="37">
        <v>1</v>
      </c>
      <c r="AM71" s="35" t="str">
        <f t="shared" si="39"/>
        <v>A</v>
      </c>
      <c r="AN71" s="36">
        <v>0</v>
      </c>
      <c r="AO71" s="37">
        <v>1</v>
      </c>
      <c r="AP71">
        <f t="shared" si="40"/>
        <v>249</v>
      </c>
    </row>
    <row r="72" spans="1:42" x14ac:dyDescent="0.15">
      <c r="A72" s="40">
        <v>75</v>
      </c>
      <c r="B72" s="40" t="s">
        <v>227</v>
      </c>
      <c r="C72" s="41">
        <f t="shared" si="56"/>
        <v>98.639999999999986</v>
      </c>
      <c r="D72" s="40">
        <v>1</v>
      </c>
      <c r="E72" s="40">
        <f t="shared" si="57"/>
        <v>98.639999999999986</v>
      </c>
      <c r="F72" s="40">
        <f t="shared" si="28"/>
        <v>2740</v>
      </c>
      <c r="G72" s="40" t="s">
        <v>171</v>
      </c>
      <c r="H72" s="40"/>
      <c r="I72" s="35" t="str">
        <f t="shared" si="29"/>
        <v>A</v>
      </c>
      <c r="J72" s="36">
        <v>0</v>
      </c>
      <c r="K72" s="37">
        <v>1</v>
      </c>
      <c r="L72" s="35" t="str">
        <f t="shared" si="30"/>
        <v>B</v>
      </c>
      <c r="M72" s="36">
        <v>0</v>
      </c>
      <c r="N72" s="37">
        <v>1</v>
      </c>
      <c r="O72" s="35" t="str">
        <f t="shared" si="31"/>
        <v>G</v>
      </c>
      <c r="P72" s="36">
        <v>3</v>
      </c>
      <c r="Q72" s="37">
        <v>1</v>
      </c>
      <c r="R72" s="35" t="str">
        <f t="shared" si="32"/>
        <v>M</v>
      </c>
      <c r="S72" s="36">
        <v>270</v>
      </c>
      <c r="T72" s="37">
        <v>1</v>
      </c>
      <c r="U72" s="35" t="str">
        <f t="shared" si="33"/>
        <v>X</v>
      </c>
      <c r="V72" s="36">
        <v>0</v>
      </c>
      <c r="W72" s="37">
        <v>1</v>
      </c>
      <c r="X72" s="35" t="str">
        <f t="shared" si="34"/>
        <v>I</v>
      </c>
      <c r="Y72" s="36">
        <v>1</v>
      </c>
      <c r="Z72" s="37">
        <v>1</v>
      </c>
      <c r="AA72" s="35" t="str">
        <f t="shared" si="35"/>
        <v/>
      </c>
      <c r="AB72" s="36">
        <v>0</v>
      </c>
      <c r="AC72" s="37">
        <v>1</v>
      </c>
      <c r="AD72" s="35" t="str">
        <f t="shared" si="36"/>
        <v/>
      </c>
      <c r="AE72" s="36">
        <v>0</v>
      </c>
      <c r="AF72" s="37">
        <v>1</v>
      </c>
      <c r="AG72" s="35" t="str">
        <f t="shared" si="37"/>
        <v/>
      </c>
      <c r="AH72" s="36">
        <v>0</v>
      </c>
      <c r="AI72" s="37">
        <v>1</v>
      </c>
      <c r="AJ72" s="35" t="str">
        <f t="shared" si="38"/>
        <v/>
      </c>
      <c r="AK72" s="36">
        <v>0</v>
      </c>
      <c r="AL72" s="37">
        <v>1</v>
      </c>
      <c r="AM72" s="35" t="str">
        <f t="shared" si="39"/>
        <v>A</v>
      </c>
      <c r="AN72" s="36">
        <v>0</v>
      </c>
      <c r="AO72" s="37">
        <v>1</v>
      </c>
      <c r="AP72">
        <f t="shared" si="40"/>
        <v>274</v>
      </c>
    </row>
    <row r="73" spans="1:42" x14ac:dyDescent="0.15">
      <c r="A73" s="40">
        <v>76</v>
      </c>
      <c r="B73" s="40" t="s">
        <v>228</v>
      </c>
      <c r="C73" s="41">
        <f t="shared" si="56"/>
        <v>109.44</v>
      </c>
      <c r="D73" s="40">
        <v>1</v>
      </c>
      <c r="E73" s="40">
        <f t="shared" si="57"/>
        <v>109.44</v>
      </c>
      <c r="F73" s="40">
        <f t="shared" si="28"/>
        <v>3040</v>
      </c>
      <c r="G73" s="40" t="s">
        <v>171</v>
      </c>
      <c r="H73" s="40"/>
      <c r="I73" s="35" t="str">
        <f t="shared" si="29"/>
        <v>A</v>
      </c>
      <c r="J73" s="36">
        <v>0</v>
      </c>
      <c r="K73" s="37">
        <v>1</v>
      </c>
      <c r="L73" s="35" t="str">
        <f t="shared" si="30"/>
        <v>B</v>
      </c>
      <c r="M73" s="36">
        <v>0</v>
      </c>
      <c r="N73" s="37">
        <v>1</v>
      </c>
      <c r="O73" s="35" t="str">
        <f t="shared" si="31"/>
        <v>G</v>
      </c>
      <c r="P73" s="36">
        <v>3</v>
      </c>
      <c r="Q73" s="37">
        <v>1</v>
      </c>
      <c r="R73" s="35" t="str">
        <f t="shared" si="32"/>
        <v>M</v>
      </c>
      <c r="S73" s="36">
        <v>300</v>
      </c>
      <c r="T73" s="37">
        <v>1</v>
      </c>
      <c r="U73" s="35" t="str">
        <f t="shared" si="33"/>
        <v>X</v>
      </c>
      <c r="V73" s="36">
        <v>0</v>
      </c>
      <c r="W73" s="37">
        <v>1</v>
      </c>
      <c r="X73" s="35" t="str">
        <f t="shared" si="34"/>
        <v>I</v>
      </c>
      <c r="Y73" s="36">
        <v>1</v>
      </c>
      <c r="Z73" s="37">
        <v>1</v>
      </c>
      <c r="AA73" s="35" t="str">
        <f t="shared" si="35"/>
        <v/>
      </c>
      <c r="AB73" s="36">
        <v>0</v>
      </c>
      <c r="AC73" s="37">
        <v>1</v>
      </c>
      <c r="AD73" s="35" t="str">
        <f t="shared" si="36"/>
        <v/>
      </c>
      <c r="AE73" s="36">
        <v>0</v>
      </c>
      <c r="AF73" s="37">
        <v>1</v>
      </c>
      <c r="AG73" s="35" t="str">
        <f t="shared" si="37"/>
        <v/>
      </c>
      <c r="AH73" s="36">
        <v>0</v>
      </c>
      <c r="AI73" s="37">
        <v>1</v>
      </c>
      <c r="AJ73" s="35" t="str">
        <f t="shared" si="38"/>
        <v/>
      </c>
      <c r="AK73" s="36">
        <v>0</v>
      </c>
      <c r="AL73" s="37">
        <v>1</v>
      </c>
      <c r="AM73" s="35" t="str">
        <f t="shared" si="39"/>
        <v>A</v>
      </c>
      <c r="AN73" s="36">
        <v>0</v>
      </c>
      <c r="AO73" s="37">
        <v>1</v>
      </c>
      <c r="AP73">
        <f t="shared" si="40"/>
        <v>304</v>
      </c>
    </row>
    <row r="74" spans="1:42" x14ac:dyDescent="0.15">
      <c r="A74" s="40">
        <v>77</v>
      </c>
      <c r="B74" s="40" t="s">
        <v>229</v>
      </c>
      <c r="C74" s="41">
        <f t="shared" si="56"/>
        <v>120.24</v>
      </c>
      <c r="D74" s="40">
        <v>1</v>
      </c>
      <c r="E74" s="40">
        <f t="shared" si="57"/>
        <v>120.24</v>
      </c>
      <c r="F74" s="40">
        <f t="shared" si="28"/>
        <v>3340</v>
      </c>
      <c r="G74" s="40" t="s">
        <v>171</v>
      </c>
      <c r="H74" s="40"/>
      <c r="I74" s="35" t="str">
        <f t="shared" si="29"/>
        <v>A</v>
      </c>
      <c r="J74" s="36">
        <v>0</v>
      </c>
      <c r="K74" s="37">
        <v>1</v>
      </c>
      <c r="L74" s="35" t="str">
        <f t="shared" si="30"/>
        <v>B</v>
      </c>
      <c r="M74" s="36">
        <v>0</v>
      </c>
      <c r="N74" s="37">
        <v>1</v>
      </c>
      <c r="O74" s="35" t="str">
        <f t="shared" si="31"/>
        <v>G</v>
      </c>
      <c r="P74" s="36">
        <v>3</v>
      </c>
      <c r="Q74" s="37">
        <v>1</v>
      </c>
      <c r="R74" s="35" t="str">
        <f t="shared" si="32"/>
        <v>M</v>
      </c>
      <c r="S74" s="36">
        <v>330</v>
      </c>
      <c r="T74" s="37">
        <v>1</v>
      </c>
      <c r="U74" s="35" t="str">
        <f t="shared" si="33"/>
        <v>X</v>
      </c>
      <c r="V74" s="36">
        <v>0</v>
      </c>
      <c r="W74" s="37">
        <v>1</v>
      </c>
      <c r="X74" s="35" t="str">
        <f t="shared" si="34"/>
        <v>I</v>
      </c>
      <c r="Y74" s="36">
        <v>1</v>
      </c>
      <c r="Z74" s="37">
        <v>1</v>
      </c>
      <c r="AA74" s="35" t="str">
        <f t="shared" si="35"/>
        <v/>
      </c>
      <c r="AB74" s="36">
        <v>0</v>
      </c>
      <c r="AC74" s="37">
        <v>1</v>
      </c>
      <c r="AD74" s="35" t="str">
        <f t="shared" si="36"/>
        <v/>
      </c>
      <c r="AE74" s="36">
        <v>0</v>
      </c>
      <c r="AF74" s="37">
        <v>1</v>
      </c>
      <c r="AG74" s="35" t="str">
        <f t="shared" si="37"/>
        <v/>
      </c>
      <c r="AH74" s="36">
        <v>0</v>
      </c>
      <c r="AI74" s="37">
        <v>1</v>
      </c>
      <c r="AJ74" s="35" t="str">
        <f t="shared" si="38"/>
        <v/>
      </c>
      <c r="AK74" s="36">
        <v>0</v>
      </c>
      <c r="AL74" s="37">
        <v>1</v>
      </c>
      <c r="AM74" s="35" t="str">
        <f t="shared" si="39"/>
        <v>A</v>
      </c>
      <c r="AN74" s="36">
        <v>0</v>
      </c>
      <c r="AO74" s="37">
        <v>1</v>
      </c>
      <c r="AP74">
        <f t="shared" si="40"/>
        <v>334</v>
      </c>
    </row>
    <row r="75" spans="1:42" x14ac:dyDescent="0.15">
      <c r="A75" s="40">
        <v>78</v>
      </c>
      <c r="B75" s="40" t="s">
        <v>730</v>
      </c>
      <c r="C75" s="41">
        <f t="shared" ref="C75" si="58">E75</f>
        <v>1.0799999999999998</v>
      </c>
      <c r="D75" s="40">
        <v>1</v>
      </c>
      <c r="E75" s="40">
        <f t="shared" ref="E75" si="59">F75*0.036</f>
        <v>1.0799999999999998</v>
      </c>
      <c r="F75" s="40">
        <f t="shared" ref="F75" si="60">AP75*10</f>
        <v>30</v>
      </c>
      <c r="G75" s="40" t="s">
        <v>171</v>
      </c>
      <c r="H75" s="40"/>
      <c r="I75" s="35" t="str">
        <f t="shared" ref="I75" si="61">IF(G75="G","A",(IF(G75="C","A",(IF(G75="T","A","")))))</f>
        <v>A</v>
      </c>
      <c r="J75" s="36">
        <v>1</v>
      </c>
      <c r="K75" s="37">
        <v>1</v>
      </c>
      <c r="L75" s="35" t="str">
        <f t="shared" ref="L75" si="62">IF(G75="G","B",(IF(G75="C","B",(IF(G75="T","B","")))))</f>
        <v>B</v>
      </c>
      <c r="M75" s="36">
        <v>0</v>
      </c>
      <c r="N75" s="37">
        <v>1</v>
      </c>
      <c r="O75" s="35" t="str">
        <f t="shared" ref="O75" si="63">IF(G75="G","G",(IF(G75="C","G",(IF(G75="T","G","")))))</f>
        <v>G</v>
      </c>
      <c r="P75" s="36">
        <v>0</v>
      </c>
      <c r="Q75" s="37">
        <v>1</v>
      </c>
      <c r="R75" s="35" t="str">
        <f t="shared" ref="R75" si="64">IF(G75="G","A",IF(G75="C","M",IF(G75="T","A","")))</f>
        <v>M</v>
      </c>
      <c r="S75" s="36">
        <v>1</v>
      </c>
      <c r="T75" s="37">
        <v>1</v>
      </c>
      <c r="U75" s="35" t="str">
        <f t="shared" ref="U75" si="65">IF(G75="G","B",IF(G75="C","X",IF(G75="T","B","")))</f>
        <v>X</v>
      </c>
      <c r="V75" s="36">
        <v>0</v>
      </c>
      <c r="W75" s="37">
        <v>1</v>
      </c>
      <c r="X75" s="35" t="str">
        <f t="shared" ref="X75" si="66">IF(G75="G","P",IF(G75="C","I",IF(G75="T","P","")))</f>
        <v>I</v>
      </c>
      <c r="Y75" s="36">
        <v>1</v>
      </c>
      <c r="Z75" s="37">
        <v>1</v>
      </c>
      <c r="AA75" s="35" t="str">
        <f t="shared" ref="AA75" si="67">IF(G75="T",IF(H75&lt;&gt;"",H75,""),"")</f>
        <v/>
      </c>
      <c r="AB75" s="36"/>
      <c r="AC75" s="37">
        <v>1</v>
      </c>
      <c r="AD75" s="35" t="str">
        <f t="shared" ref="AD75" si="68">IF(G75="T","A","")</f>
        <v/>
      </c>
      <c r="AE75" s="36">
        <v>0</v>
      </c>
      <c r="AF75" s="37">
        <v>1</v>
      </c>
      <c r="AG75" s="35" t="str">
        <f t="shared" ref="AG75" si="69">IF(G75="T","B","")</f>
        <v/>
      </c>
      <c r="AH75" s="36">
        <v>0</v>
      </c>
      <c r="AI75" s="37">
        <v>1</v>
      </c>
      <c r="AJ75" s="35" t="str">
        <f t="shared" ref="AJ75" si="70">IF(G75="T","P","")</f>
        <v/>
      </c>
      <c r="AK75" s="36">
        <v>0</v>
      </c>
      <c r="AL75" s="37">
        <v>1</v>
      </c>
      <c r="AM75" s="35" t="str">
        <f t="shared" ref="AM75" si="71">IF(G75="G","A",IF(G75="C","A",IF(G75="T","A","")))</f>
        <v>A</v>
      </c>
      <c r="AN75" s="36">
        <v>0</v>
      </c>
      <c r="AO75" s="37">
        <v>1</v>
      </c>
      <c r="AP75">
        <f t="shared" ref="AP75" si="72">J75*K75+M75*N75+P75*Q75+S75*T75+V75*W75+Y75*Z75+AB75*AC75+AE75*AF75+AH75*AI75+AK75*AL75+AN75*AO75</f>
        <v>3</v>
      </c>
    </row>
    <row r="76" spans="1:42" x14ac:dyDescent="0.15">
      <c r="A76" s="40">
        <v>89</v>
      </c>
      <c r="B76" s="40" t="s">
        <v>29</v>
      </c>
      <c r="C76" s="41">
        <f t="shared" si="56"/>
        <v>7.919999999999999</v>
      </c>
      <c r="D76" s="40">
        <v>1</v>
      </c>
      <c r="E76" s="40">
        <f t="shared" si="57"/>
        <v>7.919999999999999</v>
      </c>
      <c r="F76" s="40">
        <f t="shared" si="28"/>
        <v>220</v>
      </c>
      <c r="G76" s="40" t="s">
        <v>174</v>
      </c>
      <c r="H76" s="40" t="s">
        <v>177</v>
      </c>
      <c r="I76" s="35" t="str">
        <f t="shared" si="29"/>
        <v>A</v>
      </c>
      <c r="J76" s="36">
        <v>1</v>
      </c>
      <c r="K76" s="37">
        <v>1</v>
      </c>
      <c r="L76" s="35" t="str">
        <f t="shared" si="30"/>
        <v>B</v>
      </c>
      <c r="M76" s="36">
        <v>0</v>
      </c>
      <c r="N76" s="37">
        <v>1</v>
      </c>
      <c r="O76" s="35" t="str">
        <f t="shared" si="31"/>
        <v>G</v>
      </c>
      <c r="P76" s="36">
        <v>1</v>
      </c>
      <c r="Q76" s="37">
        <v>1</v>
      </c>
      <c r="R76" s="35" t="str">
        <f t="shared" si="32"/>
        <v>A</v>
      </c>
      <c r="S76" s="36">
        <v>1</v>
      </c>
      <c r="T76" s="37">
        <v>1</v>
      </c>
      <c r="U76" s="35" t="str">
        <f t="shared" si="33"/>
        <v>B</v>
      </c>
      <c r="V76" s="36">
        <v>0</v>
      </c>
      <c r="W76" s="37">
        <v>1</v>
      </c>
      <c r="X76" s="35" t="str">
        <f t="shared" si="34"/>
        <v>P</v>
      </c>
      <c r="Y76" s="36">
        <v>3</v>
      </c>
      <c r="Z76" s="37">
        <v>1</v>
      </c>
      <c r="AA76" s="35" t="str">
        <f t="shared" si="35"/>
        <v>W</v>
      </c>
      <c r="AB76" s="36">
        <v>16</v>
      </c>
      <c r="AC76" s="37">
        <v>1</v>
      </c>
      <c r="AD76" s="35" t="str">
        <f t="shared" si="36"/>
        <v>A</v>
      </c>
      <c r="AE76" s="36">
        <v>0</v>
      </c>
      <c r="AF76" s="37">
        <v>1</v>
      </c>
      <c r="AG76" s="35" t="str">
        <f t="shared" si="37"/>
        <v>B</v>
      </c>
      <c r="AH76" s="36">
        <v>0</v>
      </c>
      <c r="AI76" s="37">
        <v>1</v>
      </c>
      <c r="AJ76" s="35" t="str">
        <f t="shared" si="38"/>
        <v>P</v>
      </c>
      <c r="AK76" s="36">
        <v>0</v>
      </c>
      <c r="AL76" s="37">
        <v>1</v>
      </c>
      <c r="AM76" s="35" t="str">
        <f t="shared" si="39"/>
        <v>A</v>
      </c>
      <c r="AN76" s="36">
        <v>0</v>
      </c>
      <c r="AO76" s="37">
        <v>1</v>
      </c>
      <c r="AP76">
        <f t="shared" si="40"/>
        <v>22</v>
      </c>
    </row>
    <row r="77" spans="1:42" x14ac:dyDescent="0.15">
      <c r="A77" s="40">
        <v>91</v>
      </c>
      <c r="B77" s="40" t="s">
        <v>31</v>
      </c>
      <c r="C77" s="41">
        <f t="shared" si="56"/>
        <v>3.2399999999999998</v>
      </c>
      <c r="D77" s="40">
        <v>1</v>
      </c>
      <c r="E77" s="40">
        <f t="shared" si="57"/>
        <v>3.2399999999999998</v>
      </c>
      <c r="F77" s="40">
        <f t="shared" si="28"/>
        <v>90</v>
      </c>
      <c r="G77" s="40" t="s">
        <v>174</v>
      </c>
      <c r="H77" s="40" t="s">
        <v>174</v>
      </c>
      <c r="I77" s="35" t="str">
        <f t="shared" si="29"/>
        <v>A</v>
      </c>
      <c r="J77" s="36">
        <v>0</v>
      </c>
      <c r="K77" s="37">
        <v>1</v>
      </c>
      <c r="L77" s="35" t="str">
        <f t="shared" si="30"/>
        <v>B</v>
      </c>
      <c r="M77" s="36">
        <v>0</v>
      </c>
      <c r="N77" s="37">
        <v>1</v>
      </c>
      <c r="O77" s="35" t="str">
        <f t="shared" si="31"/>
        <v>G</v>
      </c>
      <c r="P77" s="36">
        <v>0</v>
      </c>
      <c r="Q77" s="37">
        <v>1</v>
      </c>
      <c r="R77" s="35" t="str">
        <f t="shared" si="32"/>
        <v>A</v>
      </c>
      <c r="S77" s="36">
        <v>0</v>
      </c>
      <c r="T77" s="37">
        <v>1</v>
      </c>
      <c r="U77" s="35" t="str">
        <f t="shared" si="33"/>
        <v>B</v>
      </c>
      <c r="V77" s="36">
        <v>0</v>
      </c>
      <c r="W77" s="37">
        <v>1</v>
      </c>
      <c r="X77" s="35" t="str">
        <f t="shared" si="34"/>
        <v>P</v>
      </c>
      <c r="Y77" s="36">
        <v>3</v>
      </c>
      <c r="Z77" s="37">
        <v>1</v>
      </c>
      <c r="AA77" s="35" t="str">
        <f t="shared" si="35"/>
        <v>T</v>
      </c>
      <c r="AB77" s="36">
        <v>6</v>
      </c>
      <c r="AC77" s="37">
        <v>1</v>
      </c>
      <c r="AD77" s="35" t="str">
        <f t="shared" si="36"/>
        <v>A</v>
      </c>
      <c r="AE77" s="36">
        <v>0</v>
      </c>
      <c r="AF77" s="37">
        <v>1</v>
      </c>
      <c r="AG77" s="35" t="str">
        <f t="shared" si="37"/>
        <v>B</v>
      </c>
      <c r="AH77" s="36">
        <v>0</v>
      </c>
      <c r="AI77" s="37">
        <v>1</v>
      </c>
      <c r="AJ77" s="35" t="str">
        <f t="shared" si="38"/>
        <v>P</v>
      </c>
      <c r="AK77" s="36">
        <v>0</v>
      </c>
      <c r="AL77" s="37">
        <v>1</v>
      </c>
      <c r="AM77" s="35" t="str">
        <f t="shared" si="39"/>
        <v>A</v>
      </c>
      <c r="AN77" s="36">
        <v>0</v>
      </c>
      <c r="AO77" s="37">
        <v>1</v>
      </c>
      <c r="AP77">
        <f t="shared" si="40"/>
        <v>9</v>
      </c>
    </row>
    <row r="78" spans="1:42" x14ac:dyDescent="0.15">
      <c r="A78" s="40">
        <v>92</v>
      </c>
      <c r="B78" s="40" t="s">
        <v>30</v>
      </c>
      <c r="C78" s="41">
        <f t="shared" si="56"/>
        <v>6.1199999999999992</v>
      </c>
      <c r="D78" s="40">
        <v>1</v>
      </c>
      <c r="E78" s="40">
        <f t="shared" si="57"/>
        <v>6.1199999999999992</v>
      </c>
      <c r="F78" s="40">
        <f t="shared" si="28"/>
        <v>170</v>
      </c>
      <c r="G78" s="40" t="s">
        <v>174</v>
      </c>
      <c r="H78" s="40" t="s">
        <v>176</v>
      </c>
      <c r="I78" s="35" t="str">
        <f t="shared" si="29"/>
        <v>A</v>
      </c>
      <c r="J78" s="36">
        <v>1</v>
      </c>
      <c r="K78" s="37">
        <v>1</v>
      </c>
      <c r="L78" s="35" t="str">
        <f t="shared" si="30"/>
        <v>B</v>
      </c>
      <c r="M78" s="36">
        <v>0</v>
      </c>
      <c r="N78" s="37">
        <v>1</v>
      </c>
      <c r="O78" s="35" t="str">
        <f t="shared" si="31"/>
        <v>G</v>
      </c>
      <c r="P78" s="36">
        <v>3</v>
      </c>
      <c r="Q78" s="37">
        <v>1</v>
      </c>
      <c r="R78" s="35" t="str">
        <f t="shared" si="32"/>
        <v>A</v>
      </c>
      <c r="S78" s="36">
        <v>1</v>
      </c>
      <c r="T78" s="37">
        <v>1</v>
      </c>
      <c r="U78" s="35" t="str">
        <f t="shared" si="33"/>
        <v>B</v>
      </c>
      <c r="V78" s="36">
        <v>0</v>
      </c>
      <c r="W78" s="37">
        <v>1</v>
      </c>
      <c r="X78" s="35" t="str">
        <f t="shared" si="34"/>
        <v>P</v>
      </c>
      <c r="Y78" s="36">
        <v>6</v>
      </c>
      <c r="Z78" s="37">
        <v>1</v>
      </c>
      <c r="AA78" s="35" t="str">
        <f t="shared" si="35"/>
        <v>H</v>
      </c>
      <c r="AB78" s="36">
        <v>3</v>
      </c>
      <c r="AC78" s="37">
        <v>1</v>
      </c>
      <c r="AD78" s="35" t="str">
        <f t="shared" si="36"/>
        <v>A</v>
      </c>
      <c r="AE78" s="36">
        <v>1</v>
      </c>
      <c r="AF78" s="37">
        <v>1</v>
      </c>
      <c r="AG78" s="35" t="str">
        <f t="shared" si="37"/>
        <v>B</v>
      </c>
      <c r="AH78" s="36">
        <v>0</v>
      </c>
      <c r="AI78" s="37">
        <v>1</v>
      </c>
      <c r="AJ78" s="35" t="str">
        <f t="shared" si="38"/>
        <v>P</v>
      </c>
      <c r="AK78" s="36">
        <v>1</v>
      </c>
      <c r="AL78" s="37">
        <v>1</v>
      </c>
      <c r="AM78" s="35" t="str">
        <f t="shared" si="39"/>
        <v>A</v>
      </c>
      <c r="AN78" s="36">
        <v>1</v>
      </c>
      <c r="AO78" s="37">
        <v>1</v>
      </c>
      <c r="AP78">
        <f t="shared" si="40"/>
        <v>17</v>
      </c>
    </row>
    <row r="79" spans="1:42" x14ac:dyDescent="0.15">
      <c r="A79" s="40">
        <v>93</v>
      </c>
      <c r="B79" s="40" t="s">
        <v>62</v>
      </c>
      <c r="C79" s="41">
        <f t="shared" si="56"/>
        <v>0</v>
      </c>
      <c r="D79" s="40">
        <v>1</v>
      </c>
      <c r="E79" s="40">
        <f t="shared" si="57"/>
        <v>0</v>
      </c>
      <c r="F79" s="40">
        <f t="shared" si="28"/>
        <v>0</v>
      </c>
      <c r="G79" s="40"/>
      <c r="H79" s="40"/>
      <c r="I79" s="35" t="str">
        <f t="shared" si="29"/>
        <v/>
      </c>
      <c r="J79" s="36">
        <v>0</v>
      </c>
      <c r="K79" s="37">
        <v>1</v>
      </c>
      <c r="L79" s="35" t="str">
        <f t="shared" si="30"/>
        <v/>
      </c>
      <c r="M79" s="36">
        <v>0</v>
      </c>
      <c r="N79" s="37">
        <v>1</v>
      </c>
      <c r="O79" s="35" t="str">
        <f t="shared" si="31"/>
        <v/>
      </c>
      <c r="P79" s="36">
        <v>0</v>
      </c>
      <c r="Q79" s="37">
        <v>1</v>
      </c>
      <c r="R79" s="35" t="str">
        <f t="shared" si="32"/>
        <v/>
      </c>
      <c r="S79" s="36">
        <v>0</v>
      </c>
      <c r="T79" s="37">
        <v>1</v>
      </c>
      <c r="U79" s="35" t="str">
        <f t="shared" si="33"/>
        <v/>
      </c>
      <c r="V79" s="36">
        <v>0</v>
      </c>
      <c r="W79" s="37">
        <v>1</v>
      </c>
      <c r="X79" s="35" t="str">
        <f t="shared" si="34"/>
        <v/>
      </c>
      <c r="Y79" s="36">
        <v>0</v>
      </c>
      <c r="Z79" s="37">
        <v>1</v>
      </c>
      <c r="AA79" s="35" t="str">
        <f t="shared" si="35"/>
        <v/>
      </c>
      <c r="AB79" s="36">
        <v>0</v>
      </c>
      <c r="AC79" s="37">
        <v>1</v>
      </c>
      <c r="AD79" s="35" t="str">
        <f t="shared" si="36"/>
        <v/>
      </c>
      <c r="AE79" s="36">
        <v>0</v>
      </c>
      <c r="AF79" s="37">
        <v>1</v>
      </c>
      <c r="AG79" s="35" t="str">
        <f t="shared" si="37"/>
        <v/>
      </c>
      <c r="AH79" s="36">
        <v>0</v>
      </c>
      <c r="AI79" s="37">
        <v>1</v>
      </c>
      <c r="AJ79" s="35" t="str">
        <f t="shared" si="38"/>
        <v/>
      </c>
      <c r="AK79" s="36">
        <v>0</v>
      </c>
      <c r="AL79" s="37">
        <v>1</v>
      </c>
      <c r="AM79" s="35" t="str">
        <f t="shared" si="39"/>
        <v/>
      </c>
      <c r="AN79" s="36">
        <v>0</v>
      </c>
      <c r="AO79" s="37">
        <v>1</v>
      </c>
      <c r="AP79">
        <f t="shared" si="40"/>
        <v>0</v>
      </c>
    </row>
    <row r="80" spans="1:42" x14ac:dyDescent="0.15">
      <c r="A80" s="40">
        <v>94</v>
      </c>
      <c r="B80" s="40" t="s">
        <v>181</v>
      </c>
      <c r="C80" s="41">
        <f t="shared" si="56"/>
        <v>3.2399999999999998</v>
      </c>
      <c r="D80" s="40">
        <v>1</v>
      </c>
      <c r="E80" s="40">
        <f t="shared" si="57"/>
        <v>3.2399999999999998</v>
      </c>
      <c r="F80" s="40">
        <f t="shared" si="28"/>
        <v>90</v>
      </c>
      <c r="G80" s="40" t="s">
        <v>174</v>
      </c>
      <c r="H80" s="40" t="s">
        <v>176</v>
      </c>
      <c r="I80" s="35" t="str">
        <f t="shared" si="29"/>
        <v>A</v>
      </c>
      <c r="J80" s="36">
        <v>1</v>
      </c>
      <c r="K80" s="37">
        <v>1</v>
      </c>
      <c r="L80" s="35" t="str">
        <f t="shared" si="30"/>
        <v>B</v>
      </c>
      <c r="M80" s="36">
        <v>0</v>
      </c>
      <c r="N80" s="37">
        <v>1</v>
      </c>
      <c r="O80" s="35" t="str">
        <f t="shared" si="31"/>
        <v>G</v>
      </c>
      <c r="P80" s="36">
        <v>1</v>
      </c>
      <c r="Q80" s="37">
        <v>1</v>
      </c>
      <c r="R80" s="35" t="str">
        <f t="shared" si="32"/>
        <v>A</v>
      </c>
      <c r="S80" s="36">
        <v>1</v>
      </c>
      <c r="T80" s="37">
        <v>1</v>
      </c>
      <c r="U80" s="35" t="str">
        <f t="shared" si="33"/>
        <v>B</v>
      </c>
      <c r="V80" s="36">
        <v>0</v>
      </c>
      <c r="W80" s="37">
        <v>1</v>
      </c>
      <c r="X80" s="35" t="str">
        <f t="shared" si="34"/>
        <v>P</v>
      </c>
      <c r="Y80" s="36">
        <v>1</v>
      </c>
      <c r="Z80" s="37">
        <v>1</v>
      </c>
      <c r="AA80" s="35" t="str">
        <f t="shared" si="35"/>
        <v>H</v>
      </c>
      <c r="AB80" s="36">
        <v>3</v>
      </c>
      <c r="AC80" s="37">
        <v>1</v>
      </c>
      <c r="AD80" s="35" t="str">
        <f t="shared" si="36"/>
        <v>A</v>
      </c>
      <c r="AE80" s="36">
        <v>1</v>
      </c>
      <c r="AF80" s="37">
        <v>1</v>
      </c>
      <c r="AG80" s="35" t="str">
        <f t="shared" si="37"/>
        <v>B</v>
      </c>
      <c r="AH80" s="36">
        <v>0</v>
      </c>
      <c r="AI80" s="37">
        <v>1</v>
      </c>
      <c r="AJ80" s="35" t="str">
        <f t="shared" si="38"/>
        <v>P</v>
      </c>
      <c r="AK80" s="36">
        <v>1</v>
      </c>
      <c r="AL80" s="37">
        <v>1</v>
      </c>
      <c r="AM80" s="35" t="str">
        <f t="shared" si="39"/>
        <v>A</v>
      </c>
      <c r="AN80" s="36">
        <v>0</v>
      </c>
      <c r="AO80" s="37">
        <v>1</v>
      </c>
      <c r="AP80">
        <f t="shared" si="40"/>
        <v>9</v>
      </c>
    </row>
    <row r="81" spans="1:42" x14ac:dyDescent="0.15">
      <c r="A81" s="40">
        <v>105</v>
      </c>
      <c r="B81" s="40" t="s">
        <v>34</v>
      </c>
      <c r="C81" s="41">
        <f t="shared" si="56"/>
        <v>4.3199999999999994</v>
      </c>
      <c r="D81" s="40">
        <v>1</v>
      </c>
      <c r="E81" s="40">
        <f t="shared" si="57"/>
        <v>4.3199999999999994</v>
      </c>
      <c r="F81" s="40">
        <f t="shared" si="28"/>
        <v>120</v>
      </c>
      <c r="G81" s="40" t="s">
        <v>171</v>
      </c>
      <c r="H81" s="40"/>
      <c r="I81" s="35" t="str">
        <f t="shared" si="29"/>
        <v>A</v>
      </c>
      <c r="J81" s="36">
        <v>0</v>
      </c>
      <c r="K81" s="37">
        <v>1</v>
      </c>
      <c r="L81" s="35" t="str">
        <f t="shared" si="30"/>
        <v>B</v>
      </c>
      <c r="M81" s="36">
        <v>0</v>
      </c>
      <c r="N81" s="37">
        <v>1</v>
      </c>
      <c r="O81" s="35" t="str">
        <f t="shared" si="31"/>
        <v>G</v>
      </c>
      <c r="P81" s="36">
        <v>1</v>
      </c>
      <c r="Q81" s="37">
        <v>1</v>
      </c>
      <c r="R81" s="35" t="str">
        <f t="shared" si="32"/>
        <v>M</v>
      </c>
      <c r="S81" s="36">
        <v>10</v>
      </c>
      <c r="T81" s="37">
        <v>1</v>
      </c>
      <c r="U81" s="35" t="str">
        <f t="shared" si="33"/>
        <v>X</v>
      </c>
      <c r="V81" s="36">
        <v>0</v>
      </c>
      <c r="W81" s="37">
        <v>1</v>
      </c>
      <c r="X81" s="35" t="str">
        <f t="shared" si="34"/>
        <v>I</v>
      </c>
      <c r="Y81" s="36">
        <v>1</v>
      </c>
      <c r="Z81" s="37">
        <v>1</v>
      </c>
      <c r="AA81" s="35" t="str">
        <f t="shared" si="35"/>
        <v/>
      </c>
      <c r="AB81" s="36">
        <v>0</v>
      </c>
      <c r="AC81" s="37">
        <v>1</v>
      </c>
      <c r="AD81" s="35" t="str">
        <f t="shared" si="36"/>
        <v/>
      </c>
      <c r="AE81" s="36">
        <v>0</v>
      </c>
      <c r="AF81" s="37">
        <v>1</v>
      </c>
      <c r="AG81" s="35" t="str">
        <f t="shared" si="37"/>
        <v/>
      </c>
      <c r="AH81" s="36">
        <v>0</v>
      </c>
      <c r="AI81" s="37">
        <v>1</v>
      </c>
      <c r="AJ81" s="35" t="str">
        <f t="shared" si="38"/>
        <v/>
      </c>
      <c r="AK81" s="36">
        <v>0</v>
      </c>
      <c r="AL81" s="37">
        <v>1</v>
      </c>
      <c r="AM81" s="35" t="str">
        <f t="shared" si="39"/>
        <v>A</v>
      </c>
      <c r="AN81" s="36">
        <v>0</v>
      </c>
      <c r="AO81" s="37">
        <v>1</v>
      </c>
      <c r="AP81">
        <f t="shared" si="40"/>
        <v>12</v>
      </c>
    </row>
    <row r="82" spans="1:42" x14ac:dyDescent="0.15">
      <c r="A82" s="40">
        <v>106</v>
      </c>
      <c r="B82" s="40" t="s">
        <v>60</v>
      </c>
      <c r="C82" s="41">
        <f t="shared" si="56"/>
        <v>2.52</v>
      </c>
      <c r="D82" s="40">
        <v>1</v>
      </c>
      <c r="E82" s="40">
        <f t="shared" si="57"/>
        <v>2.52</v>
      </c>
      <c r="F82" s="40">
        <f t="shared" si="28"/>
        <v>70</v>
      </c>
      <c r="G82" s="40" t="s">
        <v>171</v>
      </c>
      <c r="H82" s="40"/>
      <c r="I82" s="35" t="str">
        <f t="shared" si="29"/>
        <v>A</v>
      </c>
      <c r="J82" s="36">
        <v>1</v>
      </c>
      <c r="K82" s="37">
        <v>1</v>
      </c>
      <c r="L82" s="35" t="str">
        <f t="shared" si="30"/>
        <v>B</v>
      </c>
      <c r="M82" s="36">
        <v>0</v>
      </c>
      <c r="N82" s="37">
        <v>1</v>
      </c>
      <c r="O82" s="35" t="str">
        <f t="shared" si="31"/>
        <v>G</v>
      </c>
      <c r="P82" s="36">
        <v>3</v>
      </c>
      <c r="Q82" s="37">
        <v>1</v>
      </c>
      <c r="R82" s="35" t="str">
        <f t="shared" si="32"/>
        <v>M</v>
      </c>
      <c r="S82" s="36">
        <v>3</v>
      </c>
      <c r="T82" s="37">
        <v>1</v>
      </c>
      <c r="U82" s="35" t="str">
        <f t="shared" si="33"/>
        <v>X</v>
      </c>
      <c r="V82" s="36">
        <v>0</v>
      </c>
      <c r="W82" s="37">
        <v>1</v>
      </c>
      <c r="X82" s="35" t="str">
        <f t="shared" si="34"/>
        <v>I</v>
      </c>
      <c r="Y82" s="36">
        <v>0</v>
      </c>
      <c r="Z82" s="37">
        <v>1</v>
      </c>
      <c r="AA82" s="35" t="str">
        <f t="shared" si="35"/>
        <v/>
      </c>
      <c r="AB82" s="36">
        <v>0</v>
      </c>
      <c r="AC82" s="37">
        <v>1</v>
      </c>
      <c r="AD82" s="35" t="str">
        <f t="shared" si="36"/>
        <v/>
      </c>
      <c r="AE82" s="36">
        <v>0</v>
      </c>
      <c r="AF82" s="37">
        <v>1</v>
      </c>
      <c r="AG82" s="35" t="str">
        <f t="shared" si="37"/>
        <v/>
      </c>
      <c r="AH82" s="36">
        <v>0</v>
      </c>
      <c r="AI82" s="37">
        <v>1</v>
      </c>
      <c r="AJ82" s="35" t="str">
        <f t="shared" si="38"/>
        <v/>
      </c>
      <c r="AK82" s="36">
        <v>0</v>
      </c>
      <c r="AL82" s="37">
        <v>1</v>
      </c>
      <c r="AM82" s="35" t="str">
        <f t="shared" si="39"/>
        <v>A</v>
      </c>
      <c r="AN82" s="36">
        <v>0</v>
      </c>
      <c r="AO82" s="37">
        <v>1</v>
      </c>
      <c r="AP82">
        <f t="shared" si="40"/>
        <v>7</v>
      </c>
    </row>
    <row r="83" spans="1:42" x14ac:dyDescent="0.15">
      <c r="A83" s="40">
        <v>107</v>
      </c>
      <c r="B83" s="40" t="s">
        <v>230</v>
      </c>
      <c r="C83" s="41">
        <f t="shared" si="56"/>
        <v>7.1999999999999993</v>
      </c>
      <c r="D83" s="40">
        <v>1</v>
      </c>
      <c r="E83" s="40">
        <f t="shared" si="57"/>
        <v>7.1999999999999993</v>
      </c>
      <c r="F83" s="40">
        <v>200</v>
      </c>
      <c r="G83" s="40" t="s">
        <v>174</v>
      </c>
      <c r="H83" s="40" t="s">
        <v>171</v>
      </c>
      <c r="I83" s="225" t="s">
        <v>209</v>
      </c>
      <c r="J83" s="226"/>
      <c r="K83" s="226"/>
      <c r="L83" s="226"/>
      <c r="M83" s="226"/>
      <c r="N83" s="226"/>
      <c r="O83" s="226"/>
      <c r="P83" s="226"/>
      <c r="Q83" s="226"/>
      <c r="R83" s="226"/>
      <c r="S83" s="226"/>
      <c r="T83" s="226"/>
      <c r="U83" s="226"/>
      <c r="V83" s="226"/>
      <c r="W83" s="226"/>
      <c r="X83" s="226"/>
      <c r="Y83" s="226"/>
      <c r="Z83" s="226"/>
      <c r="AA83" s="226"/>
      <c r="AB83" s="226"/>
      <c r="AC83" s="226"/>
      <c r="AD83" s="226"/>
      <c r="AE83" s="226"/>
      <c r="AF83" s="226"/>
      <c r="AG83" s="226"/>
      <c r="AH83" s="226"/>
      <c r="AI83" s="226"/>
      <c r="AJ83" s="226"/>
      <c r="AK83" s="226"/>
      <c r="AL83" s="226"/>
      <c r="AM83" s="226"/>
      <c r="AN83" s="226"/>
      <c r="AO83" s="226"/>
      <c r="AP83" s="227"/>
    </row>
    <row r="84" spans="1:42" x14ac:dyDescent="0.15">
      <c r="A84" s="40">
        <v>108</v>
      </c>
      <c r="B84" s="40" t="s">
        <v>28</v>
      </c>
      <c r="C84" s="41">
        <f t="shared" si="56"/>
        <v>7.56</v>
      </c>
      <c r="D84" s="40">
        <v>1</v>
      </c>
      <c r="E84" s="40">
        <f t="shared" si="57"/>
        <v>7.56</v>
      </c>
      <c r="F84" s="40">
        <f t="shared" ref="F84:F118" si="73">AP84*10</f>
        <v>210</v>
      </c>
      <c r="G84" s="40" t="s">
        <v>171</v>
      </c>
      <c r="H84" s="40"/>
      <c r="I84" s="35" t="str">
        <f t="shared" ref="I84:I118" si="74">IF(G84="G","A",(IF(G84="C","A",(IF(G84="T","A","")))))</f>
        <v>A</v>
      </c>
      <c r="J84" s="36">
        <v>0</v>
      </c>
      <c r="K84" s="37">
        <v>1</v>
      </c>
      <c r="L84" s="35" t="str">
        <f t="shared" ref="L84:L118" si="75">IF(G84="G","B",(IF(G84="C","B",(IF(G84="T","B","")))))</f>
        <v>B</v>
      </c>
      <c r="M84" s="36">
        <v>0</v>
      </c>
      <c r="N84" s="37">
        <v>1</v>
      </c>
      <c r="O84" s="35" t="str">
        <f t="shared" ref="O84:O118" si="76">IF(G84="G","G",(IF(G84="C","G",(IF(G84="T","G","")))))</f>
        <v>G</v>
      </c>
      <c r="P84" s="36">
        <v>1</v>
      </c>
      <c r="Q84" s="37">
        <v>1</v>
      </c>
      <c r="R84" s="35" t="str">
        <f t="shared" ref="R84:R118" si="77">IF(G84="G","A",IF(G84="C","M",IF(G84="T","A","")))</f>
        <v>M</v>
      </c>
      <c r="S84" s="36">
        <v>10</v>
      </c>
      <c r="T84" s="37">
        <v>1</v>
      </c>
      <c r="U84" s="35" t="str">
        <f t="shared" ref="U84:U118" si="78">IF(G84="G","B",IF(G84="C","X",IF(G84="T","B","")))</f>
        <v>X</v>
      </c>
      <c r="V84" s="36">
        <v>10</v>
      </c>
      <c r="W84" s="37">
        <v>1</v>
      </c>
      <c r="X84" s="35" t="str">
        <f t="shared" ref="X84:X118" si="79">IF(G84="G","P",IF(G84="C","I",IF(G84="T","P","")))</f>
        <v>I</v>
      </c>
      <c r="Y84" s="36">
        <v>0</v>
      </c>
      <c r="Z84" s="37">
        <v>1</v>
      </c>
      <c r="AA84" s="35" t="str">
        <f t="shared" ref="AA84:AA118" si="80">IF(G84="T",IF(H84&lt;&gt;"",H84,""),"")</f>
        <v/>
      </c>
      <c r="AB84" s="36">
        <v>0</v>
      </c>
      <c r="AC84" s="37">
        <v>1</v>
      </c>
      <c r="AD84" s="35" t="str">
        <f t="shared" ref="AD84:AD118" si="81">IF(G84="T","A","")</f>
        <v/>
      </c>
      <c r="AE84" s="36">
        <v>0</v>
      </c>
      <c r="AF84" s="37">
        <v>1</v>
      </c>
      <c r="AG84" s="35" t="str">
        <f t="shared" ref="AG84:AG118" si="82">IF(G84="T","B","")</f>
        <v/>
      </c>
      <c r="AH84" s="36">
        <v>0</v>
      </c>
      <c r="AI84" s="37">
        <v>1</v>
      </c>
      <c r="AJ84" s="35" t="str">
        <f t="shared" ref="AJ84:AJ118" si="83">IF(G84="T","P","")</f>
        <v/>
      </c>
      <c r="AK84" s="36">
        <v>0</v>
      </c>
      <c r="AL84" s="37">
        <v>1</v>
      </c>
      <c r="AM84" s="35" t="str">
        <f t="shared" ref="AM84:AM118" si="84">IF(G84="G","A",IF(G84="C","A",IF(G84="T","A","")))</f>
        <v>A</v>
      </c>
      <c r="AN84" s="36">
        <v>0</v>
      </c>
      <c r="AO84" s="37">
        <v>1</v>
      </c>
      <c r="AP84">
        <f t="shared" ref="AP84:AP118" si="85">J84*K84+M84*N84+P84*Q84+S84*T84+V84*W84+Y84*Z84+AB84*AC84+AE84*AF84+AH84*AI84+AK84*AL84+AN84*AO84</f>
        <v>21</v>
      </c>
    </row>
    <row r="85" spans="1:42" x14ac:dyDescent="0.15">
      <c r="A85" s="40">
        <v>109</v>
      </c>
      <c r="B85" s="40" t="s">
        <v>96</v>
      </c>
      <c r="C85" s="41">
        <f t="shared" si="56"/>
        <v>2.88</v>
      </c>
      <c r="D85" s="40">
        <v>1</v>
      </c>
      <c r="E85" s="40">
        <f t="shared" si="57"/>
        <v>2.88</v>
      </c>
      <c r="F85" s="40">
        <f t="shared" si="73"/>
        <v>80</v>
      </c>
      <c r="G85" s="40" t="s">
        <v>171</v>
      </c>
      <c r="H85" s="40"/>
      <c r="I85" s="35" t="str">
        <f t="shared" si="74"/>
        <v>A</v>
      </c>
      <c r="J85" s="36">
        <v>1</v>
      </c>
      <c r="K85" s="37">
        <v>1</v>
      </c>
      <c r="L85" s="35" t="str">
        <f t="shared" si="75"/>
        <v>B</v>
      </c>
      <c r="M85" s="36">
        <v>0</v>
      </c>
      <c r="N85" s="37">
        <v>1</v>
      </c>
      <c r="O85" s="35" t="str">
        <f t="shared" si="76"/>
        <v>G</v>
      </c>
      <c r="P85" s="36">
        <v>1</v>
      </c>
      <c r="Q85" s="37">
        <v>1</v>
      </c>
      <c r="R85" s="35" t="str">
        <f t="shared" si="77"/>
        <v>M</v>
      </c>
      <c r="S85" s="36">
        <v>6</v>
      </c>
      <c r="T85" s="37">
        <v>1</v>
      </c>
      <c r="U85" s="35" t="str">
        <f t="shared" si="78"/>
        <v>X</v>
      </c>
      <c r="V85" s="36">
        <v>0</v>
      </c>
      <c r="W85" s="37">
        <v>1</v>
      </c>
      <c r="X85" s="35" t="str">
        <f t="shared" si="79"/>
        <v>I</v>
      </c>
      <c r="Y85" s="36">
        <v>0</v>
      </c>
      <c r="Z85" s="37">
        <v>1</v>
      </c>
      <c r="AA85" s="35" t="str">
        <f t="shared" si="80"/>
        <v/>
      </c>
      <c r="AB85" s="36">
        <v>0</v>
      </c>
      <c r="AC85" s="37">
        <v>1</v>
      </c>
      <c r="AD85" s="35" t="str">
        <f t="shared" si="81"/>
        <v/>
      </c>
      <c r="AE85" s="36">
        <v>0</v>
      </c>
      <c r="AF85" s="37">
        <v>1</v>
      </c>
      <c r="AG85" s="35" t="str">
        <f t="shared" si="82"/>
        <v/>
      </c>
      <c r="AH85" s="36">
        <v>0</v>
      </c>
      <c r="AI85" s="37">
        <v>1</v>
      </c>
      <c r="AJ85" s="35" t="str">
        <f t="shared" si="83"/>
        <v/>
      </c>
      <c r="AK85" s="36">
        <v>0</v>
      </c>
      <c r="AL85" s="37">
        <v>1</v>
      </c>
      <c r="AM85" s="35" t="str">
        <f t="shared" si="84"/>
        <v>A</v>
      </c>
      <c r="AN85" s="36">
        <v>0</v>
      </c>
      <c r="AO85" s="37">
        <v>1</v>
      </c>
      <c r="AP85">
        <f t="shared" si="85"/>
        <v>8</v>
      </c>
    </row>
    <row r="86" spans="1:42" x14ac:dyDescent="0.15">
      <c r="A86" s="40">
        <v>110</v>
      </c>
      <c r="B86" s="40" t="s">
        <v>15</v>
      </c>
      <c r="C86" s="41">
        <f t="shared" si="56"/>
        <v>3.9599999999999995</v>
      </c>
      <c r="D86" s="40">
        <v>1</v>
      </c>
      <c r="E86" s="40">
        <f t="shared" si="57"/>
        <v>3.9599999999999995</v>
      </c>
      <c r="F86" s="40">
        <f t="shared" si="73"/>
        <v>110</v>
      </c>
      <c r="G86" s="40" t="s">
        <v>171</v>
      </c>
      <c r="H86" s="40"/>
      <c r="I86" s="35" t="str">
        <f t="shared" si="74"/>
        <v>A</v>
      </c>
      <c r="J86" s="36">
        <v>0</v>
      </c>
      <c r="K86" s="37">
        <v>1</v>
      </c>
      <c r="L86" s="35" t="str">
        <f t="shared" si="75"/>
        <v>B</v>
      </c>
      <c r="M86" s="36">
        <v>0</v>
      </c>
      <c r="N86" s="37">
        <v>1</v>
      </c>
      <c r="O86" s="35" t="str">
        <f t="shared" si="76"/>
        <v>G</v>
      </c>
      <c r="P86" s="36">
        <v>1</v>
      </c>
      <c r="Q86" s="37">
        <v>1</v>
      </c>
      <c r="R86" s="35" t="str">
        <f t="shared" si="77"/>
        <v>M</v>
      </c>
      <c r="S86" s="36">
        <v>10</v>
      </c>
      <c r="T86" s="37">
        <v>1</v>
      </c>
      <c r="U86" s="35" t="str">
        <f t="shared" si="78"/>
        <v>X</v>
      </c>
      <c r="V86" s="36">
        <v>0</v>
      </c>
      <c r="W86" s="37">
        <v>1</v>
      </c>
      <c r="X86" s="35" t="str">
        <f t="shared" si="79"/>
        <v>I</v>
      </c>
      <c r="Y86" s="36">
        <v>0</v>
      </c>
      <c r="Z86" s="37">
        <v>1</v>
      </c>
      <c r="AA86" s="35" t="str">
        <f t="shared" si="80"/>
        <v/>
      </c>
      <c r="AB86" s="36">
        <v>0</v>
      </c>
      <c r="AC86" s="37">
        <v>1</v>
      </c>
      <c r="AD86" s="35" t="str">
        <f t="shared" si="81"/>
        <v/>
      </c>
      <c r="AE86" s="36">
        <v>0</v>
      </c>
      <c r="AF86" s="37">
        <v>1</v>
      </c>
      <c r="AG86" s="35" t="str">
        <f t="shared" si="82"/>
        <v/>
      </c>
      <c r="AH86" s="36">
        <v>0</v>
      </c>
      <c r="AI86" s="37">
        <v>1</v>
      </c>
      <c r="AJ86" s="35" t="str">
        <f t="shared" si="83"/>
        <v/>
      </c>
      <c r="AK86" s="36">
        <v>0</v>
      </c>
      <c r="AL86" s="37">
        <v>1</v>
      </c>
      <c r="AM86" s="35" t="str">
        <f t="shared" si="84"/>
        <v>A</v>
      </c>
      <c r="AN86" s="36">
        <v>0</v>
      </c>
      <c r="AO86" s="37">
        <v>1</v>
      </c>
      <c r="AP86">
        <f t="shared" si="85"/>
        <v>11</v>
      </c>
    </row>
    <row r="87" spans="1:42" x14ac:dyDescent="0.15">
      <c r="A87" s="40">
        <v>111</v>
      </c>
      <c r="B87" s="40" t="s">
        <v>14</v>
      </c>
      <c r="C87" s="41">
        <f t="shared" si="56"/>
        <v>5.76</v>
      </c>
      <c r="D87" s="40">
        <v>1</v>
      </c>
      <c r="E87" s="40">
        <f t="shared" si="57"/>
        <v>5.76</v>
      </c>
      <c r="F87" s="40">
        <f t="shared" si="73"/>
        <v>160</v>
      </c>
      <c r="G87" s="40" t="s">
        <v>171</v>
      </c>
      <c r="H87" s="40"/>
      <c r="I87" s="35" t="str">
        <f t="shared" si="74"/>
        <v>A</v>
      </c>
      <c r="J87" s="36">
        <v>0</v>
      </c>
      <c r="K87" s="37">
        <v>1</v>
      </c>
      <c r="L87" s="35" t="str">
        <f t="shared" si="75"/>
        <v>B</v>
      </c>
      <c r="M87" s="36">
        <v>0</v>
      </c>
      <c r="N87" s="37">
        <v>1</v>
      </c>
      <c r="O87" s="35" t="str">
        <f t="shared" si="76"/>
        <v>G</v>
      </c>
      <c r="P87" s="36">
        <v>0</v>
      </c>
      <c r="Q87" s="37">
        <v>1</v>
      </c>
      <c r="R87" s="35" t="str">
        <f t="shared" si="77"/>
        <v>M</v>
      </c>
      <c r="S87" s="36">
        <v>16</v>
      </c>
      <c r="T87" s="37">
        <v>1</v>
      </c>
      <c r="U87" s="35" t="str">
        <f t="shared" si="78"/>
        <v>X</v>
      </c>
      <c r="V87" s="36">
        <v>0</v>
      </c>
      <c r="W87" s="37">
        <v>1</v>
      </c>
      <c r="X87" s="35" t="str">
        <f t="shared" si="79"/>
        <v>I</v>
      </c>
      <c r="Y87" s="36">
        <v>0</v>
      </c>
      <c r="Z87" s="37">
        <v>1</v>
      </c>
      <c r="AA87" s="35" t="str">
        <f t="shared" si="80"/>
        <v/>
      </c>
      <c r="AB87" s="36">
        <v>0</v>
      </c>
      <c r="AC87" s="37">
        <v>1</v>
      </c>
      <c r="AD87" s="35" t="str">
        <f t="shared" si="81"/>
        <v/>
      </c>
      <c r="AE87" s="36">
        <v>0</v>
      </c>
      <c r="AF87" s="37">
        <v>1</v>
      </c>
      <c r="AG87" s="35" t="str">
        <f t="shared" si="82"/>
        <v/>
      </c>
      <c r="AH87" s="36">
        <v>0</v>
      </c>
      <c r="AI87" s="37">
        <v>1</v>
      </c>
      <c r="AJ87" s="35" t="str">
        <f t="shared" si="83"/>
        <v/>
      </c>
      <c r="AK87" s="36">
        <v>0</v>
      </c>
      <c r="AL87" s="37">
        <v>1</v>
      </c>
      <c r="AM87" s="35" t="str">
        <f t="shared" si="84"/>
        <v>A</v>
      </c>
      <c r="AN87" s="36">
        <v>0</v>
      </c>
      <c r="AO87" s="37">
        <v>1</v>
      </c>
      <c r="AP87">
        <f t="shared" si="85"/>
        <v>16</v>
      </c>
    </row>
    <row r="88" spans="1:42" x14ac:dyDescent="0.15">
      <c r="A88" s="40">
        <v>112</v>
      </c>
      <c r="B88" s="40" t="s">
        <v>90</v>
      </c>
      <c r="C88" s="41">
        <f>E88</f>
        <v>0</v>
      </c>
      <c r="D88" s="40">
        <v>1</v>
      </c>
      <c r="E88" s="40">
        <f>F88*0.036</f>
        <v>0</v>
      </c>
      <c r="F88" s="40">
        <f>AP88*10</f>
        <v>0</v>
      </c>
      <c r="G88" s="40"/>
      <c r="H88" s="40"/>
      <c r="I88" s="35" t="str">
        <f t="shared" si="74"/>
        <v/>
      </c>
      <c r="J88" s="36">
        <v>0</v>
      </c>
      <c r="K88" s="37">
        <v>1</v>
      </c>
      <c r="L88" s="35" t="str">
        <f t="shared" si="75"/>
        <v/>
      </c>
      <c r="M88" s="36">
        <v>0</v>
      </c>
      <c r="N88" s="37">
        <v>1</v>
      </c>
      <c r="O88" s="35" t="str">
        <f t="shared" si="76"/>
        <v/>
      </c>
      <c r="P88" s="36">
        <v>0</v>
      </c>
      <c r="Q88" s="37">
        <v>1</v>
      </c>
      <c r="R88" s="35" t="str">
        <f t="shared" si="77"/>
        <v/>
      </c>
      <c r="S88" s="36">
        <v>0</v>
      </c>
      <c r="T88" s="37">
        <v>1</v>
      </c>
      <c r="U88" s="35" t="str">
        <f t="shared" si="78"/>
        <v/>
      </c>
      <c r="V88" s="36">
        <v>0</v>
      </c>
      <c r="W88" s="37">
        <v>1</v>
      </c>
      <c r="X88" s="35" t="str">
        <f t="shared" si="79"/>
        <v/>
      </c>
      <c r="Y88" s="36">
        <v>0</v>
      </c>
      <c r="Z88" s="37">
        <v>1</v>
      </c>
      <c r="AA88" s="35" t="str">
        <f t="shared" si="80"/>
        <v/>
      </c>
      <c r="AB88" s="36">
        <v>0</v>
      </c>
      <c r="AC88" s="37">
        <v>1</v>
      </c>
      <c r="AD88" s="35" t="str">
        <f t="shared" si="81"/>
        <v/>
      </c>
      <c r="AE88" s="36">
        <v>0</v>
      </c>
      <c r="AF88" s="37">
        <v>1</v>
      </c>
      <c r="AG88" s="35" t="str">
        <f t="shared" si="82"/>
        <v/>
      </c>
      <c r="AH88" s="36">
        <v>0</v>
      </c>
      <c r="AI88" s="37">
        <v>1</v>
      </c>
      <c r="AJ88" s="35" t="str">
        <f t="shared" si="83"/>
        <v/>
      </c>
      <c r="AK88" s="36">
        <v>0</v>
      </c>
      <c r="AL88" s="37">
        <v>1</v>
      </c>
      <c r="AM88" s="35" t="str">
        <f t="shared" si="84"/>
        <v/>
      </c>
      <c r="AN88" s="36">
        <v>0</v>
      </c>
      <c r="AO88" s="37">
        <v>1</v>
      </c>
      <c r="AP88">
        <f t="shared" si="85"/>
        <v>0</v>
      </c>
    </row>
    <row r="89" spans="1:42" x14ac:dyDescent="0.15">
      <c r="A89" s="40">
        <v>113</v>
      </c>
      <c r="B89" s="40" t="s">
        <v>91</v>
      </c>
      <c r="C89" s="41">
        <f t="shared" si="56"/>
        <v>0</v>
      </c>
      <c r="D89" s="40">
        <v>1</v>
      </c>
      <c r="E89" s="40">
        <f t="shared" si="57"/>
        <v>0</v>
      </c>
      <c r="F89" s="40">
        <f t="shared" si="73"/>
        <v>0</v>
      </c>
      <c r="G89" s="40"/>
      <c r="H89" s="40"/>
      <c r="I89" s="35" t="str">
        <f t="shared" si="74"/>
        <v/>
      </c>
      <c r="J89" s="36">
        <v>0</v>
      </c>
      <c r="K89" s="37">
        <v>1</v>
      </c>
      <c r="L89" s="35" t="str">
        <f t="shared" si="75"/>
        <v/>
      </c>
      <c r="M89" s="36">
        <v>0</v>
      </c>
      <c r="N89" s="37">
        <v>1</v>
      </c>
      <c r="O89" s="35" t="str">
        <f t="shared" si="76"/>
        <v/>
      </c>
      <c r="P89" s="36">
        <v>0</v>
      </c>
      <c r="Q89" s="37">
        <v>1</v>
      </c>
      <c r="R89" s="35" t="str">
        <f t="shared" si="77"/>
        <v/>
      </c>
      <c r="S89" s="36">
        <v>0</v>
      </c>
      <c r="T89" s="37">
        <v>1</v>
      </c>
      <c r="U89" s="35" t="str">
        <f t="shared" si="78"/>
        <v/>
      </c>
      <c r="V89" s="36">
        <v>0</v>
      </c>
      <c r="W89" s="37">
        <v>1</v>
      </c>
      <c r="X89" s="35" t="str">
        <f t="shared" si="79"/>
        <v/>
      </c>
      <c r="Y89" s="36">
        <v>0</v>
      </c>
      <c r="Z89" s="37">
        <v>1</v>
      </c>
      <c r="AA89" s="35" t="str">
        <f t="shared" si="80"/>
        <v/>
      </c>
      <c r="AB89" s="36">
        <v>0</v>
      </c>
      <c r="AC89" s="37">
        <v>1</v>
      </c>
      <c r="AD89" s="35" t="str">
        <f t="shared" si="81"/>
        <v/>
      </c>
      <c r="AE89" s="36">
        <v>0</v>
      </c>
      <c r="AF89" s="37">
        <v>1</v>
      </c>
      <c r="AG89" s="35" t="str">
        <f t="shared" si="82"/>
        <v/>
      </c>
      <c r="AH89" s="36">
        <v>0</v>
      </c>
      <c r="AI89" s="37">
        <v>1</v>
      </c>
      <c r="AJ89" s="35" t="str">
        <f t="shared" si="83"/>
        <v/>
      </c>
      <c r="AK89" s="36">
        <v>0</v>
      </c>
      <c r="AL89" s="37">
        <v>1</v>
      </c>
      <c r="AM89" s="35" t="str">
        <f t="shared" si="84"/>
        <v/>
      </c>
      <c r="AN89" s="36">
        <v>0</v>
      </c>
      <c r="AO89" s="37">
        <v>1</v>
      </c>
      <c r="AP89">
        <f t="shared" si="85"/>
        <v>0</v>
      </c>
    </row>
    <row r="90" spans="1:42" x14ac:dyDescent="0.15">
      <c r="A90" s="40">
        <v>114</v>
      </c>
      <c r="B90" s="40" t="s">
        <v>27</v>
      </c>
      <c r="C90" s="41">
        <f t="shared" si="56"/>
        <v>1.0799999999999998</v>
      </c>
      <c r="D90" s="40">
        <v>1</v>
      </c>
      <c r="E90" s="40">
        <f t="shared" si="57"/>
        <v>1.0799999999999998</v>
      </c>
      <c r="F90" s="40">
        <f t="shared" si="73"/>
        <v>30</v>
      </c>
      <c r="G90" s="40" t="s">
        <v>171</v>
      </c>
      <c r="H90" s="40"/>
      <c r="I90" s="35" t="str">
        <f t="shared" si="74"/>
        <v>A</v>
      </c>
      <c r="J90" s="36">
        <v>1</v>
      </c>
      <c r="K90" s="37">
        <v>1</v>
      </c>
      <c r="L90" s="35" t="str">
        <f t="shared" si="75"/>
        <v>B</v>
      </c>
      <c r="M90" s="36">
        <v>0</v>
      </c>
      <c r="N90" s="37">
        <v>1</v>
      </c>
      <c r="O90" s="35" t="str">
        <f t="shared" si="76"/>
        <v>G</v>
      </c>
      <c r="P90" s="36">
        <v>1</v>
      </c>
      <c r="Q90" s="37">
        <v>1</v>
      </c>
      <c r="R90" s="35" t="str">
        <f t="shared" si="77"/>
        <v>M</v>
      </c>
      <c r="S90" s="36">
        <v>1</v>
      </c>
      <c r="T90" s="37">
        <v>1</v>
      </c>
      <c r="U90" s="35" t="str">
        <f t="shared" si="78"/>
        <v>X</v>
      </c>
      <c r="V90" s="36">
        <v>0</v>
      </c>
      <c r="W90" s="37">
        <v>1</v>
      </c>
      <c r="X90" s="35" t="str">
        <f t="shared" si="79"/>
        <v>I</v>
      </c>
      <c r="Y90" s="36">
        <v>0</v>
      </c>
      <c r="Z90" s="37">
        <v>1</v>
      </c>
      <c r="AA90" s="35" t="str">
        <f t="shared" si="80"/>
        <v/>
      </c>
      <c r="AB90" s="36">
        <v>0</v>
      </c>
      <c r="AC90" s="37">
        <v>1</v>
      </c>
      <c r="AD90" s="35" t="str">
        <f t="shared" si="81"/>
        <v/>
      </c>
      <c r="AE90" s="36">
        <v>0</v>
      </c>
      <c r="AF90" s="37">
        <v>1</v>
      </c>
      <c r="AG90" s="35" t="str">
        <f t="shared" si="82"/>
        <v/>
      </c>
      <c r="AH90" s="36">
        <v>0</v>
      </c>
      <c r="AI90" s="37">
        <v>1</v>
      </c>
      <c r="AJ90" s="35" t="str">
        <f t="shared" si="83"/>
        <v/>
      </c>
      <c r="AK90" s="36">
        <v>0</v>
      </c>
      <c r="AL90" s="37">
        <v>1</v>
      </c>
      <c r="AM90" s="35" t="str">
        <f t="shared" si="84"/>
        <v>A</v>
      </c>
      <c r="AN90" s="36">
        <v>0</v>
      </c>
      <c r="AO90" s="37">
        <v>1</v>
      </c>
      <c r="AP90">
        <f t="shared" si="85"/>
        <v>3</v>
      </c>
    </row>
    <row r="91" spans="1:42" x14ac:dyDescent="0.15">
      <c r="A91" s="40">
        <v>115</v>
      </c>
      <c r="B91" s="40" t="s">
        <v>63</v>
      </c>
      <c r="C91" s="41">
        <f t="shared" si="56"/>
        <v>0</v>
      </c>
      <c r="D91" s="40">
        <v>1</v>
      </c>
      <c r="E91" s="40">
        <f t="shared" si="57"/>
        <v>0</v>
      </c>
      <c r="F91" s="40">
        <f t="shared" si="73"/>
        <v>0</v>
      </c>
      <c r="G91" s="40"/>
      <c r="H91" s="40"/>
      <c r="I91" s="35" t="str">
        <f t="shared" si="74"/>
        <v/>
      </c>
      <c r="J91" s="36">
        <v>0</v>
      </c>
      <c r="K91" s="37">
        <v>1</v>
      </c>
      <c r="L91" s="35" t="str">
        <f t="shared" si="75"/>
        <v/>
      </c>
      <c r="M91" s="36">
        <v>0</v>
      </c>
      <c r="N91" s="37">
        <v>1</v>
      </c>
      <c r="O91" s="35" t="str">
        <f t="shared" si="76"/>
        <v/>
      </c>
      <c r="P91" s="36">
        <v>0</v>
      </c>
      <c r="Q91" s="37">
        <v>1</v>
      </c>
      <c r="R91" s="35" t="str">
        <f t="shared" si="77"/>
        <v/>
      </c>
      <c r="S91" s="36">
        <v>0</v>
      </c>
      <c r="T91" s="37">
        <v>1</v>
      </c>
      <c r="U91" s="35" t="str">
        <f t="shared" si="78"/>
        <v/>
      </c>
      <c r="V91" s="36">
        <v>0</v>
      </c>
      <c r="W91" s="37">
        <v>1</v>
      </c>
      <c r="X91" s="35" t="str">
        <f t="shared" si="79"/>
        <v/>
      </c>
      <c r="Y91" s="36">
        <v>0</v>
      </c>
      <c r="Z91" s="37">
        <v>1</v>
      </c>
      <c r="AA91" s="35" t="str">
        <f t="shared" si="80"/>
        <v/>
      </c>
      <c r="AB91" s="36">
        <v>0</v>
      </c>
      <c r="AC91" s="37">
        <v>1</v>
      </c>
      <c r="AD91" s="35" t="str">
        <f t="shared" si="81"/>
        <v/>
      </c>
      <c r="AE91" s="36">
        <v>0</v>
      </c>
      <c r="AF91" s="37">
        <v>1</v>
      </c>
      <c r="AG91" s="35" t="str">
        <f t="shared" si="82"/>
        <v/>
      </c>
      <c r="AH91" s="36">
        <v>0</v>
      </c>
      <c r="AI91" s="37">
        <v>1</v>
      </c>
      <c r="AJ91" s="35" t="str">
        <f t="shared" si="83"/>
        <v/>
      </c>
      <c r="AK91" s="36">
        <v>0</v>
      </c>
      <c r="AL91" s="37">
        <v>1</v>
      </c>
      <c r="AM91" s="35" t="str">
        <f t="shared" si="84"/>
        <v/>
      </c>
      <c r="AN91" s="36">
        <v>0</v>
      </c>
      <c r="AO91" s="37">
        <v>1</v>
      </c>
      <c r="AP91">
        <f t="shared" si="85"/>
        <v>0</v>
      </c>
    </row>
    <row r="92" spans="1:42" x14ac:dyDescent="0.15">
      <c r="A92" s="40">
        <v>116</v>
      </c>
      <c r="B92" s="40" t="s">
        <v>17</v>
      </c>
      <c r="C92" s="41">
        <f t="shared" si="56"/>
        <v>0</v>
      </c>
      <c r="D92" s="40">
        <v>1</v>
      </c>
      <c r="E92" s="40">
        <f t="shared" si="57"/>
        <v>0</v>
      </c>
      <c r="F92" s="40">
        <f t="shared" si="73"/>
        <v>0</v>
      </c>
      <c r="G92" s="40"/>
      <c r="H92" s="40"/>
      <c r="I92" s="35" t="str">
        <f t="shared" si="74"/>
        <v/>
      </c>
      <c r="J92" s="36">
        <v>0</v>
      </c>
      <c r="K92" s="37">
        <v>1</v>
      </c>
      <c r="L92" s="35" t="str">
        <f t="shared" si="75"/>
        <v/>
      </c>
      <c r="M92" s="36">
        <v>0</v>
      </c>
      <c r="N92" s="37">
        <v>1</v>
      </c>
      <c r="O92" s="35" t="str">
        <f t="shared" si="76"/>
        <v/>
      </c>
      <c r="P92" s="36">
        <v>0</v>
      </c>
      <c r="Q92" s="37">
        <v>1</v>
      </c>
      <c r="R92" s="35" t="str">
        <f t="shared" si="77"/>
        <v/>
      </c>
      <c r="S92" s="36">
        <v>0</v>
      </c>
      <c r="T92" s="37">
        <v>1</v>
      </c>
      <c r="U92" s="35" t="str">
        <f t="shared" si="78"/>
        <v/>
      </c>
      <c r="V92" s="36">
        <v>0</v>
      </c>
      <c r="W92" s="37">
        <v>1</v>
      </c>
      <c r="X92" s="35" t="str">
        <f t="shared" si="79"/>
        <v/>
      </c>
      <c r="Y92" s="36">
        <v>0</v>
      </c>
      <c r="Z92" s="37">
        <v>1</v>
      </c>
      <c r="AA92" s="35" t="str">
        <f t="shared" si="80"/>
        <v/>
      </c>
      <c r="AB92" s="36">
        <v>0</v>
      </c>
      <c r="AC92" s="37">
        <v>1</v>
      </c>
      <c r="AD92" s="35" t="str">
        <f t="shared" si="81"/>
        <v/>
      </c>
      <c r="AE92" s="36">
        <v>0</v>
      </c>
      <c r="AF92" s="37">
        <v>1</v>
      </c>
      <c r="AG92" s="35" t="str">
        <f t="shared" si="82"/>
        <v/>
      </c>
      <c r="AH92" s="36">
        <v>0</v>
      </c>
      <c r="AI92" s="37">
        <v>1</v>
      </c>
      <c r="AJ92" s="35" t="str">
        <f t="shared" si="83"/>
        <v/>
      </c>
      <c r="AK92" s="36">
        <v>0</v>
      </c>
      <c r="AL92" s="37">
        <v>1</v>
      </c>
      <c r="AM92" s="35" t="str">
        <f t="shared" si="84"/>
        <v/>
      </c>
      <c r="AN92" s="36">
        <v>0</v>
      </c>
      <c r="AO92" s="37">
        <v>1</v>
      </c>
      <c r="AP92">
        <f t="shared" si="85"/>
        <v>0</v>
      </c>
    </row>
    <row r="93" spans="1:42" x14ac:dyDescent="0.15">
      <c r="A93" s="40">
        <v>117</v>
      </c>
      <c r="B93" s="40" t="s">
        <v>80</v>
      </c>
      <c r="C93" s="41">
        <f t="shared" si="56"/>
        <v>1.7999999999999998</v>
      </c>
      <c r="D93" s="40">
        <v>1</v>
      </c>
      <c r="E93" s="40">
        <f t="shared" si="57"/>
        <v>1.7999999999999998</v>
      </c>
      <c r="F93" s="40">
        <f t="shared" si="73"/>
        <v>50</v>
      </c>
      <c r="G93" s="40" t="s">
        <v>171</v>
      </c>
      <c r="H93" s="40"/>
      <c r="I93" s="35" t="str">
        <f t="shared" si="74"/>
        <v>A</v>
      </c>
      <c r="J93" s="36">
        <v>1</v>
      </c>
      <c r="K93" s="37">
        <v>1</v>
      </c>
      <c r="L93" s="35" t="str">
        <f t="shared" si="75"/>
        <v>B</v>
      </c>
      <c r="M93" s="36">
        <v>0</v>
      </c>
      <c r="N93" s="37">
        <v>1</v>
      </c>
      <c r="O93" s="35" t="str">
        <f t="shared" si="76"/>
        <v>G</v>
      </c>
      <c r="P93" s="36">
        <v>1</v>
      </c>
      <c r="Q93" s="37">
        <v>1</v>
      </c>
      <c r="R93" s="35" t="str">
        <f t="shared" si="77"/>
        <v>M</v>
      </c>
      <c r="S93" s="36">
        <v>3</v>
      </c>
      <c r="T93" s="37">
        <v>1</v>
      </c>
      <c r="U93" s="35" t="str">
        <f t="shared" si="78"/>
        <v>X</v>
      </c>
      <c r="V93" s="36">
        <v>0</v>
      </c>
      <c r="W93" s="37">
        <v>1</v>
      </c>
      <c r="X93" s="35" t="str">
        <f t="shared" si="79"/>
        <v>I</v>
      </c>
      <c r="Y93" s="36">
        <v>0</v>
      </c>
      <c r="Z93" s="37">
        <v>1</v>
      </c>
      <c r="AA93" s="35" t="str">
        <f t="shared" si="80"/>
        <v/>
      </c>
      <c r="AB93" s="36">
        <v>0</v>
      </c>
      <c r="AC93" s="37">
        <v>1</v>
      </c>
      <c r="AD93" s="35" t="str">
        <f t="shared" si="81"/>
        <v/>
      </c>
      <c r="AE93" s="36">
        <v>0</v>
      </c>
      <c r="AF93" s="37">
        <v>1</v>
      </c>
      <c r="AG93" s="35" t="str">
        <f t="shared" si="82"/>
        <v/>
      </c>
      <c r="AH93" s="36">
        <v>0</v>
      </c>
      <c r="AI93" s="37">
        <v>1</v>
      </c>
      <c r="AJ93" s="35" t="str">
        <f t="shared" si="83"/>
        <v/>
      </c>
      <c r="AK93" s="36">
        <v>0</v>
      </c>
      <c r="AL93" s="37">
        <v>1</v>
      </c>
      <c r="AM93" s="35" t="str">
        <f t="shared" si="84"/>
        <v>A</v>
      </c>
      <c r="AN93" s="36">
        <v>0</v>
      </c>
      <c r="AO93" s="37">
        <v>1</v>
      </c>
      <c r="AP93">
        <f t="shared" si="85"/>
        <v>5</v>
      </c>
    </row>
    <row r="94" spans="1:42" x14ac:dyDescent="0.15">
      <c r="A94" s="40">
        <v>118</v>
      </c>
      <c r="B94" s="40" t="s">
        <v>88</v>
      </c>
      <c r="C94" s="41">
        <f t="shared" si="56"/>
        <v>0</v>
      </c>
      <c r="D94" s="40">
        <v>1</v>
      </c>
      <c r="E94" s="40">
        <f t="shared" si="57"/>
        <v>0</v>
      </c>
      <c r="F94" s="40">
        <f t="shared" si="73"/>
        <v>0</v>
      </c>
      <c r="G94" s="40"/>
      <c r="H94" s="40"/>
      <c r="I94" s="35" t="str">
        <f t="shared" si="74"/>
        <v/>
      </c>
      <c r="J94" s="36">
        <v>0</v>
      </c>
      <c r="K94" s="37">
        <v>1</v>
      </c>
      <c r="L94" s="35" t="str">
        <f t="shared" si="75"/>
        <v/>
      </c>
      <c r="M94" s="36">
        <v>0</v>
      </c>
      <c r="N94" s="37">
        <v>1</v>
      </c>
      <c r="O94" s="35" t="str">
        <f t="shared" si="76"/>
        <v/>
      </c>
      <c r="P94" s="36">
        <v>0</v>
      </c>
      <c r="Q94" s="37">
        <v>1</v>
      </c>
      <c r="R94" s="35" t="str">
        <f t="shared" si="77"/>
        <v/>
      </c>
      <c r="S94" s="36">
        <v>0</v>
      </c>
      <c r="T94" s="37">
        <v>1</v>
      </c>
      <c r="U94" s="35" t="str">
        <f t="shared" si="78"/>
        <v/>
      </c>
      <c r="V94" s="36">
        <v>0</v>
      </c>
      <c r="W94" s="37">
        <v>1</v>
      </c>
      <c r="X94" s="35" t="str">
        <f t="shared" si="79"/>
        <v/>
      </c>
      <c r="Y94" s="36">
        <v>0</v>
      </c>
      <c r="Z94" s="37">
        <v>1</v>
      </c>
      <c r="AA94" s="35" t="str">
        <f t="shared" si="80"/>
        <v/>
      </c>
      <c r="AB94" s="36">
        <v>0</v>
      </c>
      <c r="AC94" s="37">
        <v>1</v>
      </c>
      <c r="AD94" s="35" t="str">
        <f t="shared" si="81"/>
        <v/>
      </c>
      <c r="AE94" s="36">
        <v>0</v>
      </c>
      <c r="AF94" s="37">
        <v>1</v>
      </c>
      <c r="AG94" s="35" t="str">
        <f t="shared" si="82"/>
        <v/>
      </c>
      <c r="AH94" s="36">
        <v>0</v>
      </c>
      <c r="AI94" s="37">
        <v>1</v>
      </c>
      <c r="AJ94" s="35" t="str">
        <f t="shared" si="83"/>
        <v/>
      </c>
      <c r="AK94" s="36">
        <v>0</v>
      </c>
      <c r="AL94" s="37">
        <v>1</v>
      </c>
      <c r="AM94" s="35" t="str">
        <f t="shared" si="84"/>
        <v/>
      </c>
      <c r="AN94" s="36">
        <v>0</v>
      </c>
      <c r="AO94" s="37">
        <v>1</v>
      </c>
      <c r="AP94">
        <f t="shared" si="85"/>
        <v>0</v>
      </c>
    </row>
    <row r="95" spans="1:42" x14ac:dyDescent="0.15">
      <c r="A95" s="40">
        <v>119</v>
      </c>
      <c r="B95" s="40" t="s">
        <v>13</v>
      </c>
      <c r="C95" s="41">
        <f t="shared" si="56"/>
        <v>5.76</v>
      </c>
      <c r="D95" s="40">
        <v>1</v>
      </c>
      <c r="E95" s="40">
        <f t="shared" si="57"/>
        <v>5.76</v>
      </c>
      <c r="F95" s="40">
        <f t="shared" si="73"/>
        <v>160</v>
      </c>
      <c r="G95" s="40" t="s">
        <v>170</v>
      </c>
      <c r="H95" s="40"/>
      <c r="I95" s="35" t="str">
        <f t="shared" si="74"/>
        <v>A</v>
      </c>
      <c r="J95" s="36">
        <v>0</v>
      </c>
      <c r="K95" s="37">
        <v>1</v>
      </c>
      <c r="L95" s="35" t="str">
        <f t="shared" si="75"/>
        <v>B</v>
      </c>
      <c r="M95" s="36">
        <v>16</v>
      </c>
      <c r="N95" s="37">
        <v>1</v>
      </c>
      <c r="O95" s="35" t="str">
        <f t="shared" si="76"/>
        <v>G</v>
      </c>
      <c r="P95" s="36">
        <v>0</v>
      </c>
      <c r="Q95" s="37">
        <v>1</v>
      </c>
      <c r="R95" s="35" t="str">
        <f t="shared" si="77"/>
        <v>A</v>
      </c>
      <c r="S95" s="36">
        <v>0</v>
      </c>
      <c r="T95" s="37">
        <v>1</v>
      </c>
      <c r="U95" s="35" t="str">
        <f t="shared" si="78"/>
        <v>B</v>
      </c>
      <c r="V95" s="36">
        <v>0</v>
      </c>
      <c r="W95" s="37">
        <v>1</v>
      </c>
      <c r="X95" s="35" t="str">
        <f t="shared" si="79"/>
        <v>P</v>
      </c>
      <c r="Y95" s="36">
        <v>0</v>
      </c>
      <c r="Z95" s="37">
        <v>1</v>
      </c>
      <c r="AA95" s="35" t="str">
        <f t="shared" si="80"/>
        <v/>
      </c>
      <c r="AB95" s="36">
        <v>0</v>
      </c>
      <c r="AC95" s="37">
        <v>1</v>
      </c>
      <c r="AD95" s="35" t="str">
        <f t="shared" si="81"/>
        <v/>
      </c>
      <c r="AE95" s="36">
        <v>0</v>
      </c>
      <c r="AF95" s="37">
        <v>1</v>
      </c>
      <c r="AG95" s="35" t="str">
        <f t="shared" si="82"/>
        <v/>
      </c>
      <c r="AH95" s="36">
        <v>0</v>
      </c>
      <c r="AI95" s="37">
        <v>1</v>
      </c>
      <c r="AJ95" s="35" t="str">
        <f t="shared" si="83"/>
        <v/>
      </c>
      <c r="AK95" s="36">
        <v>0</v>
      </c>
      <c r="AL95" s="37">
        <v>1</v>
      </c>
      <c r="AM95" s="35" t="str">
        <f t="shared" si="84"/>
        <v>A</v>
      </c>
      <c r="AN95" s="36">
        <v>0</v>
      </c>
      <c r="AO95" s="37">
        <v>1</v>
      </c>
      <c r="AP95">
        <f t="shared" si="85"/>
        <v>16</v>
      </c>
    </row>
    <row r="96" spans="1:42" x14ac:dyDescent="0.15">
      <c r="A96" s="40">
        <v>120</v>
      </c>
      <c r="B96" s="40" t="s">
        <v>87</v>
      </c>
      <c r="C96" s="41">
        <f t="shared" si="56"/>
        <v>1.7999999999999998</v>
      </c>
      <c r="D96" s="40">
        <v>1</v>
      </c>
      <c r="E96" s="40">
        <f t="shared" si="57"/>
        <v>1.7999999999999998</v>
      </c>
      <c r="F96" s="40">
        <f t="shared" si="73"/>
        <v>50</v>
      </c>
      <c r="G96" s="40" t="s">
        <v>171</v>
      </c>
      <c r="H96" s="40"/>
      <c r="I96" s="35" t="str">
        <f t="shared" si="74"/>
        <v>A</v>
      </c>
      <c r="J96" s="36">
        <v>1</v>
      </c>
      <c r="K96" s="37">
        <v>1</v>
      </c>
      <c r="L96" s="35" t="str">
        <f t="shared" si="75"/>
        <v>B</v>
      </c>
      <c r="M96" s="36">
        <v>0</v>
      </c>
      <c r="N96" s="37">
        <v>1</v>
      </c>
      <c r="O96" s="35" t="str">
        <f t="shared" si="76"/>
        <v>G</v>
      </c>
      <c r="P96" s="36">
        <v>1</v>
      </c>
      <c r="Q96" s="37">
        <v>1</v>
      </c>
      <c r="R96" s="35" t="str">
        <f t="shared" si="77"/>
        <v>M</v>
      </c>
      <c r="S96" s="36">
        <v>3</v>
      </c>
      <c r="T96" s="37">
        <v>1</v>
      </c>
      <c r="U96" s="35" t="str">
        <f t="shared" si="78"/>
        <v>X</v>
      </c>
      <c r="V96" s="36">
        <v>0</v>
      </c>
      <c r="W96" s="37">
        <v>1</v>
      </c>
      <c r="X96" s="35" t="str">
        <f t="shared" si="79"/>
        <v>I</v>
      </c>
      <c r="Y96" s="36">
        <v>0</v>
      </c>
      <c r="Z96" s="37">
        <v>1</v>
      </c>
      <c r="AA96" s="35" t="str">
        <f t="shared" si="80"/>
        <v/>
      </c>
      <c r="AB96" s="36">
        <v>0</v>
      </c>
      <c r="AC96" s="37">
        <v>1</v>
      </c>
      <c r="AD96" s="35" t="str">
        <f t="shared" si="81"/>
        <v/>
      </c>
      <c r="AE96" s="36">
        <v>0</v>
      </c>
      <c r="AF96" s="37">
        <v>1</v>
      </c>
      <c r="AG96" s="35" t="str">
        <f t="shared" si="82"/>
        <v/>
      </c>
      <c r="AH96" s="36">
        <v>0</v>
      </c>
      <c r="AI96" s="37">
        <v>1</v>
      </c>
      <c r="AJ96" s="35" t="str">
        <f t="shared" si="83"/>
        <v/>
      </c>
      <c r="AK96" s="36">
        <v>0</v>
      </c>
      <c r="AL96" s="37">
        <v>1</v>
      </c>
      <c r="AM96" s="35" t="str">
        <f t="shared" si="84"/>
        <v>A</v>
      </c>
      <c r="AN96" s="36">
        <v>0</v>
      </c>
      <c r="AO96" s="37">
        <v>1</v>
      </c>
      <c r="AP96">
        <f t="shared" si="85"/>
        <v>5</v>
      </c>
    </row>
    <row r="97" spans="1:42" x14ac:dyDescent="0.15">
      <c r="A97" s="40">
        <v>124</v>
      </c>
      <c r="B97" s="40" t="s">
        <v>65</v>
      </c>
      <c r="C97" s="41">
        <f t="shared" si="56"/>
        <v>0</v>
      </c>
      <c r="D97" s="40">
        <v>1</v>
      </c>
      <c r="E97" s="40">
        <f t="shared" si="57"/>
        <v>0</v>
      </c>
      <c r="F97" s="40">
        <f t="shared" si="73"/>
        <v>0</v>
      </c>
      <c r="G97" s="40"/>
      <c r="H97" s="40"/>
      <c r="I97" s="35" t="str">
        <f t="shared" si="74"/>
        <v/>
      </c>
      <c r="J97" s="36">
        <v>0</v>
      </c>
      <c r="K97" s="37">
        <v>1</v>
      </c>
      <c r="L97" s="35" t="str">
        <f t="shared" si="75"/>
        <v/>
      </c>
      <c r="M97" s="36">
        <v>0</v>
      </c>
      <c r="N97" s="37">
        <v>1</v>
      </c>
      <c r="O97" s="35" t="str">
        <f t="shared" si="76"/>
        <v/>
      </c>
      <c r="P97" s="36">
        <v>0</v>
      </c>
      <c r="Q97" s="37">
        <v>1</v>
      </c>
      <c r="R97" s="35" t="str">
        <f t="shared" si="77"/>
        <v/>
      </c>
      <c r="S97" s="36">
        <v>0</v>
      </c>
      <c r="T97" s="37">
        <v>1</v>
      </c>
      <c r="U97" s="35" t="str">
        <f t="shared" si="78"/>
        <v/>
      </c>
      <c r="V97" s="36">
        <v>0</v>
      </c>
      <c r="W97" s="37">
        <v>1</v>
      </c>
      <c r="X97" s="35" t="str">
        <f t="shared" si="79"/>
        <v/>
      </c>
      <c r="Y97" s="36">
        <v>0</v>
      </c>
      <c r="Z97" s="37">
        <v>1</v>
      </c>
      <c r="AA97" s="35" t="str">
        <f t="shared" si="80"/>
        <v/>
      </c>
      <c r="AB97" s="36">
        <v>0</v>
      </c>
      <c r="AC97" s="37">
        <v>1</v>
      </c>
      <c r="AD97" s="35" t="str">
        <f t="shared" si="81"/>
        <v/>
      </c>
      <c r="AE97" s="36">
        <v>0</v>
      </c>
      <c r="AF97" s="37">
        <v>1</v>
      </c>
      <c r="AG97" s="35" t="str">
        <f t="shared" si="82"/>
        <v/>
      </c>
      <c r="AH97" s="36">
        <v>0</v>
      </c>
      <c r="AI97" s="37">
        <v>1</v>
      </c>
      <c r="AJ97" s="35" t="str">
        <f t="shared" si="83"/>
        <v/>
      </c>
      <c r="AK97" s="36">
        <v>0</v>
      </c>
      <c r="AL97" s="37">
        <v>1</v>
      </c>
      <c r="AM97" s="35" t="str">
        <f t="shared" si="84"/>
        <v/>
      </c>
      <c r="AN97" s="36">
        <v>0</v>
      </c>
      <c r="AO97" s="37">
        <v>1</v>
      </c>
      <c r="AP97">
        <f t="shared" si="85"/>
        <v>0</v>
      </c>
    </row>
    <row r="98" spans="1:42" x14ac:dyDescent="0.15">
      <c r="A98" s="40">
        <v>125</v>
      </c>
      <c r="B98" s="40" t="s">
        <v>23</v>
      </c>
      <c r="C98" s="41">
        <f t="shared" si="56"/>
        <v>0</v>
      </c>
      <c r="D98" s="40">
        <v>1</v>
      </c>
      <c r="E98" s="40">
        <f t="shared" si="57"/>
        <v>0</v>
      </c>
      <c r="F98" s="40">
        <f t="shared" si="73"/>
        <v>0</v>
      </c>
      <c r="G98" s="40"/>
      <c r="H98" s="40"/>
      <c r="I98" s="35" t="str">
        <f t="shared" si="74"/>
        <v/>
      </c>
      <c r="J98" s="36">
        <v>0</v>
      </c>
      <c r="K98" s="37">
        <v>1</v>
      </c>
      <c r="L98" s="35" t="str">
        <f t="shared" si="75"/>
        <v/>
      </c>
      <c r="M98" s="36">
        <v>0</v>
      </c>
      <c r="N98" s="37">
        <v>1</v>
      </c>
      <c r="O98" s="35" t="str">
        <f t="shared" si="76"/>
        <v/>
      </c>
      <c r="P98" s="36">
        <v>0</v>
      </c>
      <c r="Q98" s="37">
        <v>1</v>
      </c>
      <c r="R98" s="35" t="str">
        <f t="shared" si="77"/>
        <v/>
      </c>
      <c r="S98" s="36">
        <v>0</v>
      </c>
      <c r="T98" s="37">
        <v>1</v>
      </c>
      <c r="U98" s="35" t="str">
        <f t="shared" si="78"/>
        <v/>
      </c>
      <c r="V98" s="36">
        <v>0</v>
      </c>
      <c r="W98" s="37">
        <v>1</v>
      </c>
      <c r="X98" s="35" t="str">
        <f t="shared" si="79"/>
        <v/>
      </c>
      <c r="Y98" s="36">
        <v>0</v>
      </c>
      <c r="Z98" s="37">
        <v>1</v>
      </c>
      <c r="AA98" s="35" t="str">
        <f t="shared" si="80"/>
        <v/>
      </c>
      <c r="AB98" s="36">
        <v>0</v>
      </c>
      <c r="AC98" s="37">
        <v>1</v>
      </c>
      <c r="AD98" s="35" t="str">
        <f t="shared" si="81"/>
        <v/>
      </c>
      <c r="AE98" s="36">
        <v>0</v>
      </c>
      <c r="AF98" s="37">
        <v>1</v>
      </c>
      <c r="AG98" s="35" t="str">
        <f t="shared" si="82"/>
        <v/>
      </c>
      <c r="AH98" s="36">
        <v>0</v>
      </c>
      <c r="AI98" s="37">
        <v>1</v>
      </c>
      <c r="AJ98" s="35" t="str">
        <f t="shared" si="83"/>
        <v/>
      </c>
      <c r="AK98" s="36">
        <v>0</v>
      </c>
      <c r="AL98" s="37">
        <v>1</v>
      </c>
      <c r="AM98" s="35" t="str">
        <f t="shared" si="84"/>
        <v/>
      </c>
      <c r="AN98" s="36">
        <v>0</v>
      </c>
      <c r="AO98" s="37">
        <v>1</v>
      </c>
      <c r="AP98">
        <f t="shared" si="85"/>
        <v>0</v>
      </c>
    </row>
    <row r="99" spans="1:42" x14ac:dyDescent="0.15">
      <c r="A99" s="40">
        <v>126</v>
      </c>
      <c r="B99" s="40" t="s">
        <v>22</v>
      </c>
      <c r="C99" s="41">
        <f t="shared" si="56"/>
        <v>0</v>
      </c>
      <c r="D99" s="40">
        <v>1</v>
      </c>
      <c r="E99" s="40">
        <f t="shared" si="57"/>
        <v>0</v>
      </c>
      <c r="F99" s="40">
        <f t="shared" si="73"/>
        <v>0</v>
      </c>
      <c r="G99" s="40"/>
      <c r="H99" s="40"/>
      <c r="I99" s="35" t="str">
        <f t="shared" si="74"/>
        <v/>
      </c>
      <c r="J99" s="36">
        <v>0</v>
      </c>
      <c r="K99" s="37">
        <v>1</v>
      </c>
      <c r="L99" s="35" t="str">
        <f t="shared" si="75"/>
        <v/>
      </c>
      <c r="M99" s="36">
        <v>0</v>
      </c>
      <c r="N99" s="37">
        <v>1</v>
      </c>
      <c r="O99" s="35" t="str">
        <f t="shared" si="76"/>
        <v/>
      </c>
      <c r="P99" s="36">
        <v>0</v>
      </c>
      <c r="Q99" s="37">
        <v>1</v>
      </c>
      <c r="R99" s="35" t="str">
        <f t="shared" si="77"/>
        <v/>
      </c>
      <c r="S99" s="36">
        <v>0</v>
      </c>
      <c r="T99" s="37">
        <v>1</v>
      </c>
      <c r="U99" s="35" t="str">
        <f t="shared" si="78"/>
        <v/>
      </c>
      <c r="V99" s="36">
        <v>0</v>
      </c>
      <c r="W99" s="37">
        <v>1</v>
      </c>
      <c r="X99" s="35" t="str">
        <f t="shared" si="79"/>
        <v/>
      </c>
      <c r="Y99" s="36">
        <v>0</v>
      </c>
      <c r="Z99" s="37">
        <v>1</v>
      </c>
      <c r="AA99" s="35" t="str">
        <f t="shared" si="80"/>
        <v/>
      </c>
      <c r="AB99" s="36">
        <v>0</v>
      </c>
      <c r="AC99" s="37">
        <v>1</v>
      </c>
      <c r="AD99" s="35" t="str">
        <f t="shared" si="81"/>
        <v/>
      </c>
      <c r="AE99" s="36">
        <v>0</v>
      </c>
      <c r="AF99" s="37">
        <v>1</v>
      </c>
      <c r="AG99" s="35" t="str">
        <f t="shared" si="82"/>
        <v/>
      </c>
      <c r="AH99" s="36">
        <v>0</v>
      </c>
      <c r="AI99" s="37">
        <v>1</v>
      </c>
      <c r="AJ99" s="35" t="str">
        <f t="shared" si="83"/>
        <v/>
      </c>
      <c r="AK99" s="36">
        <v>0</v>
      </c>
      <c r="AL99" s="37">
        <v>1</v>
      </c>
      <c r="AM99" s="35" t="str">
        <f t="shared" si="84"/>
        <v/>
      </c>
      <c r="AN99" s="36">
        <v>0</v>
      </c>
      <c r="AO99" s="37">
        <v>1</v>
      </c>
      <c r="AP99">
        <f t="shared" si="85"/>
        <v>0</v>
      </c>
    </row>
    <row r="100" spans="1:42" x14ac:dyDescent="0.15">
      <c r="A100" s="40">
        <v>127</v>
      </c>
      <c r="B100" s="40" t="s">
        <v>24</v>
      </c>
      <c r="C100" s="41">
        <f t="shared" si="56"/>
        <v>2.88</v>
      </c>
      <c r="D100" s="40">
        <v>1</v>
      </c>
      <c r="E100" s="40">
        <f t="shared" si="57"/>
        <v>2.88</v>
      </c>
      <c r="F100" s="40">
        <f t="shared" si="73"/>
        <v>80</v>
      </c>
      <c r="G100" s="40" t="s">
        <v>171</v>
      </c>
      <c r="H100" s="40"/>
      <c r="I100" s="35" t="str">
        <f t="shared" si="74"/>
        <v>A</v>
      </c>
      <c r="J100" s="36">
        <v>1</v>
      </c>
      <c r="K100" s="37">
        <v>1</v>
      </c>
      <c r="L100" s="35" t="str">
        <f t="shared" si="75"/>
        <v>B</v>
      </c>
      <c r="M100" s="36">
        <v>0</v>
      </c>
      <c r="N100" s="37">
        <v>1</v>
      </c>
      <c r="O100" s="35" t="str">
        <f t="shared" si="76"/>
        <v>G</v>
      </c>
      <c r="P100" s="36">
        <v>1</v>
      </c>
      <c r="Q100" s="37">
        <v>1</v>
      </c>
      <c r="R100" s="35" t="str">
        <f t="shared" si="77"/>
        <v>M</v>
      </c>
      <c r="S100" s="36">
        <v>6</v>
      </c>
      <c r="T100" s="37">
        <v>1</v>
      </c>
      <c r="U100" s="35" t="str">
        <f t="shared" si="78"/>
        <v>X</v>
      </c>
      <c r="V100" s="36">
        <v>0</v>
      </c>
      <c r="W100" s="37">
        <v>1</v>
      </c>
      <c r="X100" s="35" t="str">
        <f t="shared" si="79"/>
        <v>I</v>
      </c>
      <c r="Y100" s="36">
        <v>0</v>
      </c>
      <c r="Z100" s="37">
        <v>1</v>
      </c>
      <c r="AA100" s="35" t="str">
        <f t="shared" si="80"/>
        <v/>
      </c>
      <c r="AB100" s="36">
        <v>0</v>
      </c>
      <c r="AC100" s="37">
        <v>1</v>
      </c>
      <c r="AD100" s="35" t="str">
        <f t="shared" si="81"/>
        <v/>
      </c>
      <c r="AE100" s="36">
        <v>0</v>
      </c>
      <c r="AF100" s="37">
        <v>1</v>
      </c>
      <c r="AG100" s="35" t="str">
        <f t="shared" si="82"/>
        <v/>
      </c>
      <c r="AH100" s="36">
        <v>0</v>
      </c>
      <c r="AI100" s="37">
        <v>1</v>
      </c>
      <c r="AJ100" s="35" t="str">
        <f t="shared" si="83"/>
        <v/>
      </c>
      <c r="AK100" s="36">
        <v>0</v>
      </c>
      <c r="AL100" s="37">
        <v>1</v>
      </c>
      <c r="AM100" s="35" t="str">
        <f t="shared" si="84"/>
        <v>A</v>
      </c>
      <c r="AN100" s="36">
        <v>0</v>
      </c>
      <c r="AO100" s="37">
        <v>1</v>
      </c>
      <c r="AP100">
        <f t="shared" si="85"/>
        <v>8</v>
      </c>
    </row>
    <row r="101" spans="1:42" x14ac:dyDescent="0.15">
      <c r="A101" s="40">
        <v>130</v>
      </c>
      <c r="B101" s="40" t="s">
        <v>21</v>
      </c>
      <c r="C101" s="41">
        <f t="shared" si="56"/>
        <v>4.68</v>
      </c>
      <c r="D101" s="40">
        <v>1</v>
      </c>
      <c r="E101" s="40">
        <f t="shared" si="57"/>
        <v>4.68</v>
      </c>
      <c r="F101" s="40">
        <f t="shared" si="73"/>
        <v>130</v>
      </c>
      <c r="G101" s="40" t="s">
        <v>171</v>
      </c>
      <c r="H101" s="40"/>
      <c r="I101" s="35" t="str">
        <f t="shared" si="74"/>
        <v>A</v>
      </c>
      <c r="J101" s="36">
        <v>0</v>
      </c>
      <c r="K101" s="37">
        <v>1</v>
      </c>
      <c r="L101" s="35" t="str">
        <f t="shared" si="75"/>
        <v>B</v>
      </c>
      <c r="M101" s="36">
        <v>0</v>
      </c>
      <c r="N101" s="37">
        <v>1</v>
      </c>
      <c r="O101" s="35" t="str">
        <f t="shared" si="76"/>
        <v>G</v>
      </c>
      <c r="P101" s="36">
        <v>3</v>
      </c>
      <c r="Q101" s="37">
        <v>1</v>
      </c>
      <c r="R101" s="35" t="str">
        <f t="shared" si="77"/>
        <v>M</v>
      </c>
      <c r="S101" s="36">
        <v>10</v>
      </c>
      <c r="T101" s="37">
        <v>1</v>
      </c>
      <c r="U101" s="35" t="str">
        <f t="shared" si="78"/>
        <v>X</v>
      </c>
      <c r="V101" s="36">
        <v>0</v>
      </c>
      <c r="W101" s="37">
        <v>1</v>
      </c>
      <c r="X101" s="35" t="str">
        <f t="shared" si="79"/>
        <v>I</v>
      </c>
      <c r="Y101" s="36">
        <v>0</v>
      </c>
      <c r="Z101" s="37">
        <v>1</v>
      </c>
      <c r="AA101" s="35" t="str">
        <f t="shared" si="80"/>
        <v/>
      </c>
      <c r="AB101" s="36">
        <v>0</v>
      </c>
      <c r="AC101" s="37">
        <v>1</v>
      </c>
      <c r="AD101" s="35" t="str">
        <f t="shared" si="81"/>
        <v/>
      </c>
      <c r="AE101" s="36">
        <v>0</v>
      </c>
      <c r="AF101" s="37">
        <v>1</v>
      </c>
      <c r="AG101" s="35" t="str">
        <f t="shared" si="82"/>
        <v/>
      </c>
      <c r="AH101" s="36">
        <v>0</v>
      </c>
      <c r="AI101" s="37">
        <v>1</v>
      </c>
      <c r="AJ101" s="35" t="str">
        <f t="shared" si="83"/>
        <v/>
      </c>
      <c r="AK101" s="36">
        <v>0</v>
      </c>
      <c r="AL101" s="37">
        <v>1</v>
      </c>
      <c r="AM101" s="35" t="str">
        <f t="shared" si="84"/>
        <v>A</v>
      </c>
      <c r="AN101" s="36">
        <v>0</v>
      </c>
      <c r="AO101" s="37">
        <v>1</v>
      </c>
      <c r="AP101">
        <f t="shared" si="85"/>
        <v>13</v>
      </c>
    </row>
    <row r="102" spans="1:42" x14ac:dyDescent="0.15">
      <c r="A102" s="40">
        <v>131</v>
      </c>
      <c r="B102" s="40" t="s">
        <v>97</v>
      </c>
      <c r="C102" s="41">
        <f t="shared" si="56"/>
        <v>0</v>
      </c>
      <c r="D102" s="40">
        <v>1</v>
      </c>
      <c r="E102" s="40">
        <f t="shared" si="57"/>
        <v>0</v>
      </c>
      <c r="F102" s="40">
        <f t="shared" si="73"/>
        <v>0</v>
      </c>
      <c r="G102" s="40"/>
      <c r="H102" s="40"/>
      <c r="I102" s="35" t="str">
        <f t="shared" si="74"/>
        <v/>
      </c>
      <c r="J102" s="36">
        <v>0</v>
      </c>
      <c r="K102" s="37">
        <v>1</v>
      </c>
      <c r="L102" s="35" t="str">
        <f t="shared" si="75"/>
        <v/>
      </c>
      <c r="M102" s="36">
        <v>0</v>
      </c>
      <c r="N102" s="37">
        <v>1</v>
      </c>
      <c r="O102" s="35" t="str">
        <f t="shared" si="76"/>
        <v/>
      </c>
      <c r="P102" s="36">
        <v>0</v>
      </c>
      <c r="Q102" s="37">
        <v>1</v>
      </c>
      <c r="R102" s="35" t="str">
        <f t="shared" si="77"/>
        <v/>
      </c>
      <c r="S102" s="36">
        <v>0</v>
      </c>
      <c r="T102" s="37">
        <v>1</v>
      </c>
      <c r="U102" s="35" t="str">
        <f t="shared" si="78"/>
        <v/>
      </c>
      <c r="V102" s="36">
        <v>0</v>
      </c>
      <c r="W102" s="37">
        <v>1</v>
      </c>
      <c r="X102" s="35" t="str">
        <f t="shared" si="79"/>
        <v/>
      </c>
      <c r="Y102" s="36">
        <v>0</v>
      </c>
      <c r="Z102" s="37">
        <v>1</v>
      </c>
      <c r="AA102" s="35" t="str">
        <f t="shared" si="80"/>
        <v/>
      </c>
      <c r="AB102" s="36">
        <v>0</v>
      </c>
      <c r="AC102" s="37">
        <v>1</v>
      </c>
      <c r="AD102" s="35" t="str">
        <f t="shared" si="81"/>
        <v/>
      </c>
      <c r="AE102" s="36">
        <v>0</v>
      </c>
      <c r="AF102" s="37">
        <v>1</v>
      </c>
      <c r="AG102" s="35" t="str">
        <f t="shared" si="82"/>
        <v/>
      </c>
      <c r="AH102" s="36">
        <v>0</v>
      </c>
      <c r="AI102" s="37">
        <v>1</v>
      </c>
      <c r="AJ102" s="35" t="str">
        <f t="shared" si="83"/>
        <v/>
      </c>
      <c r="AK102" s="36">
        <v>0</v>
      </c>
      <c r="AL102" s="37">
        <v>1</v>
      </c>
      <c r="AM102" s="35" t="str">
        <f t="shared" si="84"/>
        <v/>
      </c>
      <c r="AN102" s="36">
        <v>0</v>
      </c>
      <c r="AO102" s="37">
        <v>1</v>
      </c>
      <c r="AP102">
        <f t="shared" si="85"/>
        <v>0</v>
      </c>
    </row>
    <row r="103" spans="1:42" x14ac:dyDescent="0.15">
      <c r="A103" s="40">
        <v>133</v>
      </c>
      <c r="B103" s="40" t="s">
        <v>92</v>
      </c>
      <c r="C103" s="41">
        <f t="shared" si="56"/>
        <v>3.5999999999999996</v>
      </c>
      <c r="D103" s="40">
        <v>1</v>
      </c>
      <c r="E103" s="40">
        <f t="shared" si="57"/>
        <v>3.5999999999999996</v>
      </c>
      <c r="F103" s="40">
        <f t="shared" si="73"/>
        <v>100</v>
      </c>
      <c r="G103" s="40" t="s">
        <v>171</v>
      </c>
      <c r="H103" s="40"/>
      <c r="I103" s="35" t="str">
        <f t="shared" si="74"/>
        <v>A</v>
      </c>
      <c r="J103" s="36">
        <v>1</v>
      </c>
      <c r="K103" s="37">
        <v>1</v>
      </c>
      <c r="L103" s="35" t="str">
        <f t="shared" si="75"/>
        <v>B</v>
      </c>
      <c r="M103" s="36">
        <v>0</v>
      </c>
      <c r="N103" s="37">
        <v>1</v>
      </c>
      <c r="O103" s="35" t="str">
        <f t="shared" si="76"/>
        <v>G</v>
      </c>
      <c r="P103" s="36">
        <v>3</v>
      </c>
      <c r="Q103" s="37">
        <v>1</v>
      </c>
      <c r="R103" s="35" t="str">
        <f t="shared" si="77"/>
        <v>M</v>
      </c>
      <c r="S103" s="36">
        <v>6</v>
      </c>
      <c r="T103" s="37">
        <v>1</v>
      </c>
      <c r="U103" s="35" t="str">
        <f t="shared" si="78"/>
        <v>X</v>
      </c>
      <c r="V103" s="36">
        <v>0</v>
      </c>
      <c r="W103" s="37">
        <v>1</v>
      </c>
      <c r="X103" s="35" t="str">
        <f t="shared" si="79"/>
        <v>I</v>
      </c>
      <c r="Y103" s="36">
        <v>0</v>
      </c>
      <c r="Z103" s="37">
        <v>1</v>
      </c>
      <c r="AA103" s="35" t="str">
        <f t="shared" si="80"/>
        <v/>
      </c>
      <c r="AB103" s="36">
        <v>0</v>
      </c>
      <c r="AC103" s="37">
        <v>1</v>
      </c>
      <c r="AD103" s="35" t="str">
        <f t="shared" si="81"/>
        <v/>
      </c>
      <c r="AE103" s="36">
        <v>0</v>
      </c>
      <c r="AF103" s="37">
        <v>1</v>
      </c>
      <c r="AG103" s="35" t="str">
        <f t="shared" si="82"/>
        <v/>
      </c>
      <c r="AH103" s="36">
        <v>0</v>
      </c>
      <c r="AI103" s="37">
        <v>1</v>
      </c>
      <c r="AJ103" s="35" t="str">
        <f t="shared" si="83"/>
        <v/>
      </c>
      <c r="AK103" s="36">
        <v>0</v>
      </c>
      <c r="AL103" s="37">
        <v>1</v>
      </c>
      <c r="AM103" s="35" t="str">
        <f t="shared" si="84"/>
        <v>A</v>
      </c>
      <c r="AN103" s="36">
        <v>0</v>
      </c>
      <c r="AO103" s="37">
        <v>1</v>
      </c>
      <c r="AP103">
        <f t="shared" si="85"/>
        <v>10</v>
      </c>
    </row>
    <row r="104" spans="1:42" x14ac:dyDescent="0.15">
      <c r="A104" s="40">
        <v>134</v>
      </c>
      <c r="B104" s="40" t="s">
        <v>18</v>
      </c>
      <c r="C104" s="41">
        <f t="shared" si="56"/>
        <v>7.1999999999999993</v>
      </c>
      <c r="D104" s="40">
        <v>1</v>
      </c>
      <c r="E104" s="40">
        <f t="shared" si="57"/>
        <v>7.1999999999999993</v>
      </c>
      <c r="F104" s="40">
        <f t="shared" si="73"/>
        <v>200</v>
      </c>
      <c r="G104" s="40" t="s">
        <v>174</v>
      </c>
      <c r="H104" s="40" t="s">
        <v>174</v>
      </c>
      <c r="I104" s="35" t="str">
        <f t="shared" si="74"/>
        <v>A</v>
      </c>
      <c r="J104" s="36">
        <v>6</v>
      </c>
      <c r="K104" s="37">
        <v>1</v>
      </c>
      <c r="L104" s="35" t="str">
        <f t="shared" si="75"/>
        <v>B</v>
      </c>
      <c r="M104" s="36">
        <v>3</v>
      </c>
      <c r="N104" s="37">
        <v>1</v>
      </c>
      <c r="O104" s="35" t="str">
        <f t="shared" si="76"/>
        <v>G</v>
      </c>
      <c r="P104" s="36">
        <v>0</v>
      </c>
      <c r="Q104" s="37">
        <v>1</v>
      </c>
      <c r="R104" s="35" t="str">
        <f t="shared" si="77"/>
        <v>A</v>
      </c>
      <c r="S104" s="36">
        <v>0</v>
      </c>
      <c r="T104" s="37">
        <v>1</v>
      </c>
      <c r="U104" s="35" t="str">
        <f t="shared" si="78"/>
        <v>B</v>
      </c>
      <c r="V104" s="36">
        <v>0</v>
      </c>
      <c r="W104" s="37">
        <v>1</v>
      </c>
      <c r="X104" s="35" t="str">
        <f t="shared" si="79"/>
        <v>P</v>
      </c>
      <c r="Y104" s="36">
        <v>0</v>
      </c>
      <c r="Z104" s="37">
        <v>1</v>
      </c>
      <c r="AA104" s="35" t="str">
        <f t="shared" si="80"/>
        <v>T</v>
      </c>
      <c r="AB104" s="36">
        <v>10</v>
      </c>
      <c r="AC104" s="37">
        <v>1</v>
      </c>
      <c r="AD104" s="35" t="str">
        <f t="shared" si="81"/>
        <v>A</v>
      </c>
      <c r="AE104" s="36">
        <v>0</v>
      </c>
      <c r="AF104" s="37">
        <v>1</v>
      </c>
      <c r="AG104" s="35" t="str">
        <f t="shared" si="82"/>
        <v>B</v>
      </c>
      <c r="AH104" s="36">
        <v>0</v>
      </c>
      <c r="AI104" s="37">
        <v>1</v>
      </c>
      <c r="AJ104" s="35" t="str">
        <f t="shared" si="83"/>
        <v>P</v>
      </c>
      <c r="AK104" s="36">
        <v>0</v>
      </c>
      <c r="AL104" s="37">
        <v>1</v>
      </c>
      <c r="AM104" s="35" t="str">
        <f t="shared" si="84"/>
        <v>A</v>
      </c>
      <c r="AN104" s="36">
        <v>1</v>
      </c>
      <c r="AO104" s="37">
        <v>1</v>
      </c>
      <c r="AP104">
        <f t="shared" si="85"/>
        <v>20</v>
      </c>
    </row>
    <row r="105" spans="1:42" x14ac:dyDescent="0.15">
      <c r="A105" s="40">
        <v>135</v>
      </c>
      <c r="B105" s="40" t="s">
        <v>32</v>
      </c>
      <c r="C105" s="41">
        <f t="shared" si="56"/>
        <v>0.36</v>
      </c>
      <c r="D105" s="40">
        <v>1</v>
      </c>
      <c r="E105" s="40">
        <f t="shared" si="57"/>
        <v>0.36</v>
      </c>
      <c r="F105" s="40">
        <f t="shared" si="73"/>
        <v>10</v>
      </c>
      <c r="G105" s="40" t="s">
        <v>174</v>
      </c>
      <c r="H105" s="40" t="s">
        <v>174</v>
      </c>
      <c r="I105" s="35" t="str">
        <f t="shared" si="74"/>
        <v>A</v>
      </c>
      <c r="J105" s="36">
        <v>0</v>
      </c>
      <c r="K105" s="37">
        <v>1</v>
      </c>
      <c r="L105" s="35" t="str">
        <f t="shared" si="75"/>
        <v>B</v>
      </c>
      <c r="M105" s="36">
        <v>0</v>
      </c>
      <c r="N105" s="37">
        <v>1</v>
      </c>
      <c r="O105" s="35" t="str">
        <f t="shared" si="76"/>
        <v>G</v>
      </c>
      <c r="P105" s="36">
        <v>0</v>
      </c>
      <c r="Q105" s="37">
        <v>1</v>
      </c>
      <c r="R105" s="35" t="str">
        <f t="shared" si="77"/>
        <v>A</v>
      </c>
      <c r="S105" s="36">
        <v>0</v>
      </c>
      <c r="T105" s="37">
        <v>1</v>
      </c>
      <c r="U105" s="35" t="str">
        <f t="shared" si="78"/>
        <v>B</v>
      </c>
      <c r="V105" s="36">
        <v>0</v>
      </c>
      <c r="W105" s="37">
        <v>1</v>
      </c>
      <c r="X105" s="35" t="str">
        <f t="shared" si="79"/>
        <v>P</v>
      </c>
      <c r="Y105" s="36">
        <v>0</v>
      </c>
      <c r="Z105" s="37">
        <v>1</v>
      </c>
      <c r="AA105" s="35" t="str">
        <f t="shared" si="80"/>
        <v>T</v>
      </c>
      <c r="AB105" s="36">
        <v>1</v>
      </c>
      <c r="AC105" s="37">
        <v>1</v>
      </c>
      <c r="AD105" s="35" t="str">
        <f t="shared" si="81"/>
        <v>A</v>
      </c>
      <c r="AE105" s="36">
        <v>0</v>
      </c>
      <c r="AF105" s="37">
        <v>1</v>
      </c>
      <c r="AG105" s="35" t="str">
        <f t="shared" si="82"/>
        <v>B</v>
      </c>
      <c r="AH105" s="36">
        <v>0</v>
      </c>
      <c r="AI105" s="37">
        <v>1</v>
      </c>
      <c r="AJ105" s="35" t="str">
        <f t="shared" si="83"/>
        <v>P</v>
      </c>
      <c r="AK105" s="36">
        <v>0</v>
      </c>
      <c r="AL105" s="37">
        <v>1</v>
      </c>
      <c r="AM105" s="35" t="str">
        <f t="shared" si="84"/>
        <v>A</v>
      </c>
      <c r="AN105" s="36">
        <v>0</v>
      </c>
      <c r="AO105" s="37">
        <v>1</v>
      </c>
      <c r="AP105">
        <f t="shared" si="85"/>
        <v>1</v>
      </c>
    </row>
    <row r="106" spans="1:42" x14ac:dyDescent="0.15">
      <c r="A106" s="40">
        <v>188</v>
      </c>
      <c r="B106" s="40" t="s">
        <v>33</v>
      </c>
      <c r="C106" s="41">
        <f t="shared" si="56"/>
        <v>40.68</v>
      </c>
      <c r="D106" s="40">
        <v>1</v>
      </c>
      <c r="E106" s="40">
        <f t="shared" si="57"/>
        <v>40.68</v>
      </c>
      <c r="F106" s="40">
        <f t="shared" si="73"/>
        <v>1130</v>
      </c>
      <c r="G106" s="40" t="s">
        <v>174</v>
      </c>
      <c r="H106" s="40" t="s">
        <v>174</v>
      </c>
      <c r="I106" s="35" t="str">
        <f t="shared" si="74"/>
        <v>A</v>
      </c>
      <c r="J106" s="36">
        <v>0</v>
      </c>
      <c r="K106" s="37">
        <v>1</v>
      </c>
      <c r="L106" s="35" t="str">
        <f t="shared" si="75"/>
        <v>B</v>
      </c>
      <c r="M106" s="36">
        <v>0</v>
      </c>
      <c r="N106" s="37">
        <v>1</v>
      </c>
      <c r="O106" s="35" t="str">
        <f t="shared" si="76"/>
        <v>G</v>
      </c>
      <c r="P106" s="36">
        <v>0</v>
      </c>
      <c r="Q106" s="37">
        <v>1</v>
      </c>
      <c r="R106" s="35" t="str">
        <f t="shared" si="77"/>
        <v>A</v>
      </c>
      <c r="S106" s="36">
        <v>0</v>
      </c>
      <c r="T106" s="37">
        <v>1</v>
      </c>
      <c r="U106" s="35" t="str">
        <f t="shared" si="78"/>
        <v>B</v>
      </c>
      <c r="V106" s="36">
        <v>0</v>
      </c>
      <c r="W106" s="37">
        <v>1</v>
      </c>
      <c r="X106" s="35" t="str">
        <f t="shared" si="79"/>
        <v>P</v>
      </c>
      <c r="Y106" s="36">
        <v>0</v>
      </c>
      <c r="Z106" s="37">
        <v>1</v>
      </c>
      <c r="AA106" s="35" t="str">
        <f t="shared" si="80"/>
        <v>T</v>
      </c>
      <c r="AB106" s="36">
        <v>113</v>
      </c>
      <c r="AC106" s="37">
        <v>1</v>
      </c>
      <c r="AD106" s="35" t="str">
        <f t="shared" si="81"/>
        <v>A</v>
      </c>
      <c r="AE106" s="36">
        <v>0</v>
      </c>
      <c r="AF106" s="37">
        <v>1</v>
      </c>
      <c r="AG106" s="35" t="str">
        <f t="shared" si="82"/>
        <v>B</v>
      </c>
      <c r="AH106" s="36">
        <v>0</v>
      </c>
      <c r="AI106" s="37">
        <v>1</v>
      </c>
      <c r="AJ106" s="35" t="str">
        <f t="shared" si="83"/>
        <v>P</v>
      </c>
      <c r="AK106" s="36">
        <v>0</v>
      </c>
      <c r="AL106" s="37">
        <v>1</v>
      </c>
      <c r="AM106" s="35" t="str">
        <f t="shared" si="84"/>
        <v>A</v>
      </c>
      <c r="AN106" s="36">
        <v>0</v>
      </c>
      <c r="AO106" s="37">
        <v>1</v>
      </c>
      <c r="AP106">
        <f t="shared" si="85"/>
        <v>113</v>
      </c>
    </row>
    <row r="107" spans="1:42" x14ac:dyDescent="0.15">
      <c r="A107" s="40">
        <v>191</v>
      </c>
      <c r="B107" s="40" t="s">
        <v>42</v>
      </c>
      <c r="C107" s="41">
        <f t="shared" si="56"/>
        <v>16.559999999999999</v>
      </c>
      <c r="D107" s="40">
        <v>1</v>
      </c>
      <c r="E107" s="40">
        <f t="shared" si="57"/>
        <v>16.559999999999999</v>
      </c>
      <c r="F107" s="40">
        <f t="shared" si="73"/>
        <v>460</v>
      </c>
      <c r="G107" s="40" t="s">
        <v>171</v>
      </c>
      <c r="H107" s="40"/>
      <c r="I107" s="35" t="str">
        <f t="shared" si="74"/>
        <v>A</v>
      </c>
      <c r="J107" s="36">
        <v>0</v>
      </c>
      <c r="K107" s="37">
        <v>1</v>
      </c>
      <c r="L107" s="35" t="str">
        <f t="shared" si="75"/>
        <v>B</v>
      </c>
      <c r="M107" s="36">
        <v>0</v>
      </c>
      <c r="N107" s="37">
        <v>1</v>
      </c>
      <c r="O107" s="35" t="str">
        <f t="shared" si="76"/>
        <v>G</v>
      </c>
      <c r="P107" s="36">
        <v>3</v>
      </c>
      <c r="Q107" s="37">
        <v>1</v>
      </c>
      <c r="R107" s="35" t="str">
        <f t="shared" si="77"/>
        <v>M</v>
      </c>
      <c r="S107" s="36">
        <v>42</v>
      </c>
      <c r="T107" s="37">
        <v>1</v>
      </c>
      <c r="U107" s="35" t="str">
        <f t="shared" si="78"/>
        <v>X</v>
      </c>
      <c r="V107" s="36">
        <v>0</v>
      </c>
      <c r="W107" s="37">
        <v>1</v>
      </c>
      <c r="X107" s="35" t="str">
        <f t="shared" si="79"/>
        <v>I</v>
      </c>
      <c r="Y107" s="36">
        <v>1</v>
      </c>
      <c r="Z107" s="37">
        <v>1</v>
      </c>
      <c r="AA107" s="35" t="str">
        <f t="shared" si="80"/>
        <v/>
      </c>
      <c r="AB107" s="36">
        <v>0</v>
      </c>
      <c r="AC107" s="37">
        <v>1</v>
      </c>
      <c r="AD107" s="35" t="str">
        <f t="shared" si="81"/>
        <v/>
      </c>
      <c r="AE107" s="36">
        <v>0</v>
      </c>
      <c r="AF107" s="37">
        <v>1</v>
      </c>
      <c r="AG107" s="35" t="str">
        <f t="shared" si="82"/>
        <v/>
      </c>
      <c r="AH107" s="36">
        <v>0</v>
      </c>
      <c r="AI107" s="37">
        <v>1</v>
      </c>
      <c r="AJ107" s="35" t="str">
        <f t="shared" si="83"/>
        <v/>
      </c>
      <c r="AK107" s="36">
        <v>0</v>
      </c>
      <c r="AL107" s="37">
        <v>1</v>
      </c>
      <c r="AM107" s="35" t="str">
        <f t="shared" si="84"/>
        <v>A</v>
      </c>
      <c r="AN107" s="36">
        <v>0</v>
      </c>
      <c r="AO107" s="37">
        <v>1</v>
      </c>
      <c r="AP107">
        <f t="shared" si="85"/>
        <v>46</v>
      </c>
    </row>
    <row r="108" spans="1:42" x14ac:dyDescent="0.15">
      <c r="A108" s="40">
        <v>196</v>
      </c>
      <c r="B108" s="40" t="s">
        <v>121</v>
      </c>
      <c r="C108" s="41">
        <f t="shared" si="56"/>
        <v>5.76</v>
      </c>
      <c r="D108" s="40">
        <v>1</v>
      </c>
      <c r="E108" s="40">
        <f t="shared" si="57"/>
        <v>5.76</v>
      </c>
      <c r="F108" s="40">
        <f t="shared" si="73"/>
        <v>160</v>
      </c>
      <c r="G108" s="40" t="s">
        <v>170</v>
      </c>
      <c r="H108" s="40"/>
      <c r="I108" s="35" t="str">
        <f t="shared" si="74"/>
        <v>A</v>
      </c>
      <c r="J108" s="36">
        <v>0</v>
      </c>
      <c r="K108" s="37">
        <v>1</v>
      </c>
      <c r="L108" s="35" t="str">
        <f t="shared" si="75"/>
        <v>B</v>
      </c>
      <c r="M108" s="36">
        <v>16</v>
      </c>
      <c r="N108" s="37">
        <v>1</v>
      </c>
      <c r="O108" s="35" t="str">
        <f t="shared" si="76"/>
        <v>G</v>
      </c>
      <c r="P108" s="36">
        <v>0</v>
      </c>
      <c r="Q108" s="37">
        <v>1</v>
      </c>
      <c r="R108" s="35" t="str">
        <f t="shared" si="77"/>
        <v>A</v>
      </c>
      <c r="S108" s="36">
        <v>0</v>
      </c>
      <c r="T108" s="37">
        <v>1</v>
      </c>
      <c r="U108" s="35" t="str">
        <f t="shared" si="78"/>
        <v>B</v>
      </c>
      <c r="V108" s="36">
        <v>0</v>
      </c>
      <c r="W108" s="37">
        <v>1</v>
      </c>
      <c r="X108" s="35" t="str">
        <f t="shared" si="79"/>
        <v>P</v>
      </c>
      <c r="Y108" s="36">
        <v>0</v>
      </c>
      <c r="Z108" s="37">
        <v>1</v>
      </c>
      <c r="AA108" s="35" t="str">
        <f t="shared" si="80"/>
        <v/>
      </c>
      <c r="AB108" s="36">
        <v>0</v>
      </c>
      <c r="AC108" s="37">
        <v>1</v>
      </c>
      <c r="AD108" s="35" t="str">
        <f t="shared" si="81"/>
        <v/>
      </c>
      <c r="AE108" s="36">
        <v>0</v>
      </c>
      <c r="AF108" s="37">
        <v>1</v>
      </c>
      <c r="AG108" s="35" t="str">
        <f t="shared" si="82"/>
        <v/>
      </c>
      <c r="AH108" s="36">
        <v>0</v>
      </c>
      <c r="AI108" s="37">
        <v>1</v>
      </c>
      <c r="AJ108" s="35" t="str">
        <f t="shared" si="83"/>
        <v/>
      </c>
      <c r="AK108" s="36">
        <v>0</v>
      </c>
      <c r="AL108" s="37">
        <v>1</v>
      </c>
      <c r="AM108" s="35" t="str">
        <f t="shared" si="84"/>
        <v>A</v>
      </c>
      <c r="AN108" s="36">
        <v>0</v>
      </c>
      <c r="AO108" s="37">
        <v>1</v>
      </c>
      <c r="AP108">
        <f t="shared" si="85"/>
        <v>16</v>
      </c>
    </row>
    <row r="109" spans="1:42" x14ac:dyDescent="0.15">
      <c r="A109" s="40">
        <v>197</v>
      </c>
      <c r="B109" s="40" t="s">
        <v>79</v>
      </c>
      <c r="C109" s="41">
        <f t="shared" si="56"/>
        <v>1.0799999999999998</v>
      </c>
      <c r="D109" s="40">
        <v>1</v>
      </c>
      <c r="E109" s="40">
        <f t="shared" si="57"/>
        <v>1.0799999999999998</v>
      </c>
      <c r="F109" s="40">
        <f t="shared" si="73"/>
        <v>30</v>
      </c>
      <c r="G109" s="40" t="s">
        <v>171</v>
      </c>
      <c r="H109" s="40"/>
      <c r="I109" s="35" t="str">
        <f t="shared" si="74"/>
        <v>A</v>
      </c>
      <c r="J109" s="36">
        <v>1</v>
      </c>
      <c r="K109" s="37">
        <v>1</v>
      </c>
      <c r="L109" s="35" t="str">
        <f t="shared" si="75"/>
        <v>B</v>
      </c>
      <c r="M109" s="36">
        <v>0</v>
      </c>
      <c r="N109" s="37">
        <v>1</v>
      </c>
      <c r="O109" s="35" t="str">
        <f t="shared" si="76"/>
        <v>G</v>
      </c>
      <c r="P109" s="36">
        <v>1</v>
      </c>
      <c r="Q109" s="37">
        <v>1</v>
      </c>
      <c r="R109" s="35" t="str">
        <f t="shared" si="77"/>
        <v>M</v>
      </c>
      <c r="S109" s="36">
        <v>1</v>
      </c>
      <c r="T109" s="37">
        <v>1</v>
      </c>
      <c r="U109" s="35" t="str">
        <f t="shared" si="78"/>
        <v>X</v>
      </c>
      <c r="V109" s="36">
        <v>0</v>
      </c>
      <c r="W109" s="37">
        <v>1</v>
      </c>
      <c r="X109" s="35" t="str">
        <f t="shared" si="79"/>
        <v>I</v>
      </c>
      <c r="Y109" s="36">
        <v>0</v>
      </c>
      <c r="Z109" s="37">
        <v>1</v>
      </c>
      <c r="AA109" s="35" t="str">
        <f t="shared" si="80"/>
        <v/>
      </c>
      <c r="AB109" s="36">
        <v>0</v>
      </c>
      <c r="AC109" s="37">
        <v>1</v>
      </c>
      <c r="AD109" s="35" t="str">
        <f t="shared" si="81"/>
        <v/>
      </c>
      <c r="AE109" s="36">
        <v>0</v>
      </c>
      <c r="AF109" s="37">
        <v>1</v>
      </c>
      <c r="AG109" s="35" t="str">
        <f t="shared" si="82"/>
        <v/>
      </c>
      <c r="AH109" s="36">
        <v>0</v>
      </c>
      <c r="AI109" s="37">
        <v>1</v>
      </c>
      <c r="AJ109" s="35" t="str">
        <f t="shared" si="83"/>
        <v/>
      </c>
      <c r="AK109" s="36">
        <v>0</v>
      </c>
      <c r="AL109" s="37">
        <v>1</v>
      </c>
      <c r="AM109" s="35" t="str">
        <f t="shared" si="84"/>
        <v>A</v>
      </c>
      <c r="AN109" s="36">
        <v>0</v>
      </c>
      <c r="AO109" s="37">
        <v>1</v>
      </c>
      <c r="AP109">
        <f t="shared" si="85"/>
        <v>3</v>
      </c>
    </row>
    <row r="110" spans="1:42" x14ac:dyDescent="0.15">
      <c r="A110" s="40">
        <v>198</v>
      </c>
      <c r="B110" s="40" t="s">
        <v>16</v>
      </c>
      <c r="C110" s="41">
        <f t="shared" si="56"/>
        <v>1.0799999999999998</v>
      </c>
      <c r="D110" s="40">
        <v>1</v>
      </c>
      <c r="E110" s="40">
        <f t="shared" si="57"/>
        <v>1.0799999999999998</v>
      </c>
      <c r="F110" s="40">
        <f t="shared" si="73"/>
        <v>30</v>
      </c>
      <c r="G110" s="40" t="s">
        <v>170</v>
      </c>
      <c r="H110" s="40"/>
      <c r="I110" s="35" t="str">
        <f t="shared" si="74"/>
        <v>A</v>
      </c>
      <c r="J110" s="36">
        <v>0</v>
      </c>
      <c r="K110" s="37">
        <v>1</v>
      </c>
      <c r="L110" s="35" t="str">
        <f t="shared" si="75"/>
        <v>B</v>
      </c>
      <c r="M110" s="36">
        <v>0</v>
      </c>
      <c r="N110" s="37">
        <v>1</v>
      </c>
      <c r="O110" s="35" t="str">
        <f t="shared" si="76"/>
        <v>G</v>
      </c>
      <c r="P110" s="36">
        <v>3</v>
      </c>
      <c r="Q110" s="37">
        <v>1</v>
      </c>
      <c r="R110" s="35" t="str">
        <f t="shared" si="77"/>
        <v>A</v>
      </c>
      <c r="S110" s="36">
        <v>0</v>
      </c>
      <c r="T110" s="37">
        <v>1</v>
      </c>
      <c r="U110" s="35" t="str">
        <f t="shared" si="78"/>
        <v>B</v>
      </c>
      <c r="V110" s="36">
        <v>0</v>
      </c>
      <c r="W110" s="37">
        <v>1</v>
      </c>
      <c r="X110" s="35" t="str">
        <f t="shared" si="79"/>
        <v>P</v>
      </c>
      <c r="Y110" s="36">
        <v>0</v>
      </c>
      <c r="Z110" s="37">
        <v>1</v>
      </c>
      <c r="AA110" s="35" t="str">
        <f t="shared" si="80"/>
        <v/>
      </c>
      <c r="AB110" s="36">
        <v>0</v>
      </c>
      <c r="AC110" s="37">
        <v>1</v>
      </c>
      <c r="AD110" s="35" t="str">
        <f t="shared" si="81"/>
        <v/>
      </c>
      <c r="AE110" s="36">
        <v>0</v>
      </c>
      <c r="AF110" s="37">
        <v>1</v>
      </c>
      <c r="AG110" s="35" t="str">
        <f t="shared" si="82"/>
        <v/>
      </c>
      <c r="AH110" s="36">
        <v>0</v>
      </c>
      <c r="AI110" s="37">
        <v>1</v>
      </c>
      <c r="AJ110" s="35" t="str">
        <f t="shared" si="83"/>
        <v/>
      </c>
      <c r="AK110" s="36">
        <v>0</v>
      </c>
      <c r="AL110" s="37">
        <v>1</v>
      </c>
      <c r="AM110" s="35" t="str">
        <f t="shared" si="84"/>
        <v>A</v>
      </c>
      <c r="AN110" s="36">
        <v>0</v>
      </c>
      <c r="AO110" s="37">
        <v>1</v>
      </c>
      <c r="AP110">
        <f t="shared" si="85"/>
        <v>3</v>
      </c>
    </row>
    <row r="111" spans="1:42" x14ac:dyDescent="0.15">
      <c r="A111" s="40">
        <v>199</v>
      </c>
      <c r="B111" s="40" t="s">
        <v>11</v>
      </c>
      <c r="C111" s="41">
        <f t="shared" si="56"/>
        <v>2.1599999999999997</v>
      </c>
      <c r="D111" s="40">
        <v>1</v>
      </c>
      <c r="E111" s="40">
        <f t="shared" si="57"/>
        <v>2.1599999999999997</v>
      </c>
      <c r="F111" s="40">
        <f t="shared" si="73"/>
        <v>60</v>
      </c>
      <c r="G111" s="40" t="s">
        <v>170</v>
      </c>
      <c r="H111" s="40"/>
      <c r="I111" s="35" t="str">
        <f t="shared" si="74"/>
        <v>A</v>
      </c>
      <c r="J111" s="36">
        <v>0</v>
      </c>
      <c r="K111" s="37">
        <v>1</v>
      </c>
      <c r="L111" s="35" t="str">
        <f t="shared" si="75"/>
        <v>B</v>
      </c>
      <c r="M111" s="36">
        <v>6</v>
      </c>
      <c r="N111" s="37">
        <v>1</v>
      </c>
      <c r="O111" s="35" t="str">
        <f t="shared" si="76"/>
        <v>G</v>
      </c>
      <c r="P111" s="36">
        <v>0</v>
      </c>
      <c r="Q111" s="37">
        <v>1</v>
      </c>
      <c r="R111" s="35" t="str">
        <f t="shared" si="77"/>
        <v>A</v>
      </c>
      <c r="S111" s="36">
        <v>0</v>
      </c>
      <c r="T111" s="37">
        <v>1</v>
      </c>
      <c r="U111" s="35" t="str">
        <f t="shared" si="78"/>
        <v>B</v>
      </c>
      <c r="V111" s="36">
        <v>0</v>
      </c>
      <c r="W111" s="37">
        <v>1</v>
      </c>
      <c r="X111" s="35" t="str">
        <f t="shared" si="79"/>
        <v>P</v>
      </c>
      <c r="Y111" s="36">
        <v>0</v>
      </c>
      <c r="Z111" s="37">
        <v>1</v>
      </c>
      <c r="AA111" s="35" t="str">
        <f t="shared" si="80"/>
        <v/>
      </c>
      <c r="AB111" s="36">
        <v>0</v>
      </c>
      <c r="AC111" s="37">
        <v>1</v>
      </c>
      <c r="AD111" s="35" t="str">
        <f t="shared" si="81"/>
        <v/>
      </c>
      <c r="AE111" s="36">
        <v>0</v>
      </c>
      <c r="AF111" s="37">
        <v>1</v>
      </c>
      <c r="AG111" s="35" t="str">
        <f t="shared" si="82"/>
        <v/>
      </c>
      <c r="AH111" s="36">
        <v>0</v>
      </c>
      <c r="AI111" s="37">
        <v>1</v>
      </c>
      <c r="AJ111" s="35" t="str">
        <f t="shared" si="83"/>
        <v/>
      </c>
      <c r="AK111" s="36">
        <v>0</v>
      </c>
      <c r="AL111" s="37">
        <v>1</v>
      </c>
      <c r="AM111" s="35" t="str">
        <f t="shared" si="84"/>
        <v>A</v>
      </c>
      <c r="AN111" s="36">
        <v>0</v>
      </c>
      <c r="AO111" s="37">
        <v>1</v>
      </c>
      <c r="AP111">
        <f t="shared" si="85"/>
        <v>6</v>
      </c>
    </row>
    <row r="112" spans="1:42" x14ac:dyDescent="0.15">
      <c r="A112" s="40">
        <v>206</v>
      </c>
      <c r="B112" s="40" t="s">
        <v>51</v>
      </c>
      <c r="C112" s="41">
        <f t="shared" si="56"/>
        <v>5.3999999999999995</v>
      </c>
      <c r="D112" s="40">
        <v>1</v>
      </c>
      <c r="E112" s="40">
        <f t="shared" si="57"/>
        <v>5.3999999999999995</v>
      </c>
      <c r="F112" s="40">
        <f t="shared" si="73"/>
        <v>150</v>
      </c>
      <c r="G112" s="40" t="s">
        <v>170</v>
      </c>
      <c r="H112" s="40"/>
      <c r="I112" s="35" t="str">
        <f t="shared" si="74"/>
        <v>A</v>
      </c>
      <c r="J112" s="36">
        <v>6</v>
      </c>
      <c r="K112" s="37">
        <v>1</v>
      </c>
      <c r="L112" s="35" t="str">
        <f t="shared" si="75"/>
        <v>B</v>
      </c>
      <c r="M112" s="36">
        <v>6</v>
      </c>
      <c r="N112" s="37">
        <v>1</v>
      </c>
      <c r="O112" s="35" t="str">
        <f t="shared" si="76"/>
        <v>G</v>
      </c>
      <c r="P112" s="36">
        <v>3</v>
      </c>
      <c r="Q112" s="37">
        <v>1</v>
      </c>
      <c r="R112" s="35" t="str">
        <f t="shared" si="77"/>
        <v>A</v>
      </c>
      <c r="S112" s="36">
        <v>0</v>
      </c>
      <c r="T112" s="37">
        <v>1</v>
      </c>
      <c r="U112" s="35" t="str">
        <f t="shared" si="78"/>
        <v>B</v>
      </c>
      <c r="V112" s="36">
        <v>0</v>
      </c>
      <c r="W112" s="37">
        <v>1</v>
      </c>
      <c r="X112" s="35" t="str">
        <f t="shared" si="79"/>
        <v>P</v>
      </c>
      <c r="Y112" s="36">
        <v>0</v>
      </c>
      <c r="Z112" s="37">
        <v>1</v>
      </c>
      <c r="AA112" s="35" t="str">
        <f t="shared" si="80"/>
        <v/>
      </c>
      <c r="AB112" s="36">
        <v>0</v>
      </c>
      <c r="AC112" s="37">
        <v>1</v>
      </c>
      <c r="AD112" s="35" t="str">
        <f t="shared" si="81"/>
        <v/>
      </c>
      <c r="AE112" s="36">
        <v>0</v>
      </c>
      <c r="AF112" s="37">
        <v>1</v>
      </c>
      <c r="AG112" s="35" t="str">
        <f t="shared" si="82"/>
        <v/>
      </c>
      <c r="AH112" s="36">
        <v>0</v>
      </c>
      <c r="AI112" s="37">
        <v>1</v>
      </c>
      <c r="AJ112" s="35" t="str">
        <f t="shared" si="83"/>
        <v/>
      </c>
      <c r="AK112" s="36">
        <v>0</v>
      </c>
      <c r="AL112" s="37">
        <v>1</v>
      </c>
      <c r="AM112" s="35" t="str">
        <f t="shared" si="84"/>
        <v>A</v>
      </c>
      <c r="AN112" s="36">
        <v>0</v>
      </c>
      <c r="AO112" s="37">
        <v>1</v>
      </c>
      <c r="AP112">
        <f t="shared" si="85"/>
        <v>15</v>
      </c>
    </row>
    <row r="113" spans="1:42" x14ac:dyDescent="0.15">
      <c r="A113" s="40">
        <v>207</v>
      </c>
      <c r="B113" s="40" t="s">
        <v>20</v>
      </c>
      <c r="C113" s="41">
        <f t="shared" si="56"/>
        <v>8.6399999999999988</v>
      </c>
      <c r="D113" s="40">
        <v>1</v>
      </c>
      <c r="E113" s="40">
        <f t="shared" si="57"/>
        <v>8.6399999999999988</v>
      </c>
      <c r="F113" s="40">
        <f t="shared" si="73"/>
        <v>240</v>
      </c>
      <c r="G113" s="40" t="s">
        <v>174</v>
      </c>
      <c r="H113" s="40" t="s">
        <v>171</v>
      </c>
      <c r="I113" s="35" t="str">
        <f t="shared" si="74"/>
        <v>A</v>
      </c>
      <c r="J113" s="36">
        <v>0</v>
      </c>
      <c r="K113" s="37">
        <v>1</v>
      </c>
      <c r="L113" s="35" t="str">
        <f t="shared" si="75"/>
        <v>B</v>
      </c>
      <c r="M113" s="36">
        <v>0</v>
      </c>
      <c r="N113" s="37">
        <v>1</v>
      </c>
      <c r="O113" s="35" t="str">
        <f t="shared" si="76"/>
        <v>G</v>
      </c>
      <c r="P113" s="36">
        <v>0</v>
      </c>
      <c r="Q113" s="37">
        <v>1</v>
      </c>
      <c r="R113" s="35" t="str">
        <f t="shared" si="77"/>
        <v>A</v>
      </c>
      <c r="S113" s="36">
        <v>0</v>
      </c>
      <c r="T113" s="37">
        <v>1</v>
      </c>
      <c r="U113" s="35" t="str">
        <f t="shared" si="78"/>
        <v>B</v>
      </c>
      <c r="V113" s="36">
        <v>0</v>
      </c>
      <c r="W113" s="37">
        <v>1</v>
      </c>
      <c r="X113" s="35" t="str">
        <f t="shared" si="79"/>
        <v>P</v>
      </c>
      <c r="Y113" s="36">
        <v>0</v>
      </c>
      <c r="Z113" s="37">
        <v>1</v>
      </c>
      <c r="AA113" s="35" t="str">
        <f t="shared" si="80"/>
        <v>C</v>
      </c>
      <c r="AB113" s="36">
        <v>24</v>
      </c>
      <c r="AC113" s="37">
        <v>1</v>
      </c>
      <c r="AD113" s="35" t="str">
        <f t="shared" si="81"/>
        <v>A</v>
      </c>
      <c r="AE113" s="36">
        <v>0</v>
      </c>
      <c r="AF113" s="37">
        <v>1</v>
      </c>
      <c r="AG113" s="35" t="str">
        <f t="shared" si="82"/>
        <v>B</v>
      </c>
      <c r="AH113" s="36">
        <v>0</v>
      </c>
      <c r="AI113" s="37">
        <v>1</v>
      </c>
      <c r="AJ113" s="35" t="str">
        <f t="shared" si="83"/>
        <v>P</v>
      </c>
      <c r="AK113" s="36">
        <v>0</v>
      </c>
      <c r="AL113" s="37">
        <v>1</v>
      </c>
      <c r="AM113" s="35" t="str">
        <f t="shared" si="84"/>
        <v>A</v>
      </c>
      <c r="AN113" s="36">
        <v>0</v>
      </c>
      <c r="AO113" s="37">
        <v>1</v>
      </c>
      <c r="AP113">
        <f t="shared" si="85"/>
        <v>24</v>
      </c>
    </row>
    <row r="114" spans="1:42" x14ac:dyDescent="0.15">
      <c r="A114" s="40">
        <v>208</v>
      </c>
      <c r="B114" s="40" t="s">
        <v>19</v>
      </c>
      <c r="C114" s="41">
        <f t="shared" si="56"/>
        <v>1.0799999999999998</v>
      </c>
      <c r="D114" s="40">
        <v>1</v>
      </c>
      <c r="E114" s="40">
        <f t="shared" si="57"/>
        <v>1.0799999999999998</v>
      </c>
      <c r="F114" s="40">
        <f t="shared" si="73"/>
        <v>30</v>
      </c>
      <c r="G114" s="40" t="s">
        <v>174</v>
      </c>
      <c r="H114" s="40" t="s">
        <v>171</v>
      </c>
      <c r="I114" s="35" t="str">
        <f t="shared" si="74"/>
        <v>A</v>
      </c>
      <c r="J114" s="36">
        <v>0</v>
      </c>
      <c r="K114" s="37">
        <v>1</v>
      </c>
      <c r="L114" s="35" t="str">
        <f t="shared" si="75"/>
        <v>B</v>
      </c>
      <c r="M114" s="36">
        <v>0</v>
      </c>
      <c r="N114" s="37">
        <v>1</v>
      </c>
      <c r="O114" s="35" t="str">
        <f t="shared" si="76"/>
        <v>G</v>
      </c>
      <c r="P114" s="36">
        <v>0</v>
      </c>
      <c r="Q114" s="37">
        <v>1</v>
      </c>
      <c r="R114" s="35" t="str">
        <f t="shared" si="77"/>
        <v>A</v>
      </c>
      <c r="S114" s="36">
        <v>0</v>
      </c>
      <c r="T114" s="37">
        <v>1</v>
      </c>
      <c r="U114" s="35" t="str">
        <f t="shared" si="78"/>
        <v>B</v>
      </c>
      <c r="V114" s="36">
        <v>0</v>
      </c>
      <c r="W114" s="37">
        <v>1</v>
      </c>
      <c r="X114" s="35" t="str">
        <f t="shared" si="79"/>
        <v>P</v>
      </c>
      <c r="Y114" s="36">
        <v>0</v>
      </c>
      <c r="Z114" s="37">
        <v>1</v>
      </c>
      <c r="AA114" s="35" t="str">
        <f t="shared" si="80"/>
        <v>C</v>
      </c>
      <c r="AB114" s="36">
        <v>3</v>
      </c>
      <c r="AC114" s="37">
        <v>1</v>
      </c>
      <c r="AD114" s="35" t="str">
        <f t="shared" si="81"/>
        <v>A</v>
      </c>
      <c r="AE114" s="36">
        <v>0</v>
      </c>
      <c r="AF114" s="37">
        <v>1</v>
      </c>
      <c r="AG114" s="35" t="str">
        <f t="shared" si="82"/>
        <v>B</v>
      </c>
      <c r="AH114" s="36">
        <v>0</v>
      </c>
      <c r="AI114" s="37">
        <v>1</v>
      </c>
      <c r="AJ114" s="35" t="str">
        <f t="shared" si="83"/>
        <v>P</v>
      </c>
      <c r="AK114" s="36">
        <v>0</v>
      </c>
      <c r="AL114" s="37">
        <v>1</v>
      </c>
      <c r="AM114" s="35" t="str">
        <f t="shared" si="84"/>
        <v>A</v>
      </c>
      <c r="AN114" s="36">
        <v>0</v>
      </c>
      <c r="AO114" s="37">
        <v>1</v>
      </c>
      <c r="AP114">
        <f t="shared" si="85"/>
        <v>3</v>
      </c>
    </row>
    <row r="115" spans="1:42" x14ac:dyDescent="0.15">
      <c r="A115" s="40">
        <v>211</v>
      </c>
      <c r="B115" s="40" t="s">
        <v>89</v>
      </c>
      <c r="C115" s="41">
        <f t="shared" si="56"/>
        <v>2.52</v>
      </c>
      <c r="D115" s="40">
        <v>1</v>
      </c>
      <c r="E115" s="40">
        <f t="shared" si="57"/>
        <v>2.52</v>
      </c>
      <c r="F115" s="40">
        <f t="shared" si="73"/>
        <v>70</v>
      </c>
      <c r="G115" s="40" t="s">
        <v>174</v>
      </c>
      <c r="H115" s="40" t="s">
        <v>176</v>
      </c>
      <c r="I115" s="35" t="str">
        <f t="shared" si="74"/>
        <v>A</v>
      </c>
      <c r="J115" s="36">
        <v>1</v>
      </c>
      <c r="K115" s="37">
        <v>1</v>
      </c>
      <c r="L115" s="35" t="str">
        <f t="shared" si="75"/>
        <v>B</v>
      </c>
      <c r="M115" s="36">
        <v>0</v>
      </c>
      <c r="N115" s="37">
        <v>1</v>
      </c>
      <c r="O115" s="35" t="str">
        <f t="shared" si="76"/>
        <v>G</v>
      </c>
      <c r="P115" s="36">
        <v>1</v>
      </c>
      <c r="Q115" s="37">
        <v>1</v>
      </c>
      <c r="R115" s="35" t="str">
        <f t="shared" si="77"/>
        <v>A</v>
      </c>
      <c r="S115" s="36">
        <v>1</v>
      </c>
      <c r="T115" s="37">
        <v>1</v>
      </c>
      <c r="U115" s="35" t="str">
        <f t="shared" si="78"/>
        <v>B</v>
      </c>
      <c r="V115" s="36">
        <v>0</v>
      </c>
      <c r="W115" s="37">
        <v>1</v>
      </c>
      <c r="X115" s="35" t="str">
        <f t="shared" si="79"/>
        <v>P</v>
      </c>
      <c r="Y115" s="36">
        <v>1</v>
      </c>
      <c r="Z115" s="37">
        <v>1</v>
      </c>
      <c r="AA115" s="35" t="str">
        <f t="shared" si="80"/>
        <v>H</v>
      </c>
      <c r="AB115" s="36">
        <v>3</v>
      </c>
      <c r="AC115" s="37">
        <v>1</v>
      </c>
      <c r="AD115" s="35" t="str">
        <f t="shared" si="81"/>
        <v>A</v>
      </c>
      <c r="AE115" s="36">
        <v>0</v>
      </c>
      <c r="AF115" s="37">
        <v>1</v>
      </c>
      <c r="AG115" s="35" t="str">
        <f t="shared" si="82"/>
        <v>B</v>
      </c>
      <c r="AH115" s="36">
        <v>0</v>
      </c>
      <c r="AI115" s="37">
        <v>1</v>
      </c>
      <c r="AJ115" s="35" t="str">
        <f t="shared" si="83"/>
        <v>P</v>
      </c>
      <c r="AK115" s="36">
        <v>0</v>
      </c>
      <c r="AL115" s="37">
        <v>1</v>
      </c>
      <c r="AM115" s="35" t="str">
        <f t="shared" si="84"/>
        <v>A</v>
      </c>
      <c r="AN115" s="36">
        <v>0</v>
      </c>
      <c r="AO115" s="37">
        <v>1</v>
      </c>
      <c r="AP115">
        <f t="shared" si="85"/>
        <v>7</v>
      </c>
    </row>
    <row r="116" spans="1:42" x14ac:dyDescent="0.15">
      <c r="A116" s="40">
        <v>212</v>
      </c>
      <c r="B116" s="40" t="s">
        <v>95</v>
      </c>
      <c r="C116" s="41">
        <f t="shared" si="56"/>
        <v>1.44</v>
      </c>
      <c r="D116" s="40">
        <v>1</v>
      </c>
      <c r="E116" s="40">
        <f t="shared" si="57"/>
        <v>1.44</v>
      </c>
      <c r="F116" s="40">
        <f t="shared" si="73"/>
        <v>40</v>
      </c>
      <c r="G116" s="40" t="s">
        <v>171</v>
      </c>
      <c r="H116" s="40"/>
      <c r="I116" s="35" t="str">
        <f t="shared" si="74"/>
        <v>A</v>
      </c>
      <c r="J116" s="36">
        <v>0</v>
      </c>
      <c r="K116" s="37">
        <v>1</v>
      </c>
      <c r="L116" s="35" t="str">
        <f t="shared" si="75"/>
        <v>B</v>
      </c>
      <c r="M116" s="36">
        <v>0</v>
      </c>
      <c r="N116" s="37">
        <v>1</v>
      </c>
      <c r="O116" s="35" t="str">
        <f t="shared" si="76"/>
        <v>G</v>
      </c>
      <c r="P116" s="36">
        <v>1</v>
      </c>
      <c r="Q116" s="37">
        <v>1</v>
      </c>
      <c r="R116" s="35" t="str">
        <f t="shared" si="77"/>
        <v>M</v>
      </c>
      <c r="S116" s="36">
        <v>3</v>
      </c>
      <c r="T116" s="37">
        <v>1</v>
      </c>
      <c r="U116" s="35" t="str">
        <f t="shared" si="78"/>
        <v>X</v>
      </c>
      <c r="V116" s="36">
        <v>0</v>
      </c>
      <c r="W116" s="37">
        <v>1</v>
      </c>
      <c r="X116" s="35" t="str">
        <f t="shared" si="79"/>
        <v>I</v>
      </c>
      <c r="Y116" s="36">
        <v>0</v>
      </c>
      <c r="Z116" s="37">
        <v>1</v>
      </c>
      <c r="AA116" s="35" t="str">
        <f t="shared" si="80"/>
        <v/>
      </c>
      <c r="AB116" s="36">
        <v>0</v>
      </c>
      <c r="AC116" s="37">
        <v>1</v>
      </c>
      <c r="AD116" s="35" t="str">
        <f t="shared" si="81"/>
        <v/>
      </c>
      <c r="AE116" s="36">
        <v>0</v>
      </c>
      <c r="AF116" s="37">
        <v>1</v>
      </c>
      <c r="AG116" s="35" t="str">
        <f t="shared" si="82"/>
        <v/>
      </c>
      <c r="AH116" s="36">
        <v>0</v>
      </c>
      <c r="AI116" s="37">
        <v>1</v>
      </c>
      <c r="AJ116" s="35" t="str">
        <f t="shared" si="83"/>
        <v/>
      </c>
      <c r="AK116" s="36">
        <v>0</v>
      </c>
      <c r="AL116" s="37">
        <v>1</v>
      </c>
      <c r="AM116" s="35" t="str">
        <f t="shared" si="84"/>
        <v>A</v>
      </c>
      <c r="AN116" s="36">
        <v>0</v>
      </c>
      <c r="AO116" s="37">
        <v>1</v>
      </c>
      <c r="AP116">
        <f t="shared" si="85"/>
        <v>4</v>
      </c>
    </row>
    <row r="117" spans="1:42" x14ac:dyDescent="0.15">
      <c r="A117" s="40">
        <v>214</v>
      </c>
      <c r="B117" s="40" t="s">
        <v>45</v>
      </c>
      <c r="C117" s="41">
        <f t="shared" si="56"/>
        <v>1.0799999999999998</v>
      </c>
      <c r="D117" s="40">
        <v>1</v>
      </c>
      <c r="E117" s="40">
        <f t="shared" si="57"/>
        <v>1.0799999999999998</v>
      </c>
      <c r="F117" s="40">
        <f t="shared" si="73"/>
        <v>30</v>
      </c>
      <c r="G117" s="40" t="s">
        <v>171</v>
      </c>
      <c r="H117" s="40"/>
      <c r="I117" s="35" t="str">
        <f t="shared" si="74"/>
        <v>A</v>
      </c>
      <c r="J117" s="36">
        <v>1</v>
      </c>
      <c r="K117" s="37">
        <v>1</v>
      </c>
      <c r="L117" s="35" t="str">
        <f t="shared" si="75"/>
        <v>B</v>
      </c>
      <c r="M117" s="36">
        <v>0</v>
      </c>
      <c r="N117" s="37">
        <v>1</v>
      </c>
      <c r="O117" s="35" t="str">
        <f t="shared" si="76"/>
        <v>G</v>
      </c>
      <c r="P117" s="36">
        <v>1</v>
      </c>
      <c r="Q117" s="37">
        <v>1</v>
      </c>
      <c r="R117" s="35" t="str">
        <f t="shared" si="77"/>
        <v>M</v>
      </c>
      <c r="S117" s="36">
        <v>1</v>
      </c>
      <c r="T117" s="37">
        <v>1</v>
      </c>
      <c r="U117" s="35" t="str">
        <f t="shared" si="78"/>
        <v>X</v>
      </c>
      <c r="V117" s="36">
        <v>0</v>
      </c>
      <c r="W117" s="37">
        <v>1</v>
      </c>
      <c r="X117" s="35" t="str">
        <f t="shared" si="79"/>
        <v>I</v>
      </c>
      <c r="Y117" s="36">
        <v>0</v>
      </c>
      <c r="Z117" s="37">
        <v>1</v>
      </c>
      <c r="AA117" s="35" t="str">
        <f t="shared" si="80"/>
        <v/>
      </c>
      <c r="AB117" s="36">
        <v>0</v>
      </c>
      <c r="AC117" s="37">
        <v>1</v>
      </c>
      <c r="AD117" s="35" t="str">
        <f t="shared" si="81"/>
        <v/>
      </c>
      <c r="AE117" s="36">
        <v>0</v>
      </c>
      <c r="AF117" s="37">
        <v>1</v>
      </c>
      <c r="AG117" s="35" t="str">
        <f t="shared" si="82"/>
        <v/>
      </c>
      <c r="AH117" s="36">
        <v>0</v>
      </c>
      <c r="AI117" s="37">
        <v>1</v>
      </c>
      <c r="AJ117" s="35" t="str">
        <f t="shared" si="83"/>
        <v/>
      </c>
      <c r="AK117" s="36">
        <v>0</v>
      </c>
      <c r="AL117" s="37">
        <v>1</v>
      </c>
      <c r="AM117" s="35" t="str">
        <f t="shared" si="84"/>
        <v>A</v>
      </c>
      <c r="AN117" s="36">
        <v>0</v>
      </c>
      <c r="AO117" s="37">
        <v>1</v>
      </c>
      <c r="AP117">
        <f t="shared" si="85"/>
        <v>3</v>
      </c>
    </row>
    <row r="118" spans="1:42" x14ac:dyDescent="0.15">
      <c r="A118" s="40">
        <v>215</v>
      </c>
      <c r="B118" s="40" t="s">
        <v>46</v>
      </c>
      <c r="C118" s="41">
        <f t="shared" si="56"/>
        <v>1.7999999999999998</v>
      </c>
      <c r="D118" s="40">
        <v>1</v>
      </c>
      <c r="E118" s="40">
        <f t="shared" si="57"/>
        <v>1.7999999999999998</v>
      </c>
      <c r="F118" s="40">
        <f t="shared" si="73"/>
        <v>50</v>
      </c>
      <c r="G118" s="40" t="s">
        <v>171</v>
      </c>
      <c r="H118" s="40"/>
      <c r="I118" s="35" t="str">
        <f t="shared" si="74"/>
        <v>A</v>
      </c>
      <c r="J118" s="36">
        <v>1</v>
      </c>
      <c r="K118" s="37">
        <v>1</v>
      </c>
      <c r="L118" s="35" t="str">
        <f t="shared" si="75"/>
        <v>B</v>
      </c>
      <c r="M118" s="36">
        <v>0</v>
      </c>
      <c r="N118" s="37">
        <v>1</v>
      </c>
      <c r="O118" s="35" t="str">
        <f t="shared" si="76"/>
        <v>G</v>
      </c>
      <c r="P118" s="36">
        <v>1</v>
      </c>
      <c r="Q118" s="37">
        <v>1</v>
      </c>
      <c r="R118" s="35" t="str">
        <f t="shared" si="77"/>
        <v>M</v>
      </c>
      <c r="S118" s="36">
        <v>3</v>
      </c>
      <c r="T118" s="37">
        <v>1</v>
      </c>
      <c r="U118" s="35" t="str">
        <f t="shared" si="78"/>
        <v>X</v>
      </c>
      <c r="V118" s="36">
        <v>0</v>
      </c>
      <c r="W118" s="37">
        <v>1</v>
      </c>
      <c r="X118" s="35" t="str">
        <f t="shared" si="79"/>
        <v>I</v>
      </c>
      <c r="Y118" s="36">
        <v>0</v>
      </c>
      <c r="Z118" s="37">
        <v>1</v>
      </c>
      <c r="AA118" s="35" t="str">
        <f t="shared" si="80"/>
        <v/>
      </c>
      <c r="AB118" s="36">
        <v>0</v>
      </c>
      <c r="AC118" s="37">
        <v>1</v>
      </c>
      <c r="AD118" s="35" t="str">
        <f t="shared" si="81"/>
        <v/>
      </c>
      <c r="AE118" s="36">
        <v>0</v>
      </c>
      <c r="AF118" s="37">
        <v>1</v>
      </c>
      <c r="AG118" s="35" t="str">
        <f t="shared" si="82"/>
        <v/>
      </c>
      <c r="AH118" s="36">
        <v>0</v>
      </c>
      <c r="AI118" s="37">
        <v>1</v>
      </c>
      <c r="AJ118" s="35" t="str">
        <f t="shared" si="83"/>
        <v/>
      </c>
      <c r="AK118" s="36">
        <v>0</v>
      </c>
      <c r="AL118" s="37">
        <v>1</v>
      </c>
      <c r="AM118" s="35" t="str">
        <f t="shared" si="84"/>
        <v>A</v>
      </c>
      <c r="AN118" s="36">
        <v>0</v>
      </c>
      <c r="AO118" s="37">
        <v>1</v>
      </c>
      <c r="AP118">
        <f t="shared" si="85"/>
        <v>5</v>
      </c>
    </row>
    <row r="119" spans="1:42" x14ac:dyDescent="0.15">
      <c r="A119" s="40">
        <v>216</v>
      </c>
      <c r="B119" s="40" t="s">
        <v>47</v>
      </c>
      <c r="C119" s="41">
        <f t="shared" si="56"/>
        <v>4.3199999999999994</v>
      </c>
      <c r="D119" s="40">
        <v>1</v>
      </c>
      <c r="E119" s="40">
        <f t="shared" si="57"/>
        <v>4.3199999999999994</v>
      </c>
      <c r="F119" s="40">
        <v>120</v>
      </c>
      <c r="G119" s="40" t="s">
        <v>171</v>
      </c>
      <c r="H119" s="40"/>
      <c r="I119" s="225" t="s">
        <v>209</v>
      </c>
      <c r="J119" s="226"/>
      <c r="K119" s="226"/>
      <c r="L119" s="226"/>
      <c r="M119" s="226"/>
      <c r="N119" s="226"/>
      <c r="O119" s="226"/>
      <c r="P119" s="226"/>
      <c r="Q119" s="226"/>
      <c r="R119" s="226"/>
      <c r="S119" s="226"/>
      <c r="T119" s="226"/>
      <c r="U119" s="226"/>
      <c r="V119" s="226"/>
      <c r="W119" s="226"/>
      <c r="X119" s="226"/>
      <c r="Y119" s="226"/>
      <c r="Z119" s="226"/>
      <c r="AA119" s="226"/>
      <c r="AB119" s="226"/>
      <c r="AC119" s="226"/>
      <c r="AD119" s="226"/>
      <c r="AE119" s="226"/>
      <c r="AF119" s="226"/>
      <c r="AG119" s="226"/>
      <c r="AH119" s="226"/>
      <c r="AI119" s="226"/>
      <c r="AJ119" s="226"/>
      <c r="AK119" s="226"/>
      <c r="AL119" s="226"/>
      <c r="AM119" s="226"/>
      <c r="AN119" s="226"/>
      <c r="AO119" s="226"/>
      <c r="AP119" s="227"/>
    </row>
    <row r="120" spans="1:42" x14ac:dyDescent="0.15">
      <c r="A120" s="40">
        <v>217</v>
      </c>
      <c r="B120" s="40" t="s">
        <v>67</v>
      </c>
      <c r="C120" s="41">
        <f t="shared" si="56"/>
        <v>1.0799999999999998</v>
      </c>
      <c r="D120" s="40">
        <v>1</v>
      </c>
      <c r="E120" s="40">
        <f t="shared" si="57"/>
        <v>1.0799999999999998</v>
      </c>
      <c r="F120" s="40">
        <f t="shared" ref="F120:F139" si="86">AP120*10</f>
        <v>30</v>
      </c>
      <c r="G120" s="40" t="s">
        <v>170</v>
      </c>
      <c r="H120" s="40"/>
      <c r="I120" s="35" t="str">
        <f t="shared" ref="I120:I139" si="87">IF(G120="G","A",(IF(G120="C","A",(IF(G120="T","A","")))))</f>
        <v>A</v>
      </c>
      <c r="J120" s="36">
        <v>0</v>
      </c>
      <c r="K120" s="37">
        <v>1</v>
      </c>
      <c r="L120" s="35" t="str">
        <f t="shared" ref="L120:L139" si="88">IF(G120="G","B",(IF(G120="C","B",(IF(G120="T","B","")))))</f>
        <v>B</v>
      </c>
      <c r="M120" s="36">
        <v>0</v>
      </c>
      <c r="N120" s="37">
        <v>1</v>
      </c>
      <c r="O120" s="35" t="str">
        <f t="shared" ref="O120:O139" si="89">IF(G120="G","G",(IF(G120="C","G",(IF(G120="T","G","")))))</f>
        <v>G</v>
      </c>
      <c r="P120" s="36">
        <v>0</v>
      </c>
      <c r="Q120" s="37">
        <v>1</v>
      </c>
      <c r="R120" s="35" t="str">
        <f t="shared" ref="R120:R139" si="90">IF(G120="G","A",IF(G120="C","M",IF(G120="T","A","")))</f>
        <v>A</v>
      </c>
      <c r="S120" s="36">
        <v>0</v>
      </c>
      <c r="T120" s="37">
        <v>1</v>
      </c>
      <c r="U120" s="35" t="str">
        <f t="shared" ref="U120:U139" si="91">IF(G120="G","B",IF(G120="C","X",IF(G120="T","B","")))</f>
        <v>B</v>
      </c>
      <c r="V120" s="36">
        <v>0</v>
      </c>
      <c r="W120" s="37">
        <v>1</v>
      </c>
      <c r="X120" s="35" t="str">
        <f t="shared" ref="X120:X139" si="92">IF(G120="G","P",IF(G120="C","I",IF(G120="T","P","")))</f>
        <v>P</v>
      </c>
      <c r="Y120" s="36">
        <v>3</v>
      </c>
      <c r="Z120" s="37">
        <v>1</v>
      </c>
      <c r="AA120" s="35" t="str">
        <f t="shared" ref="AA120:AA139" si="93">IF(G120="T",IF(H120&lt;&gt;"",H120,""),"")</f>
        <v/>
      </c>
      <c r="AB120" s="36">
        <v>0</v>
      </c>
      <c r="AC120" s="37">
        <v>1</v>
      </c>
      <c r="AD120" s="35" t="str">
        <f t="shared" ref="AD120:AD139" si="94">IF(G120="T","A","")</f>
        <v/>
      </c>
      <c r="AE120" s="36">
        <v>0</v>
      </c>
      <c r="AF120" s="37">
        <v>1</v>
      </c>
      <c r="AG120" s="35" t="str">
        <f t="shared" ref="AG120:AG139" si="95">IF(G120="T","B","")</f>
        <v/>
      </c>
      <c r="AH120" s="36">
        <v>0</v>
      </c>
      <c r="AI120" s="37">
        <v>1</v>
      </c>
      <c r="AJ120" s="35" t="str">
        <f t="shared" ref="AJ120:AJ139" si="96">IF(G120="T","P","")</f>
        <v/>
      </c>
      <c r="AK120" s="36">
        <v>0</v>
      </c>
      <c r="AL120" s="37">
        <v>1</v>
      </c>
      <c r="AM120" s="35" t="str">
        <f t="shared" ref="AM120:AM139" si="97">IF(G120="G","A",IF(G120="C","A",IF(G120="T","A","")))</f>
        <v>A</v>
      </c>
      <c r="AN120" s="36">
        <v>0</v>
      </c>
      <c r="AO120" s="37">
        <v>1</v>
      </c>
      <c r="AP120">
        <f t="shared" ref="AP120:AP139" si="98">J120*K120+M120*N120+P120*Q120+S120*T120+V120*W120+Y120*Z120+AB120*AC120+AE120*AF120+AH120*AI120+AK120*AL120+AN120*AO120</f>
        <v>3</v>
      </c>
    </row>
    <row r="121" spans="1:42" x14ac:dyDescent="0.15">
      <c r="A121" s="40">
        <v>218</v>
      </c>
      <c r="B121" s="40" t="s">
        <v>68</v>
      </c>
      <c r="C121" s="41">
        <f t="shared" si="56"/>
        <v>2.1599999999999997</v>
      </c>
      <c r="D121" s="40">
        <v>1</v>
      </c>
      <c r="E121" s="40">
        <f t="shared" si="57"/>
        <v>2.1599999999999997</v>
      </c>
      <c r="F121" s="40">
        <f t="shared" si="86"/>
        <v>60</v>
      </c>
      <c r="G121" s="40" t="s">
        <v>170</v>
      </c>
      <c r="H121" s="40"/>
      <c r="I121" s="35" t="str">
        <f t="shared" si="87"/>
        <v>A</v>
      </c>
      <c r="J121" s="36">
        <v>0</v>
      </c>
      <c r="K121" s="37">
        <v>1</v>
      </c>
      <c r="L121" s="35" t="str">
        <f t="shared" si="88"/>
        <v>B</v>
      </c>
      <c r="M121" s="36">
        <v>0</v>
      </c>
      <c r="N121" s="37">
        <v>1</v>
      </c>
      <c r="O121" s="35" t="str">
        <f t="shared" si="89"/>
        <v>G</v>
      </c>
      <c r="P121" s="36">
        <v>0</v>
      </c>
      <c r="Q121" s="37">
        <v>1</v>
      </c>
      <c r="R121" s="35" t="str">
        <f t="shared" si="90"/>
        <v>A</v>
      </c>
      <c r="S121" s="36">
        <v>0</v>
      </c>
      <c r="T121" s="37">
        <v>1</v>
      </c>
      <c r="U121" s="35" t="str">
        <f t="shared" si="91"/>
        <v>B</v>
      </c>
      <c r="V121" s="36">
        <v>0</v>
      </c>
      <c r="W121" s="37">
        <v>1</v>
      </c>
      <c r="X121" s="35" t="str">
        <f t="shared" si="92"/>
        <v>P</v>
      </c>
      <c r="Y121" s="36">
        <v>6</v>
      </c>
      <c r="Z121" s="37">
        <v>1</v>
      </c>
      <c r="AA121" s="35" t="str">
        <f t="shared" si="93"/>
        <v/>
      </c>
      <c r="AB121" s="36">
        <v>0</v>
      </c>
      <c r="AC121" s="37">
        <v>1</v>
      </c>
      <c r="AD121" s="35" t="str">
        <f t="shared" si="94"/>
        <v/>
      </c>
      <c r="AE121" s="36">
        <v>0</v>
      </c>
      <c r="AF121" s="37">
        <v>1</v>
      </c>
      <c r="AG121" s="35" t="str">
        <f t="shared" si="95"/>
        <v/>
      </c>
      <c r="AH121" s="36">
        <v>0</v>
      </c>
      <c r="AI121" s="37">
        <v>1</v>
      </c>
      <c r="AJ121" s="35" t="str">
        <f t="shared" si="96"/>
        <v/>
      </c>
      <c r="AK121" s="36">
        <v>0</v>
      </c>
      <c r="AL121" s="37">
        <v>1</v>
      </c>
      <c r="AM121" s="35" t="str">
        <f t="shared" si="97"/>
        <v>A</v>
      </c>
      <c r="AN121" s="36">
        <v>0</v>
      </c>
      <c r="AO121" s="37">
        <v>1</v>
      </c>
      <c r="AP121">
        <f t="shared" si="98"/>
        <v>6</v>
      </c>
    </row>
    <row r="122" spans="1:42" x14ac:dyDescent="0.15">
      <c r="A122" s="40">
        <v>219</v>
      </c>
      <c r="B122" s="40" t="s">
        <v>48</v>
      </c>
      <c r="C122" s="41">
        <f t="shared" si="56"/>
        <v>1.7999999999999998</v>
      </c>
      <c r="D122" s="40">
        <v>1</v>
      </c>
      <c r="E122" s="40">
        <f t="shared" si="57"/>
        <v>1.7999999999999998</v>
      </c>
      <c r="F122" s="40">
        <f t="shared" si="86"/>
        <v>50</v>
      </c>
      <c r="G122" s="40" t="s">
        <v>174</v>
      </c>
      <c r="H122" s="40" t="s">
        <v>171</v>
      </c>
      <c r="I122" s="35" t="str">
        <f t="shared" si="87"/>
        <v>A</v>
      </c>
      <c r="J122" s="36">
        <v>1</v>
      </c>
      <c r="K122" s="37">
        <v>1</v>
      </c>
      <c r="L122" s="35" t="str">
        <f t="shared" si="88"/>
        <v>B</v>
      </c>
      <c r="M122" s="36">
        <v>0</v>
      </c>
      <c r="N122" s="37">
        <v>1</v>
      </c>
      <c r="O122" s="35" t="str">
        <f t="shared" si="89"/>
        <v>G</v>
      </c>
      <c r="P122" s="36">
        <v>1</v>
      </c>
      <c r="Q122" s="37">
        <v>1</v>
      </c>
      <c r="R122" s="35" t="str">
        <f t="shared" si="90"/>
        <v>A</v>
      </c>
      <c r="S122" s="36">
        <v>1</v>
      </c>
      <c r="T122" s="37">
        <v>1</v>
      </c>
      <c r="U122" s="35" t="str">
        <f t="shared" si="91"/>
        <v>B</v>
      </c>
      <c r="V122" s="36">
        <v>0</v>
      </c>
      <c r="W122" s="37">
        <v>1</v>
      </c>
      <c r="X122" s="35" t="str">
        <f t="shared" si="92"/>
        <v>P</v>
      </c>
      <c r="Y122" s="36">
        <v>1</v>
      </c>
      <c r="Z122" s="37">
        <v>1</v>
      </c>
      <c r="AA122" s="35" t="str">
        <f t="shared" si="93"/>
        <v>C</v>
      </c>
      <c r="AB122" s="36">
        <v>1</v>
      </c>
      <c r="AC122" s="37">
        <v>1</v>
      </c>
      <c r="AD122" s="35" t="str">
        <f t="shared" si="94"/>
        <v>A</v>
      </c>
      <c r="AE122" s="36">
        <v>0</v>
      </c>
      <c r="AF122" s="37">
        <v>1</v>
      </c>
      <c r="AG122" s="35" t="str">
        <f t="shared" si="95"/>
        <v>B</v>
      </c>
      <c r="AH122" s="36">
        <v>0</v>
      </c>
      <c r="AI122" s="37">
        <v>1</v>
      </c>
      <c r="AJ122" s="35" t="str">
        <f t="shared" si="96"/>
        <v>P</v>
      </c>
      <c r="AK122" s="36">
        <v>0</v>
      </c>
      <c r="AL122" s="37">
        <v>1</v>
      </c>
      <c r="AM122" s="35" t="str">
        <f t="shared" si="97"/>
        <v>A</v>
      </c>
      <c r="AN122" s="36">
        <v>0</v>
      </c>
      <c r="AO122" s="37">
        <v>1</v>
      </c>
      <c r="AP122">
        <f t="shared" si="98"/>
        <v>5</v>
      </c>
    </row>
    <row r="123" spans="1:42" x14ac:dyDescent="0.15">
      <c r="A123" s="40">
        <v>220</v>
      </c>
      <c r="B123" s="40" t="s">
        <v>49</v>
      </c>
      <c r="C123" s="41">
        <f t="shared" si="56"/>
        <v>4.3199999999999994</v>
      </c>
      <c r="D123" s="40">
        <v>1</v>
      </c>
      <c r="E123" s="40">
        <f t="shared" si="57"/>
        <v>4.3199999999999994</v>
      </c>
      <c r="F123" s="40">
        <f t="shared" si="86"/>
        <v>120</v>
      </c>
      <c r="G123" s="40" t="s">
        <v>174</v>
      </c>
      <c r="H123" s="40" t="s">
        <v>180</v>
      </c>
      <c r="I123" s="35" t="str">
        <f t="shared" si="87"/>
        <v>A</v>
      </c>
      <c r="J123" s="36">
        <v>1</v>
      </c>
      <c r="K123" s="37">
        <v>1</v>
      </c>
      <c r="L123" s="35" t="str">
        <f t="shared" si="88"/>
        <v>B</v>
      </c>
      <c r="M123" s="36">
        <v>0</v>
      </c>
      <c r="N123" s="37">
        <v>1</v>
      </c>
      <c r="O123" s="35" t="str">
        <f t="shared" si="89"/>
        <v>G</v>
      </c>
      <c r="P123" s="36">
        <v>1</v>
      </c>
      <c r="Q123" s="37">
        <v>1</v>
      </c>
      <c r="R123" s="35" t="str">
        <f t="shared" si="90"/>
        <v>A</v>
      </c>
      <c r="S123" s="36">
        <v>0</v>
      </c>
      <c r="T123" s="37">
        <v>1</v>
      </c>
      <c r="U123" s="35" t="str">
        <f t="shared" si="91"/>
        <v>B</v>
      </c>
      <c r="V123" s="36">
        <v>0</v>
      </c>
      <c r="W123" s="37">
        <v>1</v>
      </c>
      <c r="X123" s="35" t="str">
        <f t="shared" si="92"/>
        <v>P</v>
      </c>
      <c r="Y123" s="36">
        <v>0</v>
      </c>
      <c r="Z123" s="37">
        <v>1</v>
      </c>
      <c r="AA123" s="35" t="str">
        <f t="shared" si="93"/>
        <v>M</v>
      </c>
      <c r="AB123" s="36">
        <v>10</v>
      </c>
      <c r="AC123" s="37">
        <v>1</v>
      </c>
      <c r="AD123" s="35" t="str">
        <f t="shared" si="94"/>
        <v>A</v>
      </c>
      <c r="AE123" s="36">
        <v>0</v>
      </c>
      <c r="AF123" s="37">
        <v>1</v>
      </c>
      <c r="AG123" s="35" t="str">
        <f t="shared" si="95"/>
        <v>B</v>
      </c>
      <c r="AH123" s="36">
        <v>0</v>
      </c>
      <c r="AI123" s="37">
        <v>1</v>
      </c>
      <c r="AJ123" s="35" t="str">
        <f t="shared" si="96"/>
        <v>P</v>
      </c>
      <c r="AK123" s="36">
        <v>0</v>
      </c>
      <c r="AL123" s="37">
        <v>1</v>
      </c>
      <c r="AM123" s="35" t="str">
        <f t="shared" si="97"/>
        <v>A</v>
      </c>
      <c r="AN123" s="36">
        <v>0</v>
      </c>
      <c r="AO123" s="37">
        <v>1</v>
      </c>
      <c r="AP123">
        <f t="shared" si="98"/>
        <v>12</v>
      </c>
    </row>
    <row r="124" spans="1:42" x14ac:dyDescent="0.15">
      <c r="A124" s="40">
        <v>121</v>
      </c>
      <c r="B124" s="40" t="s">
        <v>662</v>
      </c>
      <c r="C124" s="41">
        <f t="shared" ref="C124" si="99">E124</f>
        <v>1.0799999999999998</v>
      </c>
      <c r="D124" s="40">
        <v>1</v>
      </c>
      <c r="E124" s="40">
        <f t="shared" ref="E124" si="100">F124*0.036</f>
        <v>1.0799999999999998</v>
      </c>
      <c r="F124" s="40">
        <f t="shared" ref="F124" si="101">AP124*10</f>
        <v>30</v>
      </c>
      <c r="G124" s="40" t="s">
        <v>174</v>
      </c>
      <c r="H124" s="40" t="s">
        <v>180</v>
      </c>
      <c r="I124" s="35" t="str">
        <f t="shared" ref="I124" si="102">IF(G124="G","A",(IF(G124="C","A",(IF(G124="T","A","")))))</f>
        <v>A</v>
      </c>
      <c r="J124" s="36">
        <v>0</v>
      </c>
      <c r="K124" s="37">
        <v>1</v>
      </c>
      <c r="L124" s="35" t="str">
        <f t="shared" ref="L124" si="103">IF(G124="G","B",(IF(G124="C","B",(IF(G124="T","B","")))))</f>
        <v>B</v>
      </c>
      <c r="M124" s="36">
        <v>0</v>
      </c>
      <c r="N124" s="37">
        <v>1</v>
      </c>
      <c r="O124" s="35" t="str">
        <f t="shared" ref="O124" si="104">IF(G124="G","G",(IF(G124="C","G",(IF(G124="T","G","")))))</f>
        <v>G</v>
      </c>
      <c r="P124" s="36">
        <v>0</v>
      </c>
      <c r="Q124" s="37">
        <v>1</v>
      </c>
      <c r="R124" s="35" t="str">
        <f t="shared" ref="R124" si="105">IF(G124="G","A",IF(G124="C","M",IF(G124="T","A","")))</f>
        <v>A</v>
      </c>
      <c r="S124" s="36">
        <v>0</v>
      </c>
      <c r="T124" s="37">
        <v>1</v>
      </c>
      <c r="U124" s="35" t="str">
        <f t="shared" ref="U124" si="106">IF(G124="G","B",IF(G124="C","X",IF(G124="T","B","")))</f>
        <v>B</v>
      </c>
      <c r="V124" s="36">
        <v>0</v>
      </c>
      <c r="W124" s="37">
        <v>1</v>
      </c>
      <c r="X124" s="35" t="str">
        <f t="shared" ref="X124" si="107">IF(G124="G","P",IF(G124="C","I",IF(G124="T","P","")))</f>
        <v>P</v>
      </c>
      <c r="Y124" s="36">
        <v>0</v>
      </c>
      <c r="Z124" s="37">
        <v>1</v>
      </c>
      <c r="AA124" s="35" t="str">
        <f t="shared" ref="AA124" si="108">IF(G124="T",IF(H124&lt;&gt;"",H124,""),"")</f>
        <v>M</v>
      </c>
      <c r="AB124" s="36">
        <v>3</v>
      </c>
      <c r="AC124" s="37">
        <v>1</v>
      </c>
      <c r="AD124" s="35" t="str">
        <f t="shared" ref="AD124" si="109">IF(G124="T","A","")</f>
        <v>A</v>
      </c>
      <c r="AE124" s="36">
        <v>0</v>
      </c>
      <c r="AF124" s="37">
        <v>1</v>
      </c>
      <c r="AG124" s="35" t="str">
        <f t="shared" ref="AG124" si="110">IF(G124="T","B","")</f>
        <v>B</v>
      </c>
      <c r="AH124" s="36">
        <v>0</v>
      </c>
      <c r="AI124" s="37">
        <v>1</v>
      </c>
      <c r="AJ124" s="35" t="str">
        <f t="shared" ref="AJ124" si="111">IF(G124="T","P","")</f>
        <v>P</v>
      </c>
      <c r="AK124" s="36">
        <v>0</v>
      </c>
      <c r="AL124" s="37">
        <v>1</v>
      </c>
      <c r="AM124" s="35" t="str">
        <f t="shared" ref="AM124" si="112">IF(G124="G","A",IF(G124="C","A",IF(G124="T","A","")))</f>
        <v>A</v>
      </c>
      <c r="AN124" s="36">
        <v>0</v>
      </c>
      <c r="AO124" s="37">
        <v>1</v>
      </c>
      <c r="AP124">
        <f>J124*K124+M124*N124+P124*Q124+S124*T124+V124*W124+Y124*Z124+AB124*AC124+AE124*AF124+AH124*AI124+AK124*AL124+AN124*AO124</f>
        <v>3</v>
      </c>
    </row>
    <row r="125" spans="1:42" x14ac:dyDescent="0.15">
      <c r="A125" s="40">
        <v>222</v>
      </c>
      <c r="B125" s="40" t="s">
        <v>122</v>
      </c>
      <c r="C125" s="41">
        <f t="shared" si="56"/>
        <v>1.0799999999999998</v>
      </c>
      <c r="D125" s="40">
        <v>1</v>
      </c>
      <c r="E125" s="40">
        <f t="shared" si="57"/>
        <v>1.0799999999999998</v>
      </c>
      <c r="F125" s="40">
        <f t="shared" si="86"/>
        <v>30</v>
      </c>
      <c r="G125" s="40" t="s">
        <v>174</v>
      </c>
      <c r="H125" s="40" t="s">
        <v>179</v>
      </c>
      <c r="I125" s="35" t="str">
        <f t="shared" si="87"/>
        <v>A</v>
      </c>
      <c r="J125" s="36">
        <v>0</v>
      </c>
      <c r="K125" s="37">
        <v>1</v>
      </c>
      <c r="L125" s="35" t="str">
        <f t="shared" si="88"/>
        <v>B</v>
      </c>
      <c r="M125" s="36">
        <v>0</v>
      </c>
      <c r="N125" s="37">
        <v>1</v>
      </c>
      <c r="O125" s="35" t="str">
        <f t="shared" si="89"/>
        <v>G</v>
      </c>
      <c r="P125" s="36">
        <v>0</v>
      </c>
      <c r="Q125" s="37">
        <v>1</v>
      </c>
      <c r="R125" s="35" t="str">
        <f t="shared" si="90"/>
        <v>A</v>
      </c>
      <c r="S125" s="36">
        <v>0</v>
      </c>
      <c r="T125" s="37">
        <v>1</v>
      </c>
      <c r="U125" s="35" t="str">
        <f t="shared" si="91"/>
        <v>B</v>
      </c>
      <c r="V125" s="36">
        <v>0</v>
      </c>
      <c r="W125" s="37">
        <v>1</v>
      </c>
      <c r="X125" s="35" t="str">
        <f t="shared" si="92"/>
        <v>P</v>
      </c>
      <c r="Y125" s="36">
        <v>0</v>
      </c>
      <c r="Z125" s="37">
        <v>1</v>
      </c>
      <c r="AA125" s="35" t="str">
        <f t="shared" si="93"/>
        <v>F</v>
      </c>
      <c r="AB125" s="36">
        <v>3</v>
      </c>
      <c r="AC125" s="37">
        <v>1</v>
      </c>
      <c r="AD125" s="35" t="str">
        <f t="shared" si="94"/>
        <v>A</v>
      </c>
      <c r="AE125" s="36">
        <v>0</v>
      </c>
      <c r="AF125" s="37">
        <v>1</v>
      </c>
      <c r="AG125" s="35" t="str">
        <f t="shared" si="95"/>
        <v>B</v>
      </c>
      <c r="AH125" s="36">
        <v>0</v>
      </c>
      <c r="AI125" s="37">
        <v>1</v>
      </c>
      <c r="AJ125" s="35" t="str">
        <f t="shared" si="96"/>
        <v>P</v>
      </c>
      <c r="AK125" s="36">
        <v>0</v>
      </c>
      <c r="AL125" s="37">
        <v>1</v>
      </c>
      <c r="AM125" s="35" t="str">
        <f t="shared" si="97"/>
        <v>A</v>
      </c>
      <c r="AN125" s="36">
        <v>0</v>
      </c>
      <c r="AO125" s="37">
        <v>1</v>
      </c>
      <c r="AP125">
        <f t="shared" si="98"/>
        <v>3</v>
      </c>
    </row>
    <row r="126" spans="1:42" x14ac:dyDescent="0.15">
      <c r="A126" s="40">
        <v>223</v>
      </c>
      <c r="B126" s="40" t="s">
        <v>25</v>
      </c>
      <c r="C126" s="41">
        <f t="shared" si="56"/>
        <v>2.1599999999999997</v>
      </c>
      <c r="D126" s="40">
        <v>1</v>
      </c>
      <c r="E126" s="40">
        <f t="shared" si="57"/>
        <v>2.1599999999999997</v>
      </c>
      <c r="F126" s="40">
        <f t="shared" si="86"/>
        <v>60</v>
      </c>
      <c r="G126" s="40" t="s">
        <v>174</v>
      </c>
      <c r="H126" s="40" t="s">
        <v>179</v>
      </c>
      <c r="I126" s="35" t="str">
        <f t="shared" si="87"/>
        <v>A</v>
      </c>
      <c r="J126" s="36">
        <v>0</v>
      </c>
      <c r="K126" s="37">
        <v>1</v>
      </c>
      <c r="L126" s="35" t="str">
        <f t="shared" si="88"/>
        <v>B</v>
      </c>
      <c r="M126" s="36">
        <v>0</v>
      </c>
      <c r="N126" s="37">
        <v>1</v>
      </c>
      <c r="O126" s="35" t="str">
        <f t="shared" si="89"/>
        <v>G</v>
      </c>
      <c r="P126" s="36">
        <v>0</v>
      </c>
      <c r="Q126" s="37">
        <v>1</v>
      </c>
      <c r="R126" s="35" t="str">
        <f t="shared" si="90"/>
        <v>A</v>
      </c>
      <c r="S126" s="36">
        <v>0</v>
      </c>
      <c r="T126" s="37">
        <v>1</v>
      </c>
      <c r="U126" s="35" t="str">
        <f t="shared" si="91"/>
        <v>B</v>
      </c>
      <c r="V126" s="36">
        <v>0</v>
      </c>
      <c r="W126" s="37">
        <v>1</v>
      </c>
      <c r="X126" s="35" t="str">
        <f t="shared" si="92"/>
        <v>P</v>
      </c>
      <c r="Y126" s="36">
        <v>0</v>
      </c>
      <c r="Z126" s="37">
        <v>1</v>
      </c>
      <c r="AA126" s="35" t="str">
        <f t="shared" si="93"/>
        <v>F</v>
      </c>
      <c r="AB126" s="36">
        <v>6</v>
      </c>
      <c r="AC126" s="37">
        <v>1</v>
      </c>
      <c r="AD126" s="35" t="str">
        <f t="shared" si="94"/>
        <v>A</v>
      </c>
      <c r="AE126" s="36">
        <v>0</v>
      </c>
      <c r="AF126" s="37">
        <v>1</v>
      </c>
      <c r="AG126" s="35" t="str">
        <f t="shared" si="95"/>
        <v>B</v>
      </c>
      <c r="AH126" s="36">
        <v>0</v>
      </c>
      <c r="AI126" s="37">
        <v>1</v>
      </c>
      <c r="AJ126" s="35" t="str">
        <f t="shared" si="96"/>
        <v>P</v>
      </c>
      <c r="AK126" s="36">
        <v>0</v>
      </c>
      <c r="AL126" s="37">
        <v>1</v>
      </c>
      <c r="AM126" s="35" t="str">
        <f t="shared" si="97"/>
        <v>A</v>
      </c>
      <c r="AN126" s="36">
        <v>0</v>
      </c>
      <c r="AO126" s="37">
        <v>1</v>
      </c>
      <c r="AP126">
        <f t="shared" si="98"/>
        <v>6</v>
      </c>
    </row>
    <row r="127" spans="1:42" x14ac:dyDescent="0.15">
      <c r="A127" s="40">
        <v>226</v>
      </c>
      <c r="B127" s="40" t="s">
        <v>50</v>
      </c>
      <c r="C127" s="41">
        <f t="shared" si="56"/>
        <v>3.5999999999999996</v>
      </c>
      <c r="D127" s="40">
        <v>1</v>
      </c>
      <c r="E127" s="40">
        <f t="shared" si="57"/>
        <v>3.5999999999999996</v>
      </c>
      <c r="F127" s="40">
        <f t="shared" si="86"/>
        <v>100</v>
      </c>
      <c r="G127" s="40" t="s">
        <v>171</v>
      </c>
      <c r="H127" s="40"/>
      <c r="I127" s="35" t="str">
        <f t="shared" si="87"/>
        <v>A</v>
      </c>
      <c r="J127" s="36">
        <v>1</v>
      </c>
      <c r="K127" s="37">
        <v>1</v>
      </c>
      <c r="L127" s="35" t="str">
        <f t="shared" si="88"/>
        <v>B</v>
      </c>
      <c r="M127" s="36">
        <v>0</v>
      </c>
      <c r="N127" s="37">
        <v>1</v>
      </c>
      <c r="O127" s="35" t="str">
        <f t="shared" si="89"/>
        <v>G</v>
      </c>
      <c r="P127" s="36">
        <v>3</v>
      </c>
      <c r="Q127" s="37">
        <v>1</v>
      </c>
      <c r="R127" s="35" t="str">
        <f t="shared" si="90"/>
        <v>M</v>
      </c>
      <c r="S127" s="36">
        <v>6</v>
      </c>
      <c r="T127" s="37">
        <v>1</v>
      </c>
      <c r="U127" s="35" t="str">
        <f t="shared" si="91"/>
        <v>X</v>
      </c>
      <c r="V127" s="36">
        <v>0</v>
      </c>
      <c r="W127" s="37">
        <v>1</v>
      </c>
      <c r="X127" s="35" t="str">
        <f t="shared" si="92"/>
        <v>I</v>
      </c>
      <c r="Y127" s="36">
        <v>0</v>
      </c>
      <c r="Z127" s="37">
        <v>1</v>
      </c>
      <c r="AA127" s="35" t="str">
        <f t="shared" si="93"/>
        <v/>
      </c>
      <c r="AB127" s="36">
        <v>0</v>
      </c>
      <c r="AC127" s="37">
        <v>1</v>
      </c>
      <c r="AD127" s="35" t="str">
        <f t="shared" si="94"/>
        <v/>
      </c>
      <c r="AE127" s="36">
        <v>0</v>
      </c>
      <c r="AF127" s="37">
        <v>1</v>
      </c>
      <c r="AG127" s="35" t="str">
        <f t="shared" si="95"/>
        <v/>
      </c>
      <c r="AH127" s="36">
        <v>0</v>
      </c>
      <c r="AI127" s="37">
        <v>1</v>
      </c>
      <c r="AJ127" s="35" t="str">
        <f t="shared" si="96"/>
        <v/>
      </c>
      <c r="AK127" s="36">
        <v>0</v>
      </c>
      <c r="AL127" s="37">
        <v>1</v>
      </c>
      <c r="AM127" s="35" t="str">
        <f t="shared" si="97"/>
        <v>A</v>
      </c>
      <c r="AN127" s="36">
        <v>0</v>
      </c>
      <c r="AO127" s="37">
        <v>1</v>
      </c>
      <c r="AP127">
        <f t="shared" si="98"/>
        <v>10</v>
      </c>
    </row>
    <row r="128" spans="1:42" x14ac:dyDescent="0.15">
      <c r="A128" s="40">
        <v>227</v>
      </c>
      <c r="B128" s="40" t="s">
        <v>123</v>
      </c>
      <c r="C128" s="41">
        <f t="shared" si="56"/>
        <v>1.0799999999999998</v>
      </c>
      <c r="D128" s="40">
        <v>1</v>
      </c>
      <c r="E128" s="40">
        <f t="shared" si="57"/>
        <v>1.0799999999999998</v>
      </c>
      <c r="F128" s="40">
        <f t="shared" si="86"/>
        <v>30</v>
      </c>
      <c r="G128" s="40" t="s">
        <v>174</v>
      </c>
      <c r="H128" s="40" t="s">
        <v>175</v>
      </c>
      <c r="I128" s="35" t="str">
        <f t="shared" si="87"/>
        <v>A</v>
      </c>
      <c r="J128" s="36">
        <v>0</v>
      </c>
      <c r="K128" s="37">
        <v>1</v>
      </c>
      <c r="L128" s="35" t="str">
        <f t="shared" si="88"/>
        <v>B</v>
      </c>
      <c r="M128" s="36">
        <v>0</v>
      </c>
      <c r="N128" s="37">
        <v>1</v>
      </c>
      <c r="O128" s="35" t="str">
        <f t="shared" si="89"/>
        <v>G</v>
      </c>
      <c r="P128" s="36">
        <v>0</v>
      </c>
      <c r="Q128" s="37">
        <v>1</v>
      </c>
      <c r="R128" s="35" t="str">
        <f t="shared" si="90"/>
        <v>A</v>
      </c>
      <c r="S128" s="45">
        <v>1</v>
      </c>
      <c r="T128" s="37">
        <v>1</v>
      </c>
      <c r="U128" s="35" t="str">
        <f t="shared" si="91"/>
        <v>B</v>
      </c>
      <c r="V128" s="36">
        <v>0</v>
      </c>
      <c r="W128" s="37">
        <v>1</v>
      </c>
      <c r="X128" s="35" t="str">
        <f t="shared" si="92"/>
        <v>P</v>
      </c>
      <c r="Y128" s="45">
        <v>1</v>
      </c>
      <c r="Z128" s="37">
        <v>1</v>
      </c>
      <c r="AA128" s="35" t="str">
        <f t="shared" si="93"/>
        <v>R</v>
      </c>
      <c r="AB128" s="36">
        <v>1</v>
      </c>
      <c r="AC128" s="37">
        <v>1</v>
      </c>
      <c r="AD128" s="35" t="str">
        <f t="shared" si="94"/>
        <v>A</v>
      </c>
      <c r="AE128" s="45">
        <v>0</v>
      </c>
      <c r="AF128" s="37">
        <v>1</v>
      </c>
      <c r="AG128" s="35" t="str">
        <f t="shared" si="95"/>
        <v>B</v>
      </c>
      <c r="AH128" s="36">
        <v>0</v>
      </c>
      <c r="AI128" s="37">
        <v>1</v>
      </c>
      <c r="AJ128" s="35" t="str">
        <f t="shared" si="96"/>
        <v>P</v>
      </c>
      <c r="AK128" s="45">
        <v>0</v>
      </c>
      <c r="AL128" s="37">
        <v>1</v>
      </c>
      <c r="AM128" s="35" t="str">
        <f t="shared" si="97"/>
        <v>A</v>
      </c>
      <c r="AN128" s="36">
        <v>0</v>
      </c>
      <c r="AO128" s="37">
        <v>1</v>
      </c>
      <c r="AP128">
        <f t="shared" si="98"/>
        <v>3</v>
      </c>
    </row>
    <row r="129" spans="1:42" x14ac:dyDescent="0.15">
      <c r="A129" s="40">
        <v>228</v>
      </c>
      <c r="B129" s="40" t="s">
        <v>132</v>
      </c>
      <c r="C129" s="41">
        <f t="shared" si="56"/>
        <v>1.7999999999999998</v>
      </c>
      <c r="D129" s="40">
        <v>1</v>
      </c>
      <c r="E129" s="40">
        <f t="shared" si="57"/>
        <v>1.7999999999999998</v>
      </c>
      <c r="F129" s="40">
        <f t="shared" si="86"/>
        <v>50</v>
      </c>
      <c r="G129" s="40" t="s">
        <v>174</v>
      </c>
      <c r="H129" s="40" t="s">
        <v>175</v>
      </c>
      <c r="I129" s="35" t="str">
        <f t="shared" si="87"/>
        <v>A</v>
      </c>
      <c r="J129" s="36">
        <v>0</v>
      </c>
      <c r="K129" s="37">
        <v>1</v>
      </c>
      <c r="L129" s="35" t="str">
        <f t="shared" si="88"/>
        <v>B</v>
      </c>
      <c r="M129" s="36">
        <v>0</v>
      </c>
      <c r="N129" s="37">
        <v>1</v>
      </c>
      <c r="O129" s="35" t="str">
        <f t="shared" si="89"/>
        <v>G</v>
      </c>
      <c r="P129" s="36">
        <v>0</v>
      </c>
      <c r="Q129" s="37">
        <v>1</v>
      </c>
      <c r="R129" s="35" t="str">
        <f t="shared" si="90"/>
        <v>A</v>
      </c>
      <c r="S129" s="36">
        <v>1</v>
      </c>
      <c r="T129" s="37">
        <v>1</v>
      </c>
      <c r="U129" s="35" t="str">
        <f t="shared" si="91"/>
        <v>B</v>
      </c>
      <c r="V129" s="36">
        <v>0</v>
      </c>
      <c r="W129" s="37">
        <v>1</v>
      </c>
      <c r="X129" s="35" t="str">
        <f t="shared" si="92"/>
        <v>P</v>
      </c>
      <c r="Y129" s="36">
        <v>1</v>
      </c>
      <c r="Z129" s="37">
        <v>1</v>
      </c>
      <c r="AA129" s="35" t="str">
        <f t="shared" si="93"/>
        <v>R</v>
      </c>
      <c r="AB129" s="36">
        <v>3</v>
      </c>
      <c r="AC129" s="37">
        <v>1</v>
      </c>
      <c r="AD129" s="35" t="str">
        <f t="shared" si="94"/>
        <v>A</v>
      </c>
      <c r="AE129" s="36">
        <v>0</v>
      </c>
      <c r="AF129" s="37">
        <v>1</v>
      </c>
      <c r="AG129" s="35" t="str">
        <f t="shared" si="95"/>
        <v>B</v>
      </c>
      <c r="AH129" s="36">
        <v>0</v>
      </c>
      <c r="AI129" s="37">
        <v>1</v>
      </c>
      <c r="AJ129" s="35" t="str">
        <f t="shared" si="96"/>
        <v>P</v>
      </c>
      <c r="AK129" s="36">
        <v>0</v>
      </c>
      <c r="AL129" s="37">
        <v>1</v>
      </c>
      <c r="AM129" s="35" t="str">
        <f t="shared" si="97"/>
        <v>A</v>
      </c>
      <c r="AN129" s="36">
        <v>0</v>
      </c>
      <c r="AO129" s="37">
        <v>1</v>
      </c>
      <c r="AP129">
        <f t="shared" si="98"/>
        <v>5</v>
      </c>
    </row>
    <row r="130" spans="1:42" x14ac:dyDescent="0.15">
      <c r="A130" s="40">
        <v>229</v>
      </c>
      <c r="B130" s="40" t="s">
        <v>134</v>
      </c>
      <c r="C130" s="41">
        <f t="shared" si="56"/>
        <v>2.88</v>
      </c>
      <c r="D130" s="40">
        <v>1</v>
      </c>
      <c r="E130" s="40">
        <f t="shared" si="57"/>
        <v>2.88</v>
      </c>
      <c r="F130" s="40">
        <f t="shared" si="86"/>
        <v>80</v>
      </c>
      <c r="G130" s="40" t="s">
        <v>174</v>
      </c>
      <c r="H130" s="40" t="s">
        <v>175</v>
      </c>
      <c r="I130" s="35" t="str">
        <f t="shared" si="87"/>
        <v>A</v>
      </c>
      <c r="J130" s="36">
        <v>0</v>
      </c>
      <c r="K130" s="37">
        <v>1</v>
      </c>
      <c r="L130" s="35" t="str">
        <f t="shared" si="88"/>
        <v>B</v>
      </c>
      <c r="M130" s="36">
        <v>0</v>
      </c>
      <c r="N130" s="37">
        <v>1</v>
      </c>
      <c r="O130" s="35" t="str">
        <f t="shared" si="89"/>
        <v>G</v>
      </c>
      <c r="P130" s="36">
        <v>0</v>
      </c>
      <c r="Q130" s="37">
        <v>1</v>
      </c>
      <c r="R130" s="35" t="str">
        <f t="shared" si="90"/>
        <v>A</v>
      </c>
      <c r="S130" s="36">
        <v>1</v>
      </c>
      <c r="T130" s="37">
        <v>1</v>
      </c>
      <c r="U130" s="35" t="str">
        <f t="shared" si="91"/>
        <v>B</v>
      </c>
      <c r="V130" s="36">
        <v>0</v>
      </c>
      <c r="W130" s="37">
        <v>1</v>
      </c>
      <c r="X130" s="35" t="str">
        <f t="shared" si="92"/>
        <v>P</v>
      </c>
      <c r="Y130" s="36">
        <v>1</v>
      </c>
      <c r="Z130" s="37">
        <v>1</v>
      </c>
      <c r="AA130" s="35" t="str">
        <f t="shared" si="93"/>
        <v>R</v>
      </c>
      <c r="AB130" s="36">
        <v>6</v>
      </c>
      <c r="AC130" s="37">
        <v>1</v>
      </c>
      <c r="AD130" s="35" t="str">
        <f t="shared" si="94"/>
        <v>A</v>
      </c>
      <c r="AE130" s="36">
        <v>0</v>
      </c>
      <c r="AF130" s="37">
        <v>1</v>
      </c>
      <c r="AG130" s="35" t="str">
        <f t="shared" si="95"/>
        <v>B</v>
      </c>
      <c r="AH130" s="36">
        <v>0</v>
      </c>
      <c r="AI130" s="37">
        <v>1</v>
      </c>
      <c r="AJ130" s="35" t="str">
        <f t="shared" si="96"/>
        <v>P</v>
      </c>
      <c r="AK130" s="36">
        <v>0</v>
      </c>
      <c r="AL130" s="37">
        <v>1</v>
      </c>
      <c r="AM130" s="35" t="str">
        <f t="shared" si="97"/>
        <v>A</v>
      </c>
      <c r="AN130" s="36">
        <v>0</v>
      </c>
      <c r="AO130" s="37">
        <v>1</v>
      </c>
      <c r="AP130">
        <f t="shared" si="98"/>
        <v>8</v>
      </c>
    </row>
    <row r="131" spans="1:42" x14ac:dyDescent="0.15">
      <c r="A131" s="40">
        <v>230</v>
      </c>
      <c r="B131" s="40" t="s">
        <v>136</v>
      </c>
      <c r="C131" s="41">
        <f t="shared" si="56"/>
        <v>4.3199999999999994</v>
      </c>
      <c r="D131" s="40">
        <v>1</v>
      </c>
      <c r="E131" s="40">
        <f t="shared" si="57"/>
        <v>4.3199999999999994</v>
      </c>
      <c r="F131" s="40">
        <f t="shared" si="86"/>
        <v>120</v>
      </c>
      <c r="G131" s="40" t="s">
        <v>174</v>
      </c>
      <c r="H131" s="40" t="s">
        <v>175</v>
      </c>
      <c r="I131" s="35" t="str">
        <f t="shared" si="87"/>
        <v>A</v>
      </c>
      <c r="J131" s="36">
        <v>0</v>
      </c>
      <c r="K131" s="37">
        <v>1</v>
      </c>
      <c r="L131" s="35" t="str">
        <f t="shared" si="88"/>
        <v>B</v>
      </c>
      <c r="M131" s="36">
        <v>0</v>
      </c>
      <c r="N131" s="37">
        <v>1</v>
      </c>
      <c r="O131" s="35" t="str">
        <f t="shared" si="89"/>
        <v>G</v>
      </c>
      <c r="P131" s="36">
        <v>0</v>
      </c>
      <c r="Q131" s="37">
        <v>1</v>
      </c>
      <c r="R131" s="35" t="str">
        <f t="shared" si="90"/>
        <v>A</v>
      </c>
      <c r="S131" s="36">
        <v>1</v>
      </c>
      <c r="T131" s="37">
        <v>1</v>
      </c>
      <c r="U131" s="35" t="str">
        <f t="shared" si="91"/>
        <v>B</v>
      </c>
      <c r="V131" s="36">
        <v>0</v>
      </c>
      <c r="W131" s="37">
        <v>1</v>
      </c>
      <c r="X131" s="35" t="str">
        <f t="shared" si="92"/>
        <v>P</v>
      </c>
      <c r="Y131" s="36">
        <v>1</v>
      </c>
      <c r="Z131" s="37">
        <v>1</v>
      </c>
      <c r="AA131" s="35" t="str">
        <f t="shared" si="93"/>
        <v>R</v>
      </c>
      <c r="AB131" s="36">
        <v>10</v>
      </c>
      <c r="AC131" s="37">
        <v>1</v>
      </c>
      <c r="AD131" s="35" t="str">
        <f t="shared" si="94"/>
        <v>A</v>
      </c>
      <c r="AE131" s="36">
        <v>0</v>
      </c>
      <c r="AF131" s="37">
        <v>1</v>
      </c>
      <c r="AG131" s="35" t="str">
        <f t="shared" si="95"/>
        <v>B</v>
      </c>
      <c r="AH131" s="36">
        <v>0</v>
      </c>
      <c r="AI131" s="37">
        <v>1</v>
      </c>
      <c r="AJ131" s="35" t="str">
        <f t="shared" si="96"/>
        <v>P</v>
      </c>
      <c r="AK131" s="36">
        <v>0</v>
      </c>
      <c r="AL131" s="37">
        <v>1</v>
      </c>
      <c r="AM131" s="35" t="str">
        <f t="shared" si="97"/>
        <v>A</v>
      </c>
      <c r="AN131" s="36">
        <v>0</v>
      </c>
      <c r="AO131" s="37">
        <v>1</v>
      </c>
      <c r="AP131">
        <f t="shared" si="98"/>
        <v>12</v>
      </c>
    </row>
    <row r="132" spans="1:42" x14ac:dyDescent="0.15">
      <c r="A132" s="40">
        <v>231</v>
      </c>
      <c r="B132" s="40" t="s">
        <v>138</v>
      </c>
      <c r="C132" s="41">
        <f t="shared" si="56"/>
        <v>6.4799999999999995</v>
      </c>
      <c r="D132" s="40">
        <v>1</v>
      </c>
      <c r="E132" s="40">
        <f t="shared" si="57"/>
        <v>6.4799999999999995</v>
      </c>
      <c r="F132" s="40">
        <f t="shared" si="86"/>
        <v>180</v>
      </c>
      <c r="G132" s="40" t="s">
        <v>174</v>
      </c>
      <c r="H132" s="40" t="s">
        <v>175</v>
      </c>
      <c r="I132" s="35" t="str">
        <f t="shared" si="87"/>
        <v>A</v>
      </c>
      <c r="J132" s="36">
        <v>0</v>
      </c>
      <c r="K132" s="37">
        <v>1</v>
      </c>
      <c r="L132" s="35" t="str">
        <f t="shared" si="88"/>
        <v>B</v>
      </c>
      <c r="M132" s="36">
        <v>0</v>
      </c>
      <c r="N132" s="37">
        <v>1</v>
      </c>
      <c r="O132" s="35" t="str">
        <f t="shared" si="89"/>
        <v>G</v>
      </c>
      <c r="P132" s="36">
        <v>0</v>
      </c>
      <c r="Q132" s="37">
        <v>1</v>
      </c>
      <c r="R132" s="35" t="str">
        <f t="shared" si="90"/>
        <v>A</v>
      </c>
      <c r="S132" s="36">
        <v>1</v>
      </c>
      <c r="T132" s="37">
        <v>1</v>
      </c>
      <c r="U132" s="35" t="str">
        <f t="shared" si="91"/>
        <v>B</v>
      </c>
      <c r="V132" s="36">
        <v>0</v>
      </c>
      <c r="W132" s="37">
        <v>1</v>
      </c>
      <c r="X132" s="35" t="str">
        <f t="shared" si="92"/>
        <v>P</v>
      </c>
      <c r="Y132" s="36">
        <v>1</v>
      </c>
      <c r="Z132" s="37">
        <v>1</v>
      </c>
      <c r="AA132" s="35" t="str">
        <f t="shared" si="93"/>
        <v>R</v>
      </c>
      <c r="AB132" s="36">
        <v>16</v>
      </c>
      <c r="AC132" s="37">
        <v>1</v>
      </c>
      <c r="AD132" s="35" t="str">
        <f t="shared" si="94"/>
        <v>A</v>
      </c>
      <c r="AE132" s="36">
        <v>0</v>
      </c>
      <c r="AF132" s="37">
        <v>1</v>
      </c>
      <c r="AG132" s="35" t="str">
        <f t="shared" si="95"/>
        <v>B</v>
      </c>
      <c r="AH132" s="36">
        <v>0</v>
      </c>
      <c r="AI132" s="37">
        <v>1</v>
      </c>
      <c r="AJ132" s="35" t="str">
        <f t="shared" si="96"/>
        <v>P</v>
      </c>
      <c r="AK132" s="36">
        <v>0</v>
      </c>
      <c r="AL132" s="37">
        <v>1</v>
      </c>
      <c r="AM132" s="35" t="str">
        <f t="shared" si="97"/>
        <v>A</v>
      </c>
      <c r="AN132" s="36">
        <v>0</v>
      </c>
      <c r="AO132" s="37">
        <v>1</v>
      </c>
      <c r="AP132">
        <f t="shared" si="98"/>
        <v>18</v>
      </c>
    </row>
    <row r="133" spans="1:42" x14ac:dyDescent="0.15">
      <c r="A133" s="40">
        <v>232</v>
      </c>
      <c r="B133" s="40" t="s">
        <v>125</v>
      </c>
      <c r="C133" s="41">
        <f t="shared" si="56"/>
        <v>9.36</v>
      </c>
      <c r="D133" s="40">
        <v>1</v>
      </c>
      <c r="E133" s="40">
        <f t="shared" si="57"/>
        <v>9.36</v>
      </c>
      <c r="F133" s="40">
        <f t="shared" si="86"/>
        <v>260</v>
      </c>
      <c r="G133" s="40" t="s">
        <v>174</v>
      </c>
      <c r="H133" s="40" t="s">
        <v>175</v>
      </c>
      <c r="I133" s="35" t="str">
        <f t="shared" si="87"/>
        <v>A</v>
      </c>
      <c r="J133" s="36">
        <v>0</v>
      </c>
      <c r="K133" s="37">
        <v>1</v>
      </c>
      <c r="L133" s="35" t="str">
        <f t="shared" si="88"/>
        <v>B</v>
      </c>
      <c r="M133" s="36">
        <v>0</v>
      </c>
      <c r="N133" s="37">
        <v>1</v>
      </c>
      <c r="O133" s="35" t="str">
        <f t="shared" si="89"/>
        <v>G</v>
      </c>
      <c r="P133" s="36">
        <v>0</v>
      </c>
      <c r="Q133" s="37">
        <v>1</v>
      </c>
      <c r="R133" s="35" t="str">
        <f t="shared" si="90"/>
        <v>A</v>
      </c>
      <c r="S133" s="36">
        <v>1</v>
      </c>
      <c r="T133" s="37">
        <v>1</v>
      </c>
      <c r="U133" s="35" t="str">
        <f t="shared" si="91"/>
        <v>B</v>
      </c>
      <c r="V133" s="36">
        <v>0</v>
      </c>
      <c r="W133" s="37">
        <v>1</v>
      </c>
      <c r="X133" s="35" t="str">
        <f t="shared" si="92"/>
        <v>P</v>
      </c>
      <c r="Y133" s="36">
        <v>1</v>
      </c>
      <c r="Z133" s="37">
        <v>1</v>
      </c>
      <c r="AA133" s="35" t="str">
        <f t="shared" si="93"/>
        <v>R</v>
      </c>
      <c r="AB133" s="36">
        <v>24</v>
      </c>
      <c r="AC133" s="37">
        <v>1</v>
      </c>
      <c r="AD133" s="35" t="str">
        <f t="shared" si="94"/>
        <v>A</v>
      </c>
      <c r="AE133" s="36">
        <v>0</v>
      </c>
      <c r="AF133" s="37">
        <v>1</v>
      </c>
      <c r="AG133" s="35" t="str">
        <f t="shared" si="95"/>
        <v>B</v>
      </c>
      <c r="AH133" s="36">
        <v>0</v>
      </c>
      <c r="AI133" s="37">
        <v>1</v>
      </c>
      <c r="AJ133" s="35" t="str">
        <f t="shared" si="96"/>
        <v>P</v>
      </c>
      <c r="AK133" s="36">
        <v>0</v>
      </c>
      <c r="AL133" s="37">
        <v>1</v>
      </c>
      <c r="AM133" s="35" t="str">
        <f t="shared" si="97"/>
        <v>A</v>
      </c>
      <c r="AN133" s="36">
        <v>0</v>
      </c>
      <c r="AO133" s="37">
        <v>1</v>
      </c>
      <c r="AP133">
        <f t="shared" si="98"/>
        <v>26</v>
      </c>
    </row>
    <row r="134" spans="1:42" x14ac:dyDescent="0.15">
      <c r="A134" s="40">
        <v>233</v>
      </c>
      <c r="B134" s="40" t="s">
        <v>127</v>
      </c>
      <c r="C134" s="41">
        <f t="shared" si="56"/>
        <v>12.239999999999998</v>
      </c>
      <c r="D134" s="40">
        <v>1</v>
      </c>
      <c r="E134" s="40">
        <f t="shared" si="57"/>
        <v>12.239999999999998</v>
      </c>
      <c r="F134" s="40">
        <f t="shared" si="86"/>
        <v>340</v>
      </c>
      <c r="G134" s="40" t="s">
        <v>174</v>
      </c>
      <c r="H134" s="40" t="s">
        <v>175</v>
      </c>
      <c r="I134" s="35" t="str">
        <f t="shared" si="87"/>
        <v>A</v>
      </c>
      <c r="J134" s="36">
        <v>0</v>
      </c>
      <c r="K134" s="37">
        <v>1</v>
      </c>
      <c r="L134" s="35" t="str">
        <f t="shared" si="88"/>
        <v>B</v>
      </c>
      <c r="M134" s="36">
        <v>0</v>
      </c>
      <c r="N134" s="37">
        <v>1</v>
      </c>
      <c r="O134" s="35" t="str">
        <f t="shared" si="89"/>
        <v>G</v>
      </c>
      <c r="P134" s="36">
        <v>0</v>
      </c>
      <c r="Q134" s="37">
        <v>1</v>
      </c>
      <c r="R134" s="35" t="str">
        <f t="shared" si="90"/>
        <v>A</v>
      </c>
      <c r="S134" s="36">
        <v>1</v>
      </c>
      <c r="T134" s="37">
        <v>1</v>
      </c>
      <c r="U134" s="35" t="str">
        <f t="shared" si="91"/>
        <v>B</v>
      </c>
      <c r="V134" s="36">
        <v>0</v>
      </c>
      <c r="W134" s="37">
        <v>1</v>
      </c>
      <c r="X134" s="35" t="str">
        <f t="shared" si="92"/>
        <v>P</v>
      </c>
      <c r="Y134" s="36">
        <v>1</v>
      </c>
      <c r="Z134" s="37">
        <v>1</v>
      </c>
      <c r="AA134" s="35" t="str">
        <f t="shared" si="93"/>
        <v>R</v>
      </c>
      <c r="AB134" s="36">
        <v>32</v>
      </c>
      <c r="AC134" s="37">
        <v>1</v>
      </c>
      <c r="AD134" s="35" t="str">
        <f t="shared" si="94"/>
        <v>A</v>
      </c>
      <c r="AE134" s="36">
        <v>0</v>
      </c>
      <c r="AF134" s="37">
        <v>1</v>
      </c>
      <c r="AG134" s="35" t="str">
        <f t="shared" si="95"/>
        <v>B</v>
      </c>
      <c r="AH134" s="36">
        <v>0</v>
      </c>
      <c r="AI134" s="37">
        <v>1</v>
      </c>
      <c r="AJ134" s="35" t="str">
        <f t="shared" si="96"/>
        <v>P</v>
      </c>
      <c r="AK134" s="36">
        <v>0</v>
      </c>
      <c r="AL134" s="37">
        <v>1</v>
      </c>
      <c r="AM134" s="35" t="str">
        <f t="shared" si="97"/>
        <v>A</v>
      </c>
      <c r="AN134" s="36">
        <v>0</v>
      </c>
      <c r="AO134" s="37">
        <v>1</v>
      </c>
      <c r="AP134">
        <f t="shared" si="98"/>
        <v>34</v>
      </c>
    </row>
    <row r="135" spans="1:42" x14ac:dyDescent="0.15">
      <c r="A135" s="40">
        <v>234</v>
      </c>
      <c r="B135" s="40" t="s">
        <v>129</v>
      </c>
      <c r="C135" s="41">
        <f t="shared" si="56"/>
        <v>15.839999999999998</v>
      </c>
      <c r="D135" s="40">
        <v>1</v>
      </c>
      <c r="E135" s="40">
        <f t="shared" si="57"/>
        <v>15.839999999999998</v>
      </c>
      <c r="F135" s="40">
        <f t="shared" si="86"/>
        <v>440</v>
      </c>
      <c r="G135" s="40" t="s">
        <v>174</v>
      </c>
      <c r="H135" s="40" t="s">
        <v>175</v>
      </c>
      <c r="I135" s="35" t="str">
        <f t="shared" si="87"/>
        <v>A</v>
      </c>
      <c r="J135" s="36">
        <v>0</v>
      </c>
      <c r="K135" s="37">
        <v>1</v>
      </c>
      <c r="L135" s="35" t="str">
        <f t="shared" si="88"/>
        <v>B</v>
      </c>
      <c r="M135" s="36">
        <v>0</v>
      </c>
      <c r="N135" s="37">
        <v>1</v>
      </c>
      <c r="O135" s="35" t="str">
        <f t="shared" si="89"/>
        <v>G</v>
      </c>
      <c r="P135" s="36">
        <v>0</v>
      </c>
      <c r="Q135" s="37">
        <v>1</v>
      </c>
      <c r="R135" s="35" t="str">
        <f t="shared" si="90"/>
        <v>A</v>
      </c>
      <c r="S135" s="36">
        <v>1</v>
      </c>
      <c r="T135" s="37">
        <v>1</v>
      </c>
      <c r="U135" s="35" t="str">
        <f t="shared" si="91"/>
        <v>B</v>
      </c>
      <c r="V135" s="36">
        <v>0</v>
      </c>
      <c r="W135" s="37">
        <v>1</v>
      </c>
      <c r="X135" s="35" t="str">
        <f t="shared" si="92"/>
        <v>P</v>
      </c>
      <c r="Y135" s="36">
        <v>1</v>
      </c>
      <c r="Z135" s="37">
        <v>1</v>
      </c>
      <c r="AA135" s="35" t="str">
        <f t="shared" si="93"/>
        <v>R</v>
      </c>
      <c r="AB135" s="36">
        <v>42</v>
      </c>
      <c r="AC135" s="37">
        <v>1</v>
      </c>
      <c r="AD135" s="35" t="str">
        <f t="shared" si="94"/>
        <v>A</v>
      </c>
      <c r="AE135" s="36">
        <v>0</v>
      </c>
      <c r="AF135" s="37">
        <v>1</v>
      </c>
      <c r="AG135" s="35" t="str">
        <f t="shared" si="95"/>
        <v>B</v>
      </c>
      <c r="AH135" s="36">
        <v>0</v>
      </c>
      <c r="AI135" s="37">
        <v>1</v>
      </c>
      <c r="AJ135" s="35" t="str">
        <f t="shared" si="96"/>
        <v>P</v>
      </c>
      <c r="AK135" s="36">
        <v>0</v>
      </c>
      <c r="AL135" s="37">
        <v>1</v>
      </c>
      <c r="AM135" s="35" t="str">
        <f t="shared" si="97"/>
        <v>A</v>
      </c>
      <c r="AN135" s="36">
        <v>0</v>
      </c>
      <c r="AO135" s="37">
        <v>1</v>
      </c>
      <c r="AP135">
        <f t="shared" si="98"/>
        <v>44</v>
      </c>
    </row>
    <row r="136" spans="1:42" x14ac:dyDescent="0.15">
      <c r="A136" s="40">
        <v>236</v>
      </c>
      <c r="B136" s="40" t="s">
        <v>61</v>
      </c>
      <c r="C136" s="41">
        <f t="shared" si="56"/>
        <v>9.36</v>
      </c>
      <c r="D136" s="40">
        <v>1</v>
      </c>
      <c r="E136" s="40">
        <f t="shared" si="57"/>
        <v>9.36</v>
      </c>
      <c r="F136" s="40">
        <f t="shared" si="86"/>
        <v>260</v>
      </c>
      <c r="G136" s="40" t="s">
        <v>174</v>
      </c>
      <c r="H136" s="40" t="s">
        <v>171</v>
      </c>
      <c r="I136" s="35" t="str">
        <f t="shared" si="87"/>
        <v>A</v>
      </c>
      <c r="J136" s="36">
        <v>1</v>
      </c>
      <c r="K136" s="37">
        <v>1</v>
      </c>
      <c r="L136" s="35" t="str">
        <f t="shared" si="88"/>
        <v>B</v>
      </c>
      <c r="M136" s="36">
        <v>0</v>
      </c>
      <c r="N136" s="37">
        <v>1</v>
      </c>
      <c r="O136" s="35" t="str">
        <f t="shared" si="89"/>
        <v>G</v>
      </c>
      <c r="P136" s="36">
        <v>3</v>
      </c>
      <c r="Q136" s="37">
        <v>1</v>
      </c>
      <c r="R136" s="35" t="str">
        <f t="shared" si="90"/>
        <v>A</v>
      </c>
      <c r="S136" s="36">
        <v>1</v>
      </c>
      <c r="T136" s="37">
        <v>1</v>
      </c>
      <c r="U136" s="35" t="str">
        <f t="shared" si="91"/>
        <v>B</v>
      </c>
      <c r="V136" s="36">
        <v>0</v>
      </c>
      <c r="W136" s="37">
        <v>1</v>
      </c>
      <c r="X136" s="35" t="str">
        <f t="shared" si="92"/>
        <v>P</v>
      </c>
      <c r="Y136" s="36">
        <v>3</v>
      </c>
      <c r="Z136" s="37">
        <v>1</v>
      </c>
      <c r="AA136" s="35" t="str">
        <f t="shared" si="93"/>
        <v>C</v>
      </c>
      <c r="AB136" s="36">
        <v>16</v>
      </c>
      <c r="AC136" s="37">
        <v>1</v>
      </c>
      <c r="AD136" s="35" t="str">
        <f t="shared" si="94"/>
        <v>A</v>
      </c>
      <c r="AE136" s="36">
        <v>1</v>
      </c>
      <c r="AF136" s="37">
        <v>1</v>
      </c>
      <c r="AG136" s="35" t="str">
        <f t="shared" si="95"/>
        <v>B</v>
      </c>
      <c r="AH136" s="36">
        <v>0</v>
      </c>
      <c r="AI136" s="37">
        <v>1</v>
      </c>
      <c r="AJ136" s="35" t="str">
        <f t="shared" si="96"/>
        <v>P</v>
      </c>
      <c r="AK136" s="36">
        <v>1</v>
      </c>
      <c r="AL136" s="37">
        <v>1</v>
      </c>
      <c r="AM136" s="35" t="str">
        <f t="shared" si="97"/>
        <v>A</v>
      </c>
      <c r="AN136" s="36">
        <v>0</v>
      </c>
      <c r="AO136" s="37">
        <v>1</v>
      </c>
      <c r="AP136">
        <f t="shared" si="98"/>
        <v>26</v>
      </c>
    </row>
    <row r="137" spans="1:42" x14ac:dyDescent="0.15">
      <c r="A137" s="40">
        <v>237</v>
      </c>
      <c r="B137" s="40" t="s">
        <v>26</v>
      </c>
      <c r="C137" s="41">
        <f t="shared" ref="C137:C210" si="113">E137</f>
        <v>1.44</v>
      </c>
      <c r="D137" s="40">
        <v>1</v>
      </c>
      <c r="E137" s="40">
        <f t="shared" ref="E137:E163" si="114">F137*0.036</f>
        <v>1.44</v>
      </c>
      <c r="F137" s="40">
        <f t="shared" si="86"/>
        <v>40</v>
      </c>
      <c r="G137" s="40" t="s">
        <v>170</v>
      </c>
      <c r="H137" s="40"/>
      <c r="I137" s="35" t="str">
        <f t="shared" si="87"/>
        <v>A</v>
      </c>
      <c r="J137" s="36">
        <v>1</v>
      </c>
      <c r="K137" s="37">
        <v>1</v>
      </c>
      <c r="L137" s="35" t="str">
        <f t="shared" si="88"/>
        <v>B</v>
      </c>
      <c r="M137" s="36">
        <v>0</v>
      </c>
      <c r="N137" s="37">
        <v>1</v>
      </c>
      <c r="O137" s="35" t="str">
        <f t="shared" si="89"/>
        <v>G</v>
      </c>
      <c r="P137" s="36">
        <v>1</v>
      </c>
      <c r="Q137" s="37">
        <v>1</v>
      </c>
      <c r="R137" s="35" t="str">
        <f t="shared" si="90"/>
        <v>A</v>
      </c>
      <c r="S137" s="36">
        <v>1</v>
      </c>
      <c r="T137" s="37">
        <v>1</v>
      </c>
      <c r="U137" s="35" t="str">
        <f t="shared" si="91"/>
        <v>B</v>
      </c>
      <c r="V137" s="36">
        <v>0</v>
      </c>
      <c r="W137" s="37">
        <v>1</v>
      </c>
      <c r="X137" s="35" t="str">
        <f t="shared" si="92"/>
        <v>P</v>
      </c>
      <c r="Y137" s="36">
        <v>1</v>
      </c>
      <c r="Z137" s="37">
        <v>1</v>
      </c>
      <c r="AA137" s="35" t="str">
        <f t="shared" si="93"/>
        <v/>
      </c>
      <c r="AB137" s="36">
        <v>0</v>
      </c>
      <c r="AC137" s="37">
        <v>1</v>
      </c>
      <c r="AD137" s="35" t="str">
        <f t="shared" si="94"/>
        <v/>
      </c>
      <c r="AE137" s="36">
        <v>0</v>
      </c>
      <c r="AF137" s="37">
        <v>1</v>
      </c>
      <c r="AG137" s="35" t="str">
        <f t="shared" si="95"/>
        <v/>
      </c>
      <c r="AH137" s="36">
        <v>0</v>
      </c>
      <c r="AI137" s="37">
        <v>1</v>
      </c>
      <c r="AJ137" s="35" t="str">
        <f t="shared" si="96"/>
        <v/>
      </c>
      <c r="AK137" s="36">
        <v>0</v>
      </c>
      <c r="AL137" s="37">
        <v>1</v>
      </c>
      <c r="AM137" s="35" t="str">
        <f t="shared" si="97"/>
        <v>A</v>
      </c>
      <c r="AN137" s="36">
        <v>0</v>
      </c>
      <c r="AO137" s="37">
        <v>1</v>
      </c>
      <c r="AP137">
        <f t="shared" si="98"/>
        <v>4</v>
      </c>
    </row>
    <row r="138" spans="1:42" x14ac:dyDescent="0.15">
      <c r="A138" s="40">
        <v>238</v>
      </c>
      <c r="B138" s="40" t="s">
        <v>55</v>
      </c>
      <c r="C138" s="41">
        <f t="shared" si="113"/>
        <v>4.3199999999999994</v>
      </c>
      <c r="D138" s="40">
        <v>1</v>
      </c>
      <c r="E138" s="40">
        <f t="shared" si="114"/>
        <v>4.3199999999999994</v>
      </c>
      <c r="F138" s="40">
        <f t="shared" si="86"/>
        <v>120</v>
      </c>
      <c r="G138" s="40" t="s">
        <v>171</v>
      </c>
      <c r="H138" s="40"/>
      <c r="I138" s="35" t="str">
        <f t="shared" si="87"/>
        <v>A</v>
      </c>
      <c r="J138" s="36">
        <v>3</v>
      </c>
      <c r="K138" s="37">
        <v>1</v>
      </c>
      <c r="L138" s="35" t="str">
        <f t="shared" si="88"/>
        <v>B</v>
      </c>
      <c r="M138" s="36">
        <v>0</v>
      </c>
      <c r="N138" s="37">
        <v>1</v>
      </c>
      <c r="O138" s="35" t="str">
        <f t="shared" si="89"/>
        <v>G</v>
      </c>
      <c r="P138" s="36">
        <v>3</v>
      </c>
      <c r="Q138" s="37">
        <v>1</v>
      </c>
      <c r="R138" s="35" t="str">
        <f t="shared" si="90"/>
        <v>M</v>
      </c>
      <c r="S138" s="36">
        <v>6</v>
      </c>
      <c r="T138" s="37">
        <v>1</v>
      </c>
      <c r="U138" s="35" t="str">
        <f t="shared" si="91"/>
        <v>X</v>
      </c>
      <c r="V138" s="36">
        <v>0</v>
      </c>
      <c r="W138" s="37">
        <v>1</v>
      </c>
      <c r="X138" s="35" t="str">
        <f t="shared" si="92"/>
        <v>I</v>
      </c>
      <c r="Y138" s="36">
        <v>0</v>
      </c>
      <c r="Z138" s="37">
        <v>1</v>
      </c>
      <c r="AA138" s="35" t="str">
        <f t="shared" si="93"/>
        <v/>
      </c>
      <c r="AB138" s="36">
        <v>0</v>
      </c>
      <c r="AC138" s="37">
        <v>1</v>
      </c>
      <c r="AD138" s="35" t="str">
        <f t="shared" si="94"/>
        <v/>
      </c>
      <c r="AE138" s="36">
        <v>0</v>
      </c>
      <c r="AF138" s="37">
        <v>1</v>
      </c>
      <c r="AG138" s="35" t="str">
        <f t="shared" si="95"/>
        <v/>
      </c>
      <c r="AH138" s="36">
        <v>0</v>
      </c>
      <c r="AI138" s="37">
        <v>1</v>
      </c>
      <c r="AJ138" s="35" t="str">
        <f t="shared" si="96"/>
        <v/>
      </c>
      <c r="AK138" s="36">
        <v>0</v>
      </c>
      <c r="AL138" s="37">
        <v>1</v>
      </c>
      <c r="AM138" s="35" t="str">
        <f t="shared" si="97"/>
        <v>A</v>
      </c>
      <c r="AN138" s="36">
        <v>0</v>
      </c>
      <c r="AO138" s="37">
        <v>1</v>
      </c>
      <c r="AP138">
        <f t="shared" si="98"/>
        <v>12</v>
      </c>
    </row>
    <row r="139" spans="1:42" x14ac:dyDescent="0.15">
      <c r="A139" s="40">
        <v>239</v>
      </c>
      <c r="B139" s="40" t="s">
        <v>66</v>
      </c>
      <c r="C139" s="41">
        <f t="shared" si="113"/>
        <v>2.88</v>
      </c>
      <c r="D139" s="40">
        <v>1</v>
      </c>
      <c r="E139" s="40">
        <f t="shared" si="114"/>
        <v>2.88</v>
      </c>
      <c r="F139" s="40">
        <f t="shared" si="86"/>
        <v>80</v>
      </c>
      <c r="G139" s="40" t="s">
        <v>171</v>
      </c>
      <c r="H139" s="40"/>
      <c r="I139" s="35" t="str">
        <f t="shared" si="87"/>
        <v>A</v>
      </c>
      <c r="J139" s="36">
        <v>0</v>
      </c>
      <c r="K139" s="37">
        <v>1</v>
      </c>
      <c r="L139" s="35" t="str">
        <f t="shared" si="88"/>
        <v>B</v>
      </c>
      <c r="M139" s="36">
        <v>0</v>
      </c>
      <c r="N139" s="37">
        <v>1</v>
      </c>
      <c r="O139" s="35" t="str">
        <f t="shared" si="89"/>
        <v>G</v>
      </c>
      <c r="P139" s="36">
        <v>0</v>
      </c>
      <c r="Q139" s="37">
        <v>1</v>
      </c>
      <c r="R139" s="35" t="str">
        <f t="shared" si="90"/>
        <v>M</v>
      </c>
      <c r="S139" s="36">
        <v>6</v>
      </c>
      <c r="T139" s="37">
        <v>1</v>
      </c>
      <c r="U139" s="35" t="str">
        <f t="shared" si="91"/>
        <v>X</v>
      </c>
      <c r="V139" s="36">
        <v>1</v>
      </c>
      <c r="W139" s="37">
        <v>1</v>
      </c>
      <c r="X139" s="35" t="str">
        <f t="shared" si="92"/>
        <v>I</v>
      </c>
      <c r="Y139" s="36">
        <v>1</v>
      </c>
      <c r="Z139" s="37">
        <v>1</v>
      </c>
      <c r="AA139" s="35" t="str">
        <f t="shared" si="93"/>
        <v/>
      </c>
      <c r="AB139" s="36">
        <v>0</v>
      </c>
      <c r="AC139" s="37">
        <v>1</v>
      </c>
      <c r="AD139" s="35" t="str">
        <f t="shared" si="94"/>
        <v/>
      </c>
      <c r="AE139" s="36">
        <v>0</v>
      </c>
      <c r="AF139" s="37">
        <v>1</v>
      </c>
      <c r="AG139" s="35" t="str">
        <f t="shared" si="95"/>
        <v/>
      </c>
      <c r="AH139" s="36">
        <v>0</v>
      </c>
      <c r="AI139" s="37">
        <v>1</v>
      </c>
      <c r="AJ139" s="35" t="str">
        <f t="shared" si="96"/>
        <v/>
      </c>
      <c r="AK139" s="36">
        <v>0</v>
      </c>
      <c r="AL139" s="37">
        <v>1</v>
      </c>
      <c r="AM139" s="35" t="str">
        <f t="shared" si="97"/>
        <v>A</v>
      </c>
      <c r="AN139" s="36">
        <v>0</v>
      </c>
      <c r="AO139" s="37">
        <v>1</v>
      </c>
      <c r="AP139">
        <f t="shared" si="98"/>
        <v>8</v>
      </c>
    </row>
    <row r="140" spans="1:42" x14ac:dyDescent="0.15">
      <c r="A140" s="40">
        <v>245</v>
      </c>
      <c r="B140" s="40" t="s">
        <v>338</v>
      </c>
      <c r="C140" s="41">
        <f t="shared" si="113"/>
        <v>5.0039999999999996</v>
      </c>
      <c r="D140" s="40">
        <v>1</v>
      </c>
      <c r="E140" s="40">
        <f t="shared" si="114"/>
        <v>5.0039999999999996</v>
      </c>
      <c r="F140" s="40">
        <v>139</v>
      </c>
      <c r="G140" s="40" t="s">
        <v>174</v>
      </c>
      <c r="H140" s="40" t="s">
        <v>174</v>
      </c>
      <c r="I140" s="228" t="s">
        <v>231</v>
      </c>
      <c r="J140" s="229"/>
      <c r="K140" s="229"/>
      <c r="L140" s="229"/>
      <c r="M140" s="229"/>
      <c r="N140" s="229"/>
      <c r="O140" s="229"/>
      <c r="P140" s="229"/>
      <c r="Q140" s="229"/>
      <c r="R140" s="229"/>
      <c r="S140" s="229"/>
      <c r="T140" s="229"/>
      <c r="U140" s="229"/>
      <c r="V140" s="229"/>
      <c r="W140" s="229"/>
      <c r="X140" s="229"/>
      <c r="Y140" s="229"/>
      <c r="Z140" s="229"/>
      <c r="AA140" s="229"/>
      <c r="AB140" s="229"/>
      <c r="AC140" s="229"/>
      <c r="AD140" s="229"/>
      <c r="AE140" s="229"/>
      <c r="AF140" s="229"/>
      <c r="AG140" s="229"/>
      <c r="AH140" s="229"/>
      <c r="AI140" s="229"/>
      <c r="AJ140" s="229"/>
      <c r="AK140" s="229"/>
      <c r="AL140" s="229"/>
      <c r="AM140" s="229"/>
      <c r="AN140" s="229"/>
      <c r="AO140" s="229"/>
      <c r="AP140" s="230"/>
    </row>
    <row r="141" spans="1:42" x14ac:dyDescent="0.15">
      <c r="A141" s="40">
        <v>246</v>
      </c>
      <c r="B141" s="40" t="s">
        <v>78</v>
      </c>
      <c r="C141" s="41">
        <f t="shared" si="113"/>
        <v>1.0799999999999998</v>
      </c>
      <c r="D141" s="40">
        <v>1</v>
      </c>
      <c r="E141" s="40">
        <f t="shared" si="114"/>
        <v>1.0799999999999998</v>
      </c>
      <c r="F141" s="40">
        <f>AP141*10</f>
        <v>30</v>
      </c>
      <c r="G141" s="40" t="s">
        <v>171</v>
      </c>
      <c r="H141" s="40"/>
      <c r="I141" s="35" t="str">
        <f>IF(G141="G","A",(IF(G141="C","A",(IF(G141="T","A","")))))</f>
        <v>A</v>
      </c>
      <c r="J141" s="36">
        <v>1</v>
      </c>
      <c r="K141" s="37">
        <v>1</v>
      </c>
      <c r="L141" s="35" t="str">
        <f>IF(G141="G","B",(IF(G141="C","B",(IF(G141="T","B","")))))</f>
        <v>B</v>
      </c>
      <c r="M141" s="36">
        <v>0</v>
      </c>
      <c r="N141" s="37">
        <v>1</v>
      </c>
      <c r="O141" s="35" t="str">
        <f>IF(G141="G","G",(IF(G141="C","G",(IF(G141="T","G","")))))</f>
        <v>G</v>
      </c>
      <c r="P141" s="36">
        <v>1</v>
      </c>
      <c r="Q141" s="37">
        <v>1</v>
      </c>
      <c r="R141" s="35" t="str">
        <f>IF(G141="G","A",IF(G141="C","M",IF(G141="T","A","")))</f>
        <v>M</v>
      </c>
      <c r="S141" s="36">
        <v>1</v>
      </c>
      <c r="T141" s="37">
        <v>1</v>
      </c>
      <c r="U141" s="35" t="str">
        <f>IF(G141="G","B",IF(G141="C","X",IF(G141="T","B","")))</f>
        <v>X</v>
      </c>
      <c r="V141" s="36">
        <v>0</v>
      </c>
      <c r="W141" s="37">
        <v>1</v>
      </c>
      <c r="X141" s="35" t="str">
        <f>IF(G141="G","P",IF(G141="C","I",IF(G141="T","P","")))</f>
        <v>I</v>
      </c>
      <c r="Y141" s="36">
        <v>0</v>
      </c>
      <c r="Z141" s="37">
        <v>1</v>
      </c>
      <c r="AA141" s="35" t="str">
        <f>IF(G141="T",IF(H141&lt;&gt;"",H141,""),"")</f>
        <v/>
      </c>
      <c r="AB141" s="36">
        <v>0</v>
      </c>
      <c r="AC141" s="37">
        <v>1</v>
      </c>
      <c r="AD141" s="35" t="str">
        <f>IF(G141="T","A","")</f>
        <v/>
      </c>
      <c r="AE141" s="36">
        <v>0</v>
      </c>
      <c r="AF141" s="37">
        <v>1</v>
      </c>
      <c r="AG141" s="35" t="str">
        <f>IF(G141="T","B","")</f>
        <v/>
      </c>
      <c r="AH141" s="36">
        <v>0</v>
      </c>
      <c r="AI141" s="37">
        <v>1</v>
      </c>
      <c r="AJ141" s="35" t="str">
        <f>IF(G141="T","P","")</f>
        <v/>
      </c>
      <c r="AK141" s="36">
        <v>0</v>
      </c>
      <c r="AL141" s="37">
        <v>1</v>
      </c>
      <c r="AM141" s="35" t="str">
        <f>IF(G141="G","A",IF(G141="C","A",IF(G141="T","A","")))</f>
        <v>A</v>
      </c>
      <c r="AN141" s="36">
        <v>0</v>
      </c>
      <c r="AO141" s="37">
        <v>1</v>
      </c>
      <c r="AP141">
        <f>J141*K141+M141*N141+P141*Q141+S141*T141+V141*W141+Y141*Z141+AB141*AC141+AE141*AF141+AH141*AI141+AK141*AL141+AN141*AO141</f>
        <v>3</v>
      </c>
    </row>
    <row r="142" spans="1:42" x14ac:dyDescent="0.15">
      <c r="A142" s="40">
        <v>247</v>
      </c>
      <c r="B142" s="40" t="s">
        <v>77</v>
      </c>
      <c r="C142" s="41">
        <f t="shared" si="113"/>
        <v>5.76</v>
      </c>
      <c r="D142" s="40">
        <v>1</v>
      </c>
      <c r="E142" s="40">
        <f t="shared" si="114"/>
        <v>5.76</v>
      </c>
      <c r="F142" s="40">
        <f>AP142*10</f>
        <v>160</v>
      </c>
      <c r="G142" s="40" t="s">
        <v>171</v>
      </c>
      <c r="H142" s="40"/>
      <c r="I142" s="35" t="str">
        <f>IF(G142="G","A",(IF(G142="C","A",(IF(G142="T","A","")))))</f>
        <v>A</v>
      </c>
      <c r="J142" s="36">
        <v>0</v>
      </c>
      <c r="K142" s="37">
        <v>1</v>
      </c>
      <c r="L142" s="35" t="str">
        <f>IF(G142="G","B",(IF(G142="C","B",(IF(G142="T","B","")))))</f>
        <v>B</v>
      </c>
      <c r="M142" s="36">
        <v>0</v>
      </c>
      <c r="N142" s="37">
        <v>1</v>
      </c>
      <c r="O142" s="35" t="str">
        <f>IF(G142="G","G",(IF(G142="C","G",(IF(G142="T","G","")))))</f>
        <v>G</v>
      </c>
      <c r="P142" s="36">
        <v>0</v>
      </c>
      <c r="Q142" s="37">
        <v>1</v>
      </c>
      <c r="R142" s="35" t="str">
        <f>IF(G142="G","A",IF(G142="C","M",IF(G142="T","A","")))</f>
        <v>M</v>
      </c>
      <c r="S142" s="36">
        <v>0</v>
      </c>
      <c r="T142" s="37">
        <v>1</v>
      </c>
      <c r="U142" s="35" t="str">
        <f>IF(G142="G","B",IF(G142="C","X",IF(G142="T","B","")))</f>
        <v>X</v>
      </c>
      <c r="V142" s="36">
        <v>16</v>
      </c>
      <c r="W142" s="37">
        <v>1</v>
      </c>
      <c r="X142" s="35" t="str">
        <f>IF(G142="G","P",IF(G142="C","I",IF(G142="T","P","")))</f>
        <v>I</v>
      </c>
      <c r="Y142" s="36">
        <v>0</v>
      </c>
      <c r="Z142" s="37">
        <v>1</v>
      </c>
      <c r="AA142" s="35" t="str">
        <f>IF(G142="T",IF(H142&lt;&gt;"",H142,""),"")</f>
        <v/>
      </c>
      <c r="AB142" s="36">
        <v>0</v>
      </c>
      <c r="AC142" s="37">
        <v>1</v>
      </c>
      <c r="AD142" s="35" t="str">
        <f>IF(G142="T","A","")</f>
        <v/>
      </c>
      <c r="AE142" s="36">
        <v>0</v>
      </c>
      <c r="AF142" s="37">
        <v>1</v>
      </c>
      <c r="AG142" s="35" t="str">
        <f>IF(G142="T","B","")</f>
        <v/>
      </c>
      <c r="AH142" s="36">
        <v>0</v>
      </c>
      <c r="AI142" s="37">
        <v>1</v>
      </c>
      <c r="AJ142" s="35" t="str">
        <f>IF(G142="T","P","")</f>
        <v/>
      </c>
      <c r="AK142" s="36">
        <v>0</v>
      </c>
      <c r="AL142" s="37">
        <v>1</v>
      </c>
      <c r="AM142" s="35" t="str">
        <f>IF(G142="G","A",IF(G142="C","A",IF(G142="T","A","")))</f>
        <v>A</v>
      </c>
      <c r="AN142" s="36">
        <v>0</v>
      </c>
      <c r="AO142" s="37">
        <v>1</v>
      </c>
      <c r="AP142">
        <f>J142*K142+M142*N142+P142*Q142+S142*T142+V142*W142+Y142*Z142+AB142*AC142+AE142*AF142+AH142*AI142+AK142*AL142+AN142*AO142</f>
        <v>16</v>
      </c>
    </row>
    <row r="143" spans="1:42" x14ac:dyDescent="0.15">
      <c r="A143" s="40">
        <v>250</v>
      </c>
      <c r="B143" s="40" t="s">
        <v>94</v>
      </c>
      <c r="C143" s="41">
        <f t="shared" si="113"/>
        <v>3.5999999999999996</v>
      </c>
      <c r="D143" s="40">
        <v>1</v>
      </c>
      <c r="E143" s="40">
        <f t="shared" si="114"/>
        <v>3.5999999999999996</v>
      </c>
      <c r="F143" s="40">
        <f>AP143*10</f>
        <v>100</v>
      </c>
      <c r="G143" s="40" t="s">
        <v>170</v>
      </c>
      <c r="H143" s="40"/>
      <c r="I143" s="35" t="str">
        <f>IF(G143="G","A",(IF(G143="C","A",(IF(G143="T","A","")))))</f>
        <v>A</v>
      </c>
      <c r="J143" s="36">
        <v>0</v>
      </c>
      <c r="K143" s="37">
        <v>1</v>
      </c>
      <c r="L143" s="35" t="str">
        <f>IF(G143="G","B",(IF(G143="C","B",(IF(G143="T","B","")))))</f>
        <v>B</v>
      </c>
      <c r="M143" s="36">
        <v>10</v>
      </c>
      <c r="N143" s="37">
        <v>1</v>
      </c>
      <c r="O143" s="35" t="str">
        <f>IF(G143="G","G",(IF(G143="C","G",(IF(G143="T","G","")))))</f>
        <v>G</v>
      </c>
      <c r="P143" s="36">
        <v>0</v>
      </c>
      <c r="Q143" s="37">
        <v>1</v>
      </c>
      <c r="R143" s="35" t="str">
        <f>IF(G143="G","A",IF(G143="C","M",IF(G143="T","A","")))</f>
        <v>A</v>
      </c>
      <c r="S143" s="36">
        <v>0</v>
      </c>
      <c r="T143" s="37">
        <v>1</v>
      </c>
      <c r="U143" s="35" t="str">
        <f>IF(G143="G","B",IF(G143="C","X",IF(G143="T","B","")))</f>
        <v>B</v>
      </c>
      <c r="V143" s="36">
        <v>0</v>
      </c>
      <c r="W143" s="37">
        <v>1</v>
      </c>
      <c r="X143" s="35" t="str">
        <f>IF(G143="G","P",IF(G143="C","I",IF(G143="T","P","")))</f>
        <v>P</v>
      </c>
      <c r="Y143" s="36">
        <v>0</v>
      </c>
      <c r="Z143" s="37">
        <v>1</v>
      </c>
      <c r="AA143" s="35" t="str">
        <f>IF(G143="T",IF(H143&lt;&gt;"",H143,""),"")</f>
        <v/>
      </c>
      <c r="AB143" s="36">
        <v>0</v>
      </c>
      <c r="AC143" s="37">
        <v>1</v>
      </c>
      <c r="AD143" s="35" t="str">
        <f>IF(G143="T","A","")</f>
        <v/>
      </c>
      <c r="AE143" s="36">
        <v>0</v>
      </c>
      <c r="AF143" s="37">
        <v>1</v>
      </c>
      <c r="AG143" s="35" t="str">
        <f>IF(G143="T","B","")</f>
        <v/>
      </c>
      <c r="AH143" s="36">
        <v>0</v>
      </c>
      <c r="AI143" s="37">
        <v>1</v>
      </c>
      <c r="AJ143" s="35" t="str">
        <f>IF(G143="T","P","")</f>
        <v/>
      </c>
      <c r="AK143" s="36">
        <v>0</v>
      </c>
      <c r="AL143" s="37">
        <v>1</v>
      </c>
      <c r="AM143" s="35" t="str">
        <f>IF(G143="G","A",IF(G143="C","A",IF(G143="T","A","")))</f>
        <v>A</v>
      </c>
      <c r="AN143" s="36">
        <v>0</v>
      </c>
      <c r="AO143" s="37">
        <v>1</v>
      </c>
      <c r="AP143">
        <f>J143*K143+M143*N143+P143*Q143+S143*T143+V143*W143+Y143*Z143+AB143*AC143+AE143*AF143+AH143*AI143+AK143*AL143+AN143*AO143</f>
        <v>10</v>
      </c>
    </row>
    <row r="144" spans="1:42" x14ac:dyDescent="0.15">
      <c r="A144" s="40">
        <v>252</v>
      </c>
      <c r="B144" s="40" t="s">
        <v>59</v>
      </c>
      <c r="C144" s="41">
        <f t="shared" si="113"/>
        <v>3.5999999999999996</v>
      </c>
      <c r="D144" s="40">
        <v>1</v>
      </c>
      <c r="E144" s="40">
        <f t="shared" si="114"/>
        <v>3.5999999999999996</v>
      </c>
      <c r="F144" s="40">
        <f>AP144*10</f>
        <v>100</v>
      </c>
      <c r="G144" s="40" t="s">
        <v>171</v>
      </c>
      <c r="H144" s="40"/>
      <c r="I144" s="35" t="str">
        <f>IF(G144="G","A",(IF(G144="C","A",(IF(G144="T","A","")))))</f>
        <v>A</v>
      </c>
      <c r="J144" s="36">
        <v>1</v>
      </c>
      <c r="K144" s="37">
        <v>1</v>
      </c>
      <c r="L144" s="35" t="str">
        <f>IF(G144="G","B",(IF(G144="C","B",(IF(G144="T","B","")))))</f>
        <v>B</v>
      </c>
      <c r="M144" s="36">
        <v>0</v>
      </c>
      <c r="N144" s="37">
        <v>1</v>
      </c>
      <c r="O144" s="35" t="str">
        <f>IF(G144="G","G",(IF(G144="C","G",(IF(G144="T","G","")))))</f>
        <v>G</v>
      </c>
      <c r="P144" s="36">
        <v>3</v>
      </c>
      <c r="Q144" s="37">
        <v>1</v>
      </c>
      <c r="R144" s="35" t="str">
        <f>IF(G144="G","A",IF(G144="C","M",IF(G144="T","A","")))</f>
        <v>M</v>
      </c>
      <c r="S144" s="36">
        <v>3</v>
      </c>
      <c r="T144" s="37">
        <v>1</v>
      </c>
      <c r="U144" s="35" t="str">
        <f>IF(G144="G","B",IF(G144="C","X",IF(G144="T","B","")))</f>
        <v>X</v>
      </c>
      <c r="V144" s="36">
        <v>0</v>
      </c>
      <c r="W144" s="37">
        <v>1</v>
      </c>
      <c r="X144" s="35" t="str">
        <f>IF(G144="G","P",IF(G144="C","I",IF(G144="T","P","")))</f>
        <v>I</v>
      </c>
      <c r="Y144" s="36">
        <v>0</v>
      </c>
      <c r="Z144" s="37">
        <v>1</v>
      </c>
      <c r="AA144" s="35" t="str">
        <f>IF(G144="T",IF(H144&lt;&gt;"",H144,""),"")</f>
        <v/>
      </c>
      <c r="AB144" s="36">
        <v>3</v>
      </c>
      <c r="AC144" s="37">
        <v>1</v>
      </c>
      <c r="AD144" s="35" t="str">
        <f>IF(G144="T","A","")</f>
        <v/>
      </c>
      <c r="AE144" s="36">
        <v>0</v>
      </c>
      <c r="AF144" s="37">
        <v>1</v>
      </c>
      <c r="AG144" s="35" t="str">
        <f>IF(G144="T","B","")</f>
        <v/>
      </c>
      <c r="AH144" s="36">
        <v>0</v>
      </c>
      <c r="AI144" s="37">
        <v>1</v>
      </c>
      <c r="AJ144" s="35" t="str">
        <f>IF(G144="T","P","")</f>
        <v/>
      </c>
      <c r="AK144" s="36">
        <v>0</v>
      </c>
      <c r="AL144" s="37">
        <v>1</v>
      </c>
      <c r="AM144" s="35" t="str">
        <f>IF(G144="G","A",IF(G144="C","A",IF(G144="T","A","")))</f>
        <v>A</v>
      </c>
      <c r="AN144" s="36">
        <v>0</v>
      </c>
      <c r="AO144" s="37">
        <v>1</v>
      </c>
      <c r="AP144">
        <f>J144*K144+M144*N144+P144*Q144+S144*T144+V144*W144+Y144*Z144+AB144*AC144+AE144*AF144+AH144*AI144+AK144*AL144+AN144*AO144</f>
        <v>10</v>
      </c>
    </row>
    <row r="145" spans="1:42" x14ac:dyDescent="0.15">
      <c r="A145" s="40">
        <v>266</v>
      </c>
      <c r="B145" s="40" t="s">
        <v>93</v>
      </c>
      <c r="C145" s="41">
        <f t="shared" si="113"/>
        <v>1.0799999999999998</v>
      </c>
      <c r="D145" s="40">
        <v>1</v>
      </c>
      <c r="E145" s="40">
        <f t="shared" si="114"/>
        <v>1.0799999999999998</v>
      </c>
      <c r="F145" s="40">
        <f>AP145*10</f>
        <v>30</v>
      </c>
      <c r="G145" s="40" t="s">
        <v>170</v>
      </c>
      <c r="H145" s="40"/>
      <c r="I145" s="35" t="str">
        <f>IF(G145="G","A",(IF(G145="C","A",(IF(G145="T","A","")))))</f>
        <v>A</v>
      </c>
      <c r="J145" s="36">
        <v>0</v>
      </c>
      <c r="K145" s="37">
        <v>1</v>
      </c>
      <c r="L145" s="35" t="str">
        <f>IF(G145="G","B",(IF(G145="C","B",(IF(G145="T","B","")))))</f>
        <v>B</v>
      </c>
      <c r="M145" s="36">
        <v>3</v>
      </c>
      <c r="N145" s="37">
        <v>1</v>
      </c>
      <c r="O145" s="35" t="str">
        <f>IF(G145="G","G",(IF(G145="C","G",(IF(G145="T","G","")))))</f>
        <v>G</v>
      </c>
      <c r="P145" s="36">
        <v>0</v>
      </c>
      <c r="Q145" s="37">
        <v>1</v>
      </c>
      <c r="R145" s="35" t="str">
        <f>IF(G145="G","A",IF(G145="C","M",IF(G145="T","A","")))</f>
        <v>A</v>
      </c>
      <c r="S145" s="36">
        <v>0</v>
      </c>
      <c r="T145" s="37">
        <v>1</v>
      </c>
      <c r="U145" s="35" t="str">
        <f>IF(G145="G","B",IF(G145="C","X",IF(G145="T","B","")))</f>
        <v>B</v>
      </c>
      <c r="V145" s="36">
        <v>0</v>
      </c>
      <c r="W145" s="37">
        <v>1</v>
      </c>
      <c r="X145" s="35" t="str">
        <f>IF(G145="G","P",IF(G145="C","I",IF(G145="T","P","")))</f>
        <v>P</v>
      </c>
      <c r="Y145" s="36">
        <v>0</v>
      </c>
      <c r="Z145" s="37">
        <v>1</v>
      </c>
      <c r="AA145" s="35" t="str">
        <f>IF(G145="T",IF(H145&lt;&gt;"",H145,""),"")</f>
        <v/>
      </c>
      <c r="AB145" s="36">
        <v>0</v>
      </c>
      <c r="AC145" s="37">
        <v>1</v>
      </c>
      <c r="AD145" s="35" t="str">
        <f>IF(G145="T","A","")</f>
        <v/>
      </c>
      <c r="AE145" s="36">
        <v>0</v>
      </c>
      <c r="AF145" s="37">
        <v>1</v>
      </c>
      <c r="AG145" s="35" t="str">
        <f>IF(G145="T","B","")</f>
        <v/>
      </c>
      <c r="AH145" s="36">
        <v>0</v>
      </c>
      <c r="AI145" s="37">
        <v>1</v>
      </c>
      <c r="AJ145" s="35" t="str">
        <f>IF(G145="T","P","")</f>
        <v/>
      </c>
      <c r="AK145" s="36">
        <v>0</v>
      </c>
      <c r="AL145" s="37">
        <v>1</v>
      </c>
      <c r="AM145" s="35" t="str">
        <f>IF(G145="G","A",IF(G145="C","A",IF(G145="T","A","")))</f>
        <v>A</v>
      </c>
      <c r="AN145" s="36">
        <v>0</v>
      </c>
      <c r="AO145" s="37">
        <v>1</v>
      </c>
      <c r="AP145">
        <f>J145*K145+M145*N145+P145*Q145+S145*T145+V145*W145+Y145*Z145+AB145*AC145+AE145*AF145+AH145*AI145+AK145*AL145+AN145*AO145</f>
        <v>3</v>
      </c>
    </row>
    <row r="146" spans="1:42" x14ac:dyDescent="0.15">
      <c r="A146" s="40">
        <v>268</v>
      </c>
      <c r="B146" s="40" t="s">
        <v>43</v>
      </c>
      <c r="C146" s="41">
        <f t="shared" si="113"/>
        <v>41.04</v>
      </c>
      <c r="D146" s="40">
        <v>1</v>
      </c>
      <c r="E146" s="40">
        <f t="shared" si="114"/>
        <v>41.04</v>
      </c>
      <c r="F146" s="40">
        <v>1140</v>
      </c>
      <c r="G146" s="40" t="s">
        <v>174</v>
      </c>
      <c r="H146" s="40" t="s">
        <v>180</v>
      </c>
      <c r="I146" s="225" t="s">
        <v>209</v>
      </c>
      <c r="J146" s="226"/>
      <c r="K146" s="226"/>
      <c r="L146" s="226"/>
      <c r="M146" s="226"/>
      <c r="N146" s="226"/>
      <c r="O146" s="226"/>
      <c r="P146" s="226"/>
      <c r="Q146" s="226"/>
      <c r="R146" s="226"/>
      <c r="S146" s="226"/>
      <c r="T146" s="226"/>
      <c r="U146" s="226"/>
      <c r="V146" s="226"/>
      <c r="W146" s="226"/>
      <c r="X146" s="226"/>
      <c r="Y146" s="226"/>
      <c r="Z146" s="226"/>
      <c r="AA146" s="226"/>
      <c r="AB146" s="226"/>
      <c r="AC146" s="226"/>
      <c r="AD146" s="226"/>
      <c r="AE146" s="226"/>
      <c r="AF146" s="226"/>
      <c r="AG146" s="226"/>
      <c r="AH146" s="226"/>
      <c r="AI146" s="226"/>
      <c r="AJ146" s="226"/>
      <c r="AK146" s="226"/>
      <c r="AL146" s="226"/>
      <c r="AM146" s="226"/>
      <c r="AN146" s="226"/>
      <c r="AO146" s="226"/>
      <c r="AP146" s="227"/>
    </row>
    <row r="147" spans="1:42" x14ac:dyDescent="0.15">
      <c r="A147" s="40">
        <v>269</v>
      </c>
      <c r="B147" s="40" t="s">
        <v>58</v>
      </c>
      <c r="C147" s="41">
        <f t="shared" si="113"/>
        <v>1.7999999999999998</v>
      </c>
      <c r="D147" s="40">
        <v>1</v>
      </c>
      <c r="E147" s="40">
        <f t="shared" si="114"/>
        <v>1.7999999999999998</v>
      </c>
      <c r="F147" s="40">
        <f t="shared" ref="F147:F171" si="115">AP147*10</f>
        <v>50</v>
      </c>
      <c r="G147" s="40" t="s">
        <v>171</v>
      </c>
      <c r="H147" s="40"/>
      <c r="I147" s="35" t="str">
        <f t="shared" ref="I147:I164" si="116">IF(G147="G","A",(IF(G147="C","A",(IF(G147="T","A","")))))</f>
        <v>A</v>
      </c>
      <c r="J147" s="36">
        <v>1</v>
      </c>
      <c r="K147" s="37">
        <v>1</v>
      </c>
      <c r="L147" s="35" t="str">
        <f t="shared" ref="L147:L160" si="117">IF(G147="G","B",(IF(G147="C","B",(IF(G147="T","B","")))))</f>
        <v>B</v>
      </c>
      <c r="M147" s="36">
        <v>0</v>
      </c>
      <c r="N147" s="37">
        <v>1</v>
      </c>
      <c r="O147" s="35" t="str">
        <f t="shared" ref="O147:O160" si="118">IF(G147="G","G",(IF(G147="C","G",(IF(G147="T","G","")))))</f>
        <v>G</v>
      </c>
      <c r="P147" s="36">
        <v>1</v>
      </c>
      <c r="Q147" s="37">
        <v>1</v>
      </c>
      <c r="R147" s="35" t="str">
        <f t="shared" ref="R147:R160" si="119">IF(G147="G","A",IF(G147="C","M",IF(G147="T","A","")))</f>
        <v>M</v>
      </c>
      <c r="S147" s="36">
        <v>3</v>
      </c>
      <c r="T147" s="37">
        <v>1</v>
      </c>
      <c r="U147" s="35" t="str">
        <f t="shared" ref="U147:U160" si="120">IF(G147="G","B",IF(G147="C","X",IF(G147="T","B","")))</f>
        <v>X</v>
      </c>
      <c r="V147" s="36">
        <v>0</v>
      </c>
      <c r="W147" s="37">
        <v>1</v>
      </c>
      <c r="X147" s="35" t="str">
        <f t="shared" ref="X147:X160" si="121">IF(G147="G","P",IF(G147="C","I",IF(G147="T","P","")))</f>
        <v>I</v>
      </c>
      <c r="Y147" s="36">
        <v>0</v>
      </c>
      <c r="Z147" s="37">
        <v>1</v>
      </c>
      <c r="AA147" s="35" t="str">
        <f t="shared" ref="AA147:AA160" si="122">IF(G147="T",IF(H147&lt;&gt;"",H147,""),"")</f>
        <v/>
      </c>
      <c r="AB147" s="36">
        <v>0</v>
      </c>
      <c r="AC147" s="37">
        <v>1</v>
      </c>
      <c r="AD147" s="35" t="str">
        <f t="shared" ref="AD147:AD160" si="123">IF(G147="T","A","")</f>
        <v/>
      </c>
      <c r="AE147" s="36">
        <v>0</v>
      </c>
      <c r="AF147" s="37">
        <v>1</v>
      </c>
      <c r="AG147" s="35" t="str">
        <f t="shared" ref="AG147:AG160" si="124">IF(G147="T","B","")</f>
        <v/>
      </c>
      <c r="AH147" s="36">
        <v>0</v>
      </c>
      <c r="AI147" s="37">
        <v>1</v>
      </c>
      <c r="AJ147" s="35" t="str">
        <f t="shared" ref="AJ147:AJ160" si="125">IF(G147="T","P","")</f>
        <v/>
      </c>
      <c r="AK147" s="36">
        <v>0</v>
      </c>
      <c r="AL147" s="37">
        <v>1</v>
      </c>
      <c r="AM147" s="35" t="str">
        <f t="shared" ref="AM147:AM160" si="126">IF(G147="G","A",IF(G147="C","A",IF(G147="T","A","")))</f>
        <v>A</v>
      </c>
      <c r="AN147" s="36">
        <v>0</v>
      </c>
      <c r="AO147" s="37">
        <v>1</v>
      </c>
      <c r="AP147">
        <f t="shared" ref="AP147:AP171" si="127">J147*K147+M147*N147+P147*Q147+S147*T147+V147*W147+Y147*Z147+AB147*AC147+AE147*AF147+AH147*AI147+AK147*AL147+AN147*AO147</f>
        <v>5</v>
      </c>
    </row>
    <row r="148" spans="1:42" x14ac:dyDescent="0.15">
      <c r="A148" s="40">
        <v>271</v>
      </c>
      <c r="B148" s="40" t="s">
        <v>12</v>
      </c>
      <c r="C148" s="41">
        <f t="shared" si="113"/>
        <v>1.44</v>
      </c>
      <c r="D148" s="40">
        <v>1</v>
      </c>
      <c r="E148" s="40">
        <f t="shared" si="114"/>
        <v>1.44</v>
      </c>
      <c r="F148" s="40">
        <f t="shared" si="115"/>
        <v>40</v>
      </c>
      <c r="G148" s="40" t="s">
        <v>174</v>
      </c>
      <c r="H148" s="40" t="s">
        <v>177</v>
      </c>
      <c r="I148" s="35" t="str">
        <f t="shared" si="116"/>
        <v>A</v>
      </c>
      <c r="J148" s="36">
        <v>0</v>
      </c>
      <c r="K148" s="37">
        <v>1</v>
      </c>
      <c r="L148" s="35" t="str">
        <f t="shared" si="117"/>
        <v>B</v>
      </c>
      <c r="M148" s="36">
        <v>0</v>
      </c>
      <c r="N148" s="37">
        <v>1</v>
      </c>
      <c r="O148" s="35" t="str">
        <f t="shared" si="118"/>
        <v>G</v>
      </c>
      <c r="P148" s="36">
        <v>1</v>
      </c>
      <c r="Q148" s="37">
        <v>1</v>
      </c>
      <c r="R148" s="35" t="str">
        <f t="shared" si="119"/>
        <v>A</v>
      </c>
      <c r="S148" s="36">
        <v>1</v>
      </c>
      <c r="T148" s="37">
        <v>1</v>
      </c>
      <c r="U148" s="35" t="str">
        <f t="shared" si="120"/>
        <v>B</v>
      </c>
      <c r="V148" s="36">
        <v>0</v>
      </c>
      <c r="W148" s="37">
        <v>1</v>
      </c>
      <c r="X148" s="35" t="str">
        <f t="shared" si="121"/>
        <v>P</v>
      </c>
      <c r="Y148" s="36">
        <v>1</v>
      </c>
      <c r="Z148" s="37">
        <v>1</v>
      </c>
      <c r="AA148" s="35" t="str">
        <f t="shared" si="122"/>
        <v>W</v>
      </c>
      <c r="AB148" s="36">
        <v>1</v>
      </c>
      <c r="AC148" s="37">
        <v>1</v>
      </c>
      <c r="AD148" s="35" t="str">
        <f t="shared" si="123"/>
        <v>A</v>
      </c>
      <c r="AE148" s="36">
        <v>0</v>
      </c>
      <c r="AF148" s="37">
        <v>1</v>
      </c>
      <c r="AG148" s="35" t="str">
        <f t="shared" si="124"/>
        <v>B</v>
      </c>
      <c r="AH148" s="36">
        <v>0</v>
      </c>
      <c r="AI148" s="37">
        <v>1</v>
      </c>
      <c r="AJ148" s="35" t="str">
        <f t="shared" si="125"/>
        <v>P</v>
      </c>
      <c r="AK148" s="36">
        <v>0</v>
      </c>
      <c r="AL148" s="37">
        <v>1</v>
      </c>
      <c r="AM148" s="35" t="str">
        <f t="shared" si="126"/>
        <v>A</v>
      </c>
      <c r="AN148" s="36">
        <v>0</v>
      </c>
      <c r="AO148" s="37">
        <v>1</v>
      </c>
      <c r="AP148">
        <f t="shared" si="127"/>
        <v>4</v>
      </c>
    </row>
    <row r="149" spans="1:42" x14ac:dyDescent="0.15">
      <c r="A149" s="40">
        <v>272</v>
      </c>
      <c r="B149" s="40" t="s">
        <v>99</v>
      </c>
      <c r="C149" s="41">
        <f t="shared" si="113"/>
        <v>1.44</v>
      </c>
      <c r="D149" s="40">
        <v>1</v>
      </c>
      <c r="E149" s="40">
        <f t="shared" si="114"/>
        <v>1.44</v>
      </c>
      <c r="F149" s="40">
        <f t="shared" si="115"/>
        <v>40</v>
      </c>
      <c r="G149" s="40" t="s">
        <v>171</v>
      </c>
      <c r="H149" s="40" t="s">
        <v>177</v>
      </c>
      <c r="I149" s="35" t="str">
        <f t="shared" si="116"/>
        <v>A</v>
      </c>
      <c r="J149" s="36">
        <v>1</v>
      </c>
      <c r="K149" s="37">
        <v>1</v>
      </c>
      <c r="L149" s="35" t="str">
        <f t="shared" si="117"/>
        <v>B</v>
      </c>
      <c r="M149" s="36">
        <v>0</v>
      </c>
      <c r="N149" s="37">
        <v>1</v>
      </c>
      <c r="O149" s="35" t="str">
        <f t="shared" si="118"/>
        <v>G</v>
      </c>
      <c r="P149" s="36">
        <v>1</v>
      </c>
      <c r="Q149" s="37">
        <v>1</v>
      </c>
      <c r="R149" s="35" t="str">
        <f t="shared" si="119"/>
        <v>M</v>
      </c>
      <c r="S149" s="36">
        <v>1</v>
      </c>
      <c r="T149" s="37">
        <v>1</v>
      </c>
      <c r="U149" s="35" t="str">
        <f t="shared" si="120"/>
        <v>X</v>
      </c>
      <c r="V149" s="36">
        <v>0</v>
      </c>
      <c r="W149" s="37">
        <v>1</v>
      </c>
      <c r="X149" s="35" t="str">
        <f t="shared" si="121"/>
        <v>I</v>
      </c>
      <c r="Y149" s="36">
        <v>0</v>
      </c>
      <c r="Z149" s="37">
        <v>1</v>
      </c>
      <c r="AA149" s="35" t="str">
        <f t="shared" si="122"/>
        <v/>
      </c>
      <c r="AB149" s="36">
        <v>0</v>
      </c>
      <c r="AC149" s="37">
        <v>1</v>
      </c>
      <c r="AD149" s="35" t="str">
        <f t="shared" si="123"/>
        <v/>
      </c>
      <c r="AE149" s="36">
        <v>0</v>
      </c>
      <c r="AF149" s="37">
        <v>1</v>
      </c>
      <c r="AG149" s="35" t="str">
        <f t="shared" si="124"/>
        <v/>
      </c>
      <c r="AH149" s="36">
        <v>0</v>
      </c>
      <c r="AI149" s="37">
        <v>1</v>
      </c>
      <c r="AJ149" s="35" t="str">
        <f t="shared" si="125"/>
        <v/>
      </c>
      <c r="AK149" s="36">
        <v>0</v>
      </c>
      <c r="AL149" s="37">
        <v>1</v>
      </c>
      <c r="AM149" s="35" t="str">
        <f t="shared" si="126"/>
        <v>A</v>
      </c>
      <c r="AN149" s="36">
        <v>1</v>
      </c>
      <c r="AO149" s="37">
        <v>1</v>
      </c>
      <c r="AP149">
        <f t="shared" si="127"/>
        <v>4</v>
      </c>
    </row>
    <row r="150" spans="1:42" x14ac:dyDescent="0.15">
      <c r="A150" s="40">
        <v>306</v>
      </c>
      <c r="B150" s="40" t="s">
        <v>35</v>
      </c>
      <c r="C150" s="41">
        <f t="shared" si="113"/>
        <v>1.0799999999999998</v>
      </c>
      <c r="D150" s="40">
        <v>1</v>
      </c>
      <c r="E150" s="40">
        <f t="shared" si="114"/>
        <v>1.0799999999999998</v>
      </c>
      <c r="F150" s="40">
        <f t="shared" si="115"/>
        <v>30</v>
      </c>
      <c r="G150" s="40" t="s">
        <v>174</v>
      </c>
      <c r="H150" s="40" t="s">
        <v>176</v>
      </c>
      <c r="I150" s="35" t="str">
        <f t="shared" si="116"/>
        <v>A</v>
      </c>
      <c r="J150" s="36">
        <v>0</v>
      </c>
      <c r="K150" s="37">
        <v>1</v>
      </c>
      <c r="L150" s="35" t="str">
        <f t="shared" si="117"/>
        <v>B</v>
      </c>
      <c r="M150" s="36">
        <v>0</v>
      </c>
      <c r="N150" s="37">
        <v>1</v>
      </c>
      <c r="O150" s="35" t="str">
        <f t="shared" si="118"/>
        <v>G</v>
      </c>
      <c r="P150" s="36">
        <v>0</v>
      </c>
      <c r="Q150" s="37">
        <v>1</v>
      </c>
      <c r="R150" s="35" t="str">
        <f t="shared" si="119"/>
        <v>A</v>
      </c>
      <c r="S150" s="36">
        <v>1</v>
      </c>
      <c r="T150" s="37">
        <v>1</v>
      </c>
      <c r="U150" s="35" t="str">
        <f t="shared" si="120"/>
        <v>B</v>
      </c>
      <c r="V150" s="36">
        <v>0</v>
      </c>
      <c r="W150" s="37">
        <v>1</v>
      </c>
      <c r="X150" s="35" t="str">
        <f t="shared" si="121"/>
        <v>P</v>
      </c>
      <c r="Y150" s="36">
        <v>1</v>
      </c>
      <c r="Z150" s="37">
        <v>1</v>
      </c>
      <c r="AA150" s="35" t="str">
        <f t="shared" si="122"/>
        <v>H</v>
      </c>
      <c r="AB150" s="36">
        <v>1</v>
      </c>
      <c r="AC150" s="37">
        <v>1</v>
      </c>
      <c r="AD150" s="35" t="str">
        <f t="shared" si="123"/>
        <v>A</v>
      </c>
      <c r="AE150" s="36">
        <v>0</v>
      </c>
      <c r="AF150" s="37">
        <v>1</v>
      </c>
      <c r="AG150" s="35" t="str">
        <f t="shared" si="124"/>
        <v>B</v>
      </c>
      <c r="AH150" s="36">
        <v>0</v>
      </c>
      <c r="AI150" s="37">
        <v>1</v>
      </c>
      <c r="AJ150" s="35" t="str">
        <f t="shared" si="125"/>
        <v>P</v>
      </c>
      <c r="AK150" s="36">
        <v>0</v>
      </c>
      <c r="AL150" s="37">
        <v>1</v>
      </c>
      <c r="AM150" s="35" t="str">
        <f t="shared" si="126"/>
        <v>A</v>
      </c>
      <c r="AN150" s="36">
        <v>0</v>
      </c>
      <c r="AO150" s="37">
        <v>1</v>
      </c>
      <c r="AP150">
        <f t="shared" si="127"/>
        <v>3</v>
      </c>
    </row>
    <row r="151" spans="1:42" x14ac:dyDescent="0.15">
      <c r="A151" s="40">
        <v>307</v>
      </c>
      <c r="B151" s="40" t="s">
        <v>38</v>
      </c>
      <c r="C151" s="41">
        <f t="shared" si="113"/>
        <v>1.7999999999999998</v>
      </c>
      <c r="D151" s="40">
        <v>1</v>
      </c>
      <c r="E151" s="40">
        <f t="shared" si="114"/>
        <v>1.7999999999999998</v>
      </c>
      <c r="F151" s="40">
        <f t="shared" si="115"/>
        <v>50</v>
      </c>
      <c r="G151" s="40" t="s">
        <v>174</v>
      </c>
      <c r="H151" s="40" t="s">
        <v>176</v>
      </c>
      <c r="I151" s="35" t="str">
        <f t="shared" si="116"/>
        <v>A</v>
      </c>
      <c r="J151" s="36">
        <v>0</v>
      </c>
      <c r="K151" s="37">
        <v>1</v>
      </c>
      <c r="L151" s="35" t="str">
        <f t="shared" si="117"/>
        <v>B</v>
      </c>
      <c r="M151" s="36">
        <v>0</v>
      </c>
      <c r="N151" s="37">
        <v>1</v>
      </c>
      <c r="O151" s="35" t="str">
        <f t="shared" si="118"/>
        <v>G</v>
      </c>
      <c r="P151" s="36">
        <v>0</v>
      </c>
      <c r="Q151" s="37">
        <v>1</v>
      </c>
      <c r="R151" s="35" t="str">
        <f t="shared" si="119"/>
        <v>A</v>
      </c>
      <c r="S151" s="36">
        <v>1</v>
      </c>
      <c r="T151" s="37">
        <v>1</v>
      </c>
      <c r="U151" s="35" t="str">
        <f t="shared" si="120"/>
        <v>B</v>
      </c>
      <c r="V151" s="36">
        <v>0</v>
      </c>
      <c r="W151" s="37">
        <v>1</v>
      </c>
      <c r="X151" s="35" t="str">
        <f t="shared" si="121"/>
        <v>P</v>
      </c>
      <c r="Y151" s="36">
        <v>1</v>
      </c>
      <c r="Z151" s="37">
        <v>1</v>
      </c>
      <c r="AA151" s="35" t="str">
        <f t="shared" si="122"/>
        <v>H</v>
      </c>
      <c r="AB151" s="36">
        <v>3</v>
      </c>
      <c r="AC151" s="37">
        <v>1</v>
      </c>
      <c r="AD151" s="35" t="str">
        <f t="shared" si="123"/>
        <v>A</v>
      </c>
      <c r="AE151" s="36">
        <v>0</v>
      </c>
      <c r="AF151" s="37">
        <v>1</v>
      </c>
      <c r="AG151" s="35" t="str">
        <f t="shared" si="124"/>
        <v>B</v>
      </c>
      <c r="AH151" s="36">
        <v>0</v>
      </c>
      <c r="AI151" s="37">
        <v>1</v>
      </c>
      <c r="AJ151" s="35" t="str">
        <f t="shared" si="125"/>
        <v>P</v>
      </c>
      <c r="AK151" s="36">
        <v>0</v>
      </c>
      <c r="AL151" s="37">
        <v>1</v>
      </c>
      <c r="AM151" s="35" t="str">
        <f t="shared" si="126"/>
        <v>A</v>
      </c>
      <c r="AN151" s="36">
        <v>0</v>
      </c>
      <c r="AO151" s="37">
        <v>1</v>
      </c>
      <c r="AP151">
        <f t="shared" si="127"/>
        <v>5</v>
      </c>
    </row>
    <row r="152" spans="1:42" x14ac:dyDescent="0.15">
      <c r="A152" s="40">
        <v>308</v>
      </c>
      <c r="B152" s="40" t="s">
        <v>41</v>
      </c>
      <c r="C152" s="41">
        <f t="shared" si="113"/>
        <v>2.88</v>
      </c>
      <c r="D152" s="40">
        <v>1</v>
      </c>
      <c r="E152" s="40">
        <f t="shared" si="114"/>
        <v>2.88</v>
      </c>
      <c r="F152" s="40">
        <f t="shared" si="115"/>
        <v>80</v>
      </c>
      <c r="G152" s="40" t="s">
        <v>174</v>
      </c>
      <c r="H152" s="40" t="s">
        <v>176</v>
      </c>
      <c r="I152" s="35" t="str">
        <f t="shared" si="116"/>
        <v>A</v>
      </c>
      <c r="J152" s="36">
        <v>0</v>
      </c>
      <c r="K152" s="37">
        <v>1</v>
      </c>
      <c r="L152" s="35" t="str">
        <f t="shared" si="117"/>
        <v>B</v>
      </c>
      <c r="M152" s="36">
        <v>0</v>
      </c>
      <c r="N152" s="37">
        <v>1</v>
      </c>
      <c r="O152" s="35" t="str">
        <f t="shared" si="118"/>
        <v>G</v>
      </c>
      <c r="P152" s="36">
        <v>0</v>
      </c>
      <c r="Q152" s="37">
        <v>1</v>
      </c>
      <c r="R152" s="35" t="str">
        <f t="shared" si="119"/>
        <v>A</v>
      </c>
      <c r="S152" s="36">
        <v>1</v>
      </c>
      <c r="T152" s="37">
        <v>1</v>
      </c>
      <c r="U152" s="35" t="str">
        <f t="shared" si="120"/>
        <v>B</v>
      </c>
      <c r="V152" s="36">
        <v>0</v>
      </c>
      <c r="W152" s="37">
        <v>1</v>
      </c>
      <c r="X152" s="35" t="str">
        <f t="shared" si="121"/>
        <v>P</v>
      </c>
      <c r="Y152" s="36">
        <v>1</v>
      </c>
      <c r="Z152" s="37">
        <v>1</v>
      </c>
      <c r="AA152" s="35" t="str">
        <f t="shared" si="122"/>
        <v>H</v>
      </c>
      <c r="AB152" s="36">
        <v>6</v>
      </c>
      <c r="AC152" s="37">
        <v>1</v>
      </c>
      <c r="AD152" s="35" t="str">
        <f t="shared" si="123"/>
        <v>A</v>
      </c>
      <c r="AE152" s="36">
        <v>0</v>
      </c>
      <c r="AF152" s="37">
        <v>1</v>
      </c>
      <c r="AG152" s="35" t="str">
        <f t="shared" si="124"/>
        <v>B</v>
      </c>
      <c r="AH152" s="36">
        <v>0</v>
      </c>
      <c r="AI152" s="37">
        <v>1</v>
      </c>
      <c r="AJ152" s="35" t="str">
        <f t="shared" si="125"/>
        <v>P</v>
      </c>
      <c r="AK152" s="36">
        <v>0</v>
      </c>
      <c r="AL152" s="37">
        <v>1</v>
      </c>
      <c r="AM152" s="35" t="str">
        <f t="shared" si="126"/>
        <v>A</v>
      </c>
      <c r="AN152" s="36">
        <v>0</v>
      </c>
      <c r="AO152" s="37">
        <v>1</v>
      </c>
      <c r="AP152">
        <f t="shared" si="127"/>
        <v>8</v>
      </c>
    </row>
    <row r="153" spans="1:42" x14ac:dyDescent="0.15">
      <c r="A153" s="40">
        <v>310</v>
      </c>
      <c r="B153" s="40" t="s">
        <v>36</v>
      </c>
      <c r="C153" s="41">
        <f t="shared" si="113"/>
        <v>6.4799999999999995</v>
      </c>
      <c r="D153" s="40">
        <v>1</v>
      </c>
      <c r="E153" s="40">
        <f t="shared" si="114"/>
        <v>6.4799999999999995</v>
      </c>
      <c r="F153" s="40">
        <f t="shared" si="115"/>
        <v>180</v>
      </c>
      <c r="G153" s="40" t="s">
        <v>174</v>
      </c>
      <c r="H153" s="40" t="s">
        <v>176</v>
      </c>
      <c r="I153" s="35" t="str">
        <f t="shared" si="116"/>
        <v>A</v>
      </c>
      <c r="J153" s="36">
        <v>0</v>
      </c>
      <c r="K153" s="37">
        <v>1</v>
      </c>
      <c r="L153" s="35" t="str">
        <f t="shared" si="117"/>
        <v>B</v>
      </c>
      <c r="M153" s="36">
        <v>0</v>
      </c>
      <c r="N153" s="37">
        <v>1</v>
      </c>
      <c r="O153" s="35" t="str">
        <f t="shared" si="118"/>
        <v>G</v>
      </c>
      <c r="P153" s="36">
        <v>0</v>
      </c>
      <c r="Q153" s="37">
        <v>1</v>
      </c>
      <c r="R153" s="35" t="str">
        <f t="shared" si="119"/>
        <v>A</v>
      </c>
      <c r="S153" s="36">
        <v>1</v>
      </c>
      <c r="T153" s="37">
        <v>1</v>
      </c>
      <c r="U153" s="35" t="str">
        <f t="shared" si="120"/>
        <v>B</v>
      </c>
      <c r="V153" s="36">
        <v>0</v>
      </c>
      <c r="W153" s="37">
        <v>1</v>
      </c>
      <c r="X153" s="35" t="str">
        <f t="shared" si="121"/>
        <v>P</v>
      </c>
      <c r="Y153" s="36">
        <v>1</v>
      </c>
      <c r="Z153" s="37">
        <v>1</v>
      </c>
      <c r="AA153" s="35" t="str">
        <f t="shared" si="122"/>
        <v>H</v>
      </c>
      <c r="AB153" s="36">
        <v>16</v>
      </c>
      <c r="AC153" s="37">
        <v>1</v>
      </c>
      <c r="AD153" s="35" t="str">
        <f t="shared" si="123"/>
        <v>A</v>
      </c>
      <c r="AE153" s="36">
        <v>0</v>
      </c>
      <c r="AF153" s="37">
        <v>1</v>
      </c>
      <c r="AG153" s="35" t="str">
        <f t="shared" si="124"/>
        <v>B</v>
      </c>
      <c r="AH153" s="36">
        <v>0</v>
      </c>
      <c r="AI153" s="37">
        <v>1</v>
      </c>
      <c r="AJ153" s="35" t="str">
        <f t="shared" si="125"/>
        <v>P</v>
      </c>
      <c r="AK153" s="36">
        <v>0</v>
      </c>
      <c r="AL153" s="37">
        <v>1</v>
      </c>
      <c r="AM153" s="35" t="str">
        <f t="shared" si="126"/>
        <v>A</v>
      </c>
      <c r="AN153" s="36">
        <v>0</v>
      </c>
      <c r="AO153" s="37">
        <v>1</v>
      </c>
      <c r="AP153">
        <f t="shared" si="127"/>
        <v>18</v>
      </c>
    </row>
    <row r="154" spans="1:42" x14ac:dyDescent="0.15">
      <c r="A154" s="40">
        <v>311</v>
      </c>
      <c r="B154" s="40" t="s">
        <v>37</v>
      </c>
      <c r="C154" s="41">
        <f t="shared" si="113"/>
        <v>9.36</v>
      </c>
      <c r="D154" s="40">
        <v>1</v>
      </c>
      <c r="E154" s="40">
        <f t="shared" si="114"/>
        <v>9.36</v>
      </c>
      <c r="F154" s="40">
        <f t="shared" si="115"/>
        <v>260</v>
      </c>
      <c r="G154" s="40" t="s">
        <v>174</v>
      </c>
      <c r="H154" s="40" t="s">
        <v>176</v>
      </c>
      <c r="I154" s="35" t="str">
        <f t="shared" si="116"/>
        <v>A</v>
      </c>
      <c r="J154" s="36">
        <v>0</v>
      </c>
      <c r="K154" s="37">
        <v>1</v>
      </c>
      <c r="L154" s="35" t="str">
        <f t="shared" si="117"/>
        <v>B</v>
      </c>
      <c r="M154" s="36">
        <v>0</v>
      </c>
      <c r="N154" s="37">
        <v>1</v>
      </c>
      <c r="O154" s="35" t="str">
        <f t="shared" si="118"/>
        <v>G</v>
      </c>
      <c r="P154" s="36">
        <v>0</v>
      </c>
      <c r="Q154" s="37">
        <v>1</v>
      </c>
      <c r="R154" s="35" t="str">
        <f t="shared" si="119"/>
        <v>A</v>
      </c>
      <c r="S154" s="36">
        <v>1</v>
      </c>
      <c r="T154" s="37">
        <v>1</v>
      </c>
      <c r="U154" s="35" t="str">
        <f t="shared" si="120"/>
        <v>B</v>
      </c>
      <c r="V154" s="36">
        <v>0</v>
      </c>
      <c r="W154" s="37">
        <v>1</v>
      </c>
      <c r="X154" s="35" t="str">
        <f t="shared" si="121"/>
        <v>P</v>
      </c>
      <c r="Y154" s="36">
        <v>1</v>
      </c>
      <c r="Z154" s="37">
        <v>1</v>
      </c>
      <c r="AA154" s="35" t="str">
        <f t="shared" si="122"/>
        <v>H</v>
      </c>
      <c r="AB154" s="36">
        <v>24</v>
      </c>
      <c r="AC154" s="37">
        <v>1</v>
      </c>
      <c r="AD154" s="35" t="str">
        <f t="shared" si="123"/>
        <v>A</v>
      </c>
      <c r="AE154" s="36">
        <v>0</v>
      </c>
      <c r="AF154" s="37">
        <v>1</v>
      </c>
      <c r="AG154" s="35" t="str">
        <f t="shared" si="124"/>
        <v>B</v>
      </c>
      <c r="AH154" s="36">
        <v>0</v>
      </c>
      <c r="AI154" s="37">
        <v>1</v>
      </c>
      <c r="AJ154" s="35" t="str">
        <f t="shared" si="125"/>
        <v>P</v>
      </c>
      <c r="AK154" s="36">
        <v>0</v>
      </c>
      <c r="AL154" s="37">
        <v>1</v>
      </c>
      <c r="AM154" s="35" t="str">
        <f t="shared" si="126"/>
        <v>A</v>
      </c>
      <c r="AN154" s="36">
        <v>0</v>
      </c>
      <c r="AO154" s="37">
        <v>1</v>
      </c>
      <c r="AP154">
        <f t="shared" si="127"/>
        <v>26</v>
      </c>
    </row>
    <row r="155" spans="1:42" x14ac:dyDescent="0.15">
      <c r="A155" s="40">
        <v>312</v>
      </c>
      <c r="B155" s="40" t="s">
        <v>39</v>
      </c>
      <c r="C155" s="41">
        <f t="shared" si="113"/>
        <v>12.239999999999998</v>
      </c>
      <c r="D155" s="40">
        <v>1</v>
      </c>
      <c r="E155" s="40">
        <f t="shared" si="114"/>
        <v>12.239999999999998</v>
      </c>
      <c r="F155" s="40">
        <f t="shared" si="115"/>
        <v>340</v>
      </c>
      <c r="G155" s="40" t="s">
        <v>174</v>
      </c>
      <c r="H155" s="40" t="s">
        <v>176</v>
      </c>
      <c r="I155" s="35" t="str">
        <f t="shared" si="116"/>
        <v>A</v>
      </c>
      <c r="J155" s="36">
        <v>0</v>
      </c>
      <c r="K155" s="37">
        <v>1</v>
      </c>
      <c r="L155" s="35" t="str">
        <f t="shared" si="117"/>
        <v>B</v>
      </c>
      <c r="M155" s="36">
        <v>0</v>
      </c>
      <c r="N155" s="37">
        <v>1</v>
      </c>
      <c r="O155" s="35" t="str">
        <f t="shared" si="118"/>
        <v>G</v>
      </c>
      <c r="P155" s="36">
        <v>0</v>
      </c>
      <c r="Q155" s="37">
        <v>1</v>
      </c>
      <c r="R155" s="35" t="str">
        <f t="shared" si="119"/>
        <v>A</v>
      </c>
      <c r="S155" s="36">
        <v>1</v>
      </c>
      <c r="T155" s="37">
        <v>1</v>
      </c>
      <c r="U155" s="35" t="str">
        <f t="shared" si="120"/>
        <v>B</v>
      </c>
      <c r="V155" s="36">
        <v>0</v>
      </c>
      <c r="W155" s="37">
        <v>1</v>
      </c>
      <c r="X155" s="35" t="str">
        <f t="shared" si="121"/>
        <v>P</v>
      </c>
      <c r="Y155" s="36">
        <v>1</v>
      </c>
      <c r="Z155" s="37">
        <v>1</v>
      </c>
      <c r="AA155" s="35" t="str">
        <f t="shared" si="122"/>
        <v>H</v>
      </c>
      <c r="AB155" s="36">
        <v>32</v>
      </c>
      <c r="AC155" s="37">
        <v>1</v>
      </c>
      <c r="AD155" s="35" t="str">
        <f t="shared" si="123"/>
        <v>A</v>
      </c>
      <c r="AE155" s="36">
        <v>0</v>
      </c>
      <c r="AF155" s="37">
        <v>1</v>
      </c>
      <c r="AG155" s="35" t="str">
        <f t="shared" si="124"/>
        <v>B</v>
      </c>
      <c r="AH155" s="36">
        <v>0</v>
      </c>
      <c r="AI155" s="37">
        <v>1</v>
      </c>
      <c r="AJ155" s="35" t="str">
        <f t="shared" si="125"/>
        <v>P</v>
      </c>
      <c r="AK155" s="36">
        <v>0</v>
      </c>
      <c r="AL155" s="37">
        <v>1</v>
      </c>
      <c r="AM155" s="35" t="str">
        <f t="shared" si="126"/>
        <v>A</v>
      </c>
      <c r="AN155" s="36">
        <v>0</v>
      </c>
      <c r="AO155" s="37">
        <v>1</v>
      </c>
      <c r="AP155">
        <f t="shared" si="127"/>
        <v>34</v>
      </c>
    </row>
    <row r="156" spans="1:42" x14ac:dyDescent="0.15">
      <c r="A156" s="40">
        <v>313</v>
      </c>
      <c r="B156" s="40" t="s">
        <v>40</v>
      </c>
      <c r="C156" s="41">
        <f t="shared" si="113"/>
        <v>15.839999999999998</v>
      </c>
      <c r="D156" s="40">
        <v>1</v>
      </c>
      <c r="E156" s="40">
        <f t="shared" si="114"/>
        <v>15.839999999999998</v>
      </c>
      <c r="F156" s="40">
        <f t="shared" si="115"/>
        <v>440</v>
      </c>
      <c r="G156" s="40" t="s">
        <v>174</v>
      </c>
      <c r="H156" s="40" t="s">
        <v>176</v>
      </c>
      <c r="I156" s="35" t="str">
        <f t="shared" si="116"/>
        <v>A</v>
      </c>
      <c r="J156" s="36">
        <v>0</v>
      </c>
      <c r="K156" s="37">
        <v>1</v>
      </c>
      <c r="L156" s="35" t="str">
        <f t="shared" si="117"/>
        <v>B</v>
      </c>
      <c r="M156" s="36">
        <v>0</v>
      </c>
      <c r="N156" s="37">
        <v>1</v>
      </c>
      <c r="O156" s="35" t="str">
        <f t="shared" si="118"/>
        <v>G</v>
      </c>
      <c r="P156" s="36">
        <v>0</v>
      </c>
      <c r="Q156" s="37">
        <v>1</v>
      </c>
      <c r="R156" s="35" t="str">
        <f t="shared" si="119"/>
        <v>A</v>
      </c>
      <c r="S156" s="36">
        <v>1</v>
      </c>
      <c r="T156" s="37">
        <v>1</v>
      </c>
      <c r="U156" s="35" t="str">
        <f t="shared" si="120"/>
        <v>B</v>
      </c>
      <c r="V156" s="36">
        <v>0</v>
      </c>
      <c r="W156" s="37">
        <v>1</v>
      </c>
      <c r="X156" s="35" t="str">
        <f t="shared" si="121"/>
        <v>P</v>
      </c>
      <c r="Y156" s="36">
        <v>1</v>
      </c>
      <c r="Z156" s="37">
        <v>1</v>
      </c>
      <c r="AA156" s="35" t="str">
        <f t="shared" si="122"/>
        <v>H</v>
      </c>
      <c r="AB156" s="36">
        <v>42</v>
      </c>
      <c r="AC156" s="37">
        <v>1</v>
      </c>
      <c r="AD156" s="35" t="str">
        <f t="shared" si="123"/>
        <v>A</v>
      </c>
      <c r="AE156" s="36">
        <v>0</v>
      </c>
      <c r="AF156" s="37">
        <v>1</v>
      </c>
      <c r="AG156" s="35" t="str">
        <f t="shared" si="124"/>
        <v>B</v>
      </c>
      <c r="AH156" s="36">
        <v>0</v>
      </c>
      <c r="AI156" s="37">
        <v>1</v>
      </c>
      <c r="AJ156" s="35" t="str">
        <f t="shared" si="125"/>
        <v>P</v>
      </c>
      <c r="AK156" s="36">
        <v>0</v>
      </c>
      <c r="AL156" s="37">
        <v>1</v>
      </c>
      <c r="AM156" s="35" t="str">
        <f t="shared" si="126"/>
        <v>A</v>
      </c>
      <c r="AN156" s="36">
        <v>0</v>
      </c>
      <c r="AO156" s="37">
        <v>1</v>
      </c>
      <c r="AP156">
        <f t="shared" si="127"/>
        <v>44</v>
      </c>
    </row>
    <row r="157" spans="1:42" x14ac:dyDescent="0.15">
      <c r="A157" s="40">
        <v>334</v>
      </c>
      <c r="B157" s="40" t="s">
        <v>232</v>
      </c>
      <c r="C157" s="41">
        <f t="shared" si="113"/>
        <v>1.7999999999999998</v>
      </c>
      <c r="D157" s="40">
        <v>1</v>
      </c>
      <c r="E157" s="40">
        <f t="shared" si="114"/>
        <v>1.7999999999999998</v>
      </c>
      <c r="F157" s="40">
        <f t="shared" si="115"/>
        <v>50</v>
      </c>
      <c r="G157" s="40" t="s">
        <v>171</v>
      </c>
      <c r="H157" s="40"/>
      <c r="I157" s="35" t="str">
        <f t="shared" si="116"/>
        <v>A</v>
      </c>
      <c r="J157" s="36">
        <v>1</v>
      </c>
      <c r="K157" s="37">
        <v>1</v>
      </c>
      <c r="L157" s="35" t="str">
        <f t="shared" si="117"/>
        <v>B</v>
      </c>
      <c r="M157" s="36">
        <v>0</v>
      </c>
      <c r="N157" s="37">
        <v>1</v>
      </c>
      <c r="O157" s="35" t="str">
        <f t="shared" si="118"/>
        <v>G</v>
      </c>
      <c r="P157" s="36">
        <v>1</v>
      </c>
      <c r="Q157" s="37">
        <v>1</v>
      </c>
      <c r="R157" s="35" t="str">
        <f t="shared" si="119"/>
        <v>M</v>
      </c>
      <c r="S157" s="36">
        <v>3</v>
      </c>
      <c r="T157" s="37">
        <v>1</v>
      </c>
      <c r="U157" s="35" t="str">
        <f t="shared" si="120"/>
        <v>X</v>
      </c>
      <c r="V157" s="36">
        <v>0</v>
      </c>
      <c r="W157" s="37">
        <v>1</v>
      </c>
      <c r="X157" s="35" t="str">
        <f t="shared" si="121"/>
        <v>I</v>
      </c>
      <c r="Y157" s="36">
        <v>0</v>
      </c>
      <c r="Z157" s="37">
        <v>1</v>
      </c>
      <c r="AA157" s="35" t="str">
        <f t="shared" si="122"/>
        <v/>
      </c>
      <c r="AB157" s="36">
        <v>0</v>
      </c>
      <c r="AC157" s="37">
        <v>1</v>
      </c>
      <c r="AD157" s="35" t="str">
        <f t="shared" si="123"/>
        <v/>
      </c>
      <c r="AE157" s="36">
        <v>0</v>
      </c>
      <c r="AF157" s="37">
        <v>1</v>
      </c>
      <c r="AG157" s="35" t="str">
        <f t="shared" si="124"/>
        <v/>
      </c>
      <c r="AH157" s="36">
        <v>0</v>
      </c>
      <c r="AI157" s="37">
        <v>1</v>
      </c>
      <c r="AJ157" s="35" t="str">
        <f t="shared" si="125"/>
        <v/>
      </c>
      <c r="AK157" s="36">
        <v>0</v>
      </c>
      <c r="AL157" s="37">
        <v>1</v>
      </c>
      <c r="AM157" s="35" t="str">
        <f t="shared" si="126"/>
        <v>A</v>
      </c>
      <c r="AN157" s="36">
        <v>0</v>
      </c>
      <c r="AO157" s="37">
        <v>1</v>
      </c>
      <c r="AP157">
        <f t="shared" si="127"/>
        <v>5</v>
      </c>
    </row>
    <row r="158" spans="1:42" x14ac:dyDescent="0.15">
      <c r="A158" s="40">
        <v>335</v>
      </c>
      <c r="B158" s="40" t="s">
        <v>183</v>
      </c>
      <c r="C158" s="41">
        <f t="shared" si="113"/>
        <v>1.7999999999999998</v>
      </c>
      <c r="D158" s="40">
        <v>1</v>
      </c>
      <c r="E158" s="40">
        <f t="shared" si="114"/>
        <v>1.7999999999999998</v>
      </c>
      <c r="F158" s="40">
        <f t="shared" si="115"/>
        <v>50</v>
      </c>
      <c r="G158" s="40" t="s">
        <v>171</v>
      </c>
      <c r="H158" s="40"/>
      <c r="I158" s="35" t="str">
        <f t="shared" si="116"/>
        <v>A</v>
      </c>
      <c r="J158" s="36">
        <v>1</v>
      </c>
      <c r="K158" s="37">
        <v>1</v>
      </c>
      <c r="L158" s="35" t="str">
        <f t="shared" si="117"/>
        <v>B</v>
      </c>
      <c r="M158" s="36">
        <v>0</v>
      </c>
      <c r="N158" s="37">
        <v>1</v>
      </c>
      <c r="O158" s="35" t="str">
        <f t="shared" si="118"/>
        <v>G</v>
      </c>
      <c r="P158" s="36">
        <v>1</v>
      </c>
      <c r="Q158" s="37">
        <v>1</v>
      </c>
      <c r="R158" s="35" t="str">
        <f t="shared" si="119"/>
        <v>M</v>
      </c>
      <c r="S158" s="36">
        <v>3</v>
      </c>
      <c r="T158" s="37">
        <v>1</v>
      </c>
      <c r="U158" s="35" t="str">
        <f t="shared" si="120"/>
        <v>X</v>
      </c>
      <c r="V158" s="36">
        <v>0</v>
      </c>
      <c r="W158" s="37">
        <v>1</v>
      </c>
      <c r="X158" s="35" t="str">
        <f t="shared" si="121"/>
        <v>I</v>
      </c>
      <c r="Y158" s="36">
        <v>0</v>
      </c>
      <c r="Z158" s="37">
        <v>1</v>
      </c>
      <c r="AA158" s="35" t="str">
        <f t="shared" si="122"/>
        <v/>
      </c>
      <c r="AB158" s="36">
        <v>0</v>
      </c>
      <c r="AC158" s="37">
        <v>1</v>
      </c>
      <c r="AD158" s="35" t="str">
        <f t="shared" si="123"/>
        <v/>
      </c>
      <c r="AE158" s="36">
        <v>0</v>
      </c>
      <c r="AF158" s="37">
        <v>1</v>
      </c>
      <c r="AG158" s="35" t="str">
        <f t="shared" si="124"/>
        <v/>
      </c>
      <c r="AH158" s="36">
        <v>0</v>
      </c>
      <c r="AI158" s="37">
        <v>1</v>
      </c>
      <c r="AJ158" s="35" t="str">
        <f t="shared" si="125"/>
        <v/>
      </c>
      <c r="AK158" s="36">
        <v>0</v>
      </c>
      <c r="AL158" s="37">
        <v>1</v>
      </c>
      <c r="AM158" s="35" t="str">
        <f t="shared" si="126"/>
        <v>A</v>
      </c>
      <c r="AN158" s="36">
        <v>0</v>
      </c>
      <c r="AO158" s="37">
        <v>1</v>
      </c>
      <c r="AP158">
        <f t="shared" si="127"/>
        <v>5</v>
      </c>
    </row>
    <row r="159" spans="1:42" x14ac:dyDescent="0.15">
      <c r="A159" s="40">
        <v>342</v>
      </c>
      <c r="B159" s="40" t="s">
        <v>233</v>
      </c>
      <c r="C159" s="41">
        <f t="shared" si="113"/>
        <v>0.36</v>
      </c>
      <c r="D159" s="40">
        <v>1</v>
      </c>
      <c r="E159" s="40">
        <f t="shared" si="114"/>
        <v>0.36</v>
      </c>
      <c r="F159" s="40">
        <f t="shared" si="115"/>
        <v>10</v>
      </c>
      <c r="G159" s="40" t="s">
        <v>171</v>
      </c>
      <c r="H159" s="40"/>
      <c r="I159" s="35" t="str">
        <f t="shared" si="116"/>
        <v>A</v>
      </c>
      <c r="J159" s="36">
        <v>0</v>
      </c>
      <c r="K159" s="37">
        <v>1</v>
      </c>
      <c r="L159" s="35" t="str">
        <f t="shared" si="117"/>
        <v>B</v>
      </c>
      <c r="M159" s="36">
        <v>0</v>
      </c>
      <c r="N159" s="37">
        <v>1</v>
      </c>
      <c r="O159" s="35" t="str">
        <f t="shared" si="118"/>
        <v>G</v>
      </c>
      <c r="P159" s="36">
        <v>0</v>
      </c>
      <c r="Q159" s="37">
        <v>1</v>
      </c>
      <c r="R159" s="35" t="str">
        <f t="shared" si="119"/>
        <v>M</v>
      </c>
      <c r="S159" s="36">
        <v>1</v>
      </c>
      <c r="T159" s="37">
        <v>1</v>
      </c>
      <c r="U159" s="35" t="str">
        <f t="shared" si="120"/>
        <v>X</v>
      </c>
      <c r="V159" s="36">
        <v>0</v>
      </c>
      <c r="W159" s="37">
        <v>1</v>
      </c>
      <c r="X159" s="35" t="str">
        <f t="shared" si="121"/>
        <v>I</v>
      </c>
      <c r="Y159" s="36">
        <v>0</v>
      </c>
      <c r="Z159" s="37">
        <v>1</v>
      </c>
      <c r="AA159" s="35" t="str">
        <f t="shared" si="122"/>
        <v/>
      </c>
      <c r="AB159" s="36">
        <v>0</v>
      </c>
      <c r="AC159" s="37">
        <v>1</v>
      </c>
      <c r="AD159" s="35" t="str">
        <f t="shared" si="123"/>
        <v/>
      </c>
      <c r="AE159" s="36">
        <v>0</v>
      </c>
      <c r="AF159" s="37">
        <v>1</v>
      </c>
      <c r="AG159" s="35" t="str">
        <f t="shared" si="124"/>
        <v/>
      </c>
      <c r="AH159" s="36">
        <v>0</v>
      </c>
      <c r="AI159" s="37">
        <v>1</v>
      </c>
      <c r="AJ159" s="35" t="str">
        <f t="shared" si="125"/>
        <v/>
      </c>
      <c r="AK159" s="36">
        <v>0</v>
      </c>
      <c r="AL159" s="37">
        <v>1</v>
      </c>
      <c r="AM159" s="35" t="str">
        <f t="shared" si="126"/>
        <v>A</v>
      </c>
      <c r="AN159" s="36">
        <v>0</v>
      </c>
      <c r="AO159" s="37">
        <v>1</v>
      </c>
      <c r="AP159">
        <f t="shared" si="127"/>
        <v>1</v>
      </c>
    </row>
    <row r="160" spans="1:42" x14ac:dyDescent="0.15">
      <c r="A160" s="40">
        <v>343</v>
      </c>
      <c r="B160" s="40" t="s">
        <v>234</v>
      </c>
      <c r="C160" s="41">
        <f t="shared" si="113"/>
        <v>1.0799999999999998</v>
      </c>
      <c r="D160" s="40">
        <v>1</v>
      </c>
      <c r="E160" s="40">
        <f t="shared" si="114"/>
        <v>1.0799999999999998</v>
      </c>
      <c r="F160" s="40">
        <f t="shared" si="115"/>
        <v>30</v>
      </c>
      <c r="G160" s="40" t="s">
        <v>171</v>
      </c>
      <c r="H160" s="40"/>
      <c r="I160" s="35" t="str">
        <f t="shared" si="116"/>
        <v>A</v>
      </c>
      <c r="J160" s="36">
        <v>0</v>
      </c>
      <c r="K160" s="37">
        <v>1</v>
      </c>
      <c r="L160" s="35" t="str">
        <f t="shared" si="117"/>
        <v>B</v>
      </c>
      <c r="M160" s="36">
        <v>0</v>
      </c>
      <c r="N160" s="37">
        <v>1</v>
      </c>
      <c r="O160" s="35" t="str">
        <f t="shared" si="118"/>
        <v>G</v>
      </c>
      <c r="P160" s="36">
        <v>0</v>
      </c>
      <c r="Q160" s="37">
        <v>1</v>
      </c>
      <c r="R160" s="35" t="str">
        <f t="shared" si="119"/>
        <v>M</v>
      </c>
      <c r="S160" s="36">
        <v>3</v>
      </c>
      <c r="T160" s="37">
        <v>1</v>
      </c>
      <c r="U160" s="35" t="str">
        <f t="shared" si="120"/>
        <v>X</v>
      </c>
      <c r="V160" s="36">
        <v>0</v>
      </c>
      <c r="W160" s="37">
        <v>1</v>
      </c>
      <c r="X160" s="35" t="str">
        <f t="shared" si="121"/>
        <v>I</v>
      </c>
      <c r="Y160" s="36">
        <v>0</v>
      </c>
      <c r="Z160" s="37">
        <v>1</v>
      </c>
      <c r="AA160" s="35" t="str">
        <f t="shared" si="122"/>
        <v/>
      </c>
      <c r="AB160" s="36">
        <v>0</v>
      </c>
      <c r="AC160" s="37">
        <v>1</v>
      </c>
      <c r="AD160" s="35" t="str">
        <f t="shared" si="123"/>
        <v/>
      </c>
      <c r="AE160" s="36">
        <v>0</v>
      </c>
      <c r="AF160" s="37">
        <v>1</v>
      </c>
      <c r="AG160" s="35" t="str">
        <f t="shared" si="124"/>
        <v/>
      </c>
      <c r="AH160" s="36">
        <v>0</v>
      </c>
      <c r="AI160" s="37">
        <v>1</v>
      </c>
      <c r="AJ160" s="35" t="str">
        <f t="shared" si="125"/>
        <v/>
      </c>
      <c r="AK160" s="36">
        <v>0</v>
      </c>
      <c r="AL160" s="37">
        <v>1</v>
      </c>
      <c r="AM160" s="35" t="str">
        <f t="shared" si="126"/>
        <v>A</v>
      </c>
      <c r="AN160" s="36">
        <v>0</v>
      </c>
      <c r="AO160" s="37">
        <v>1</v>
      </c>
      <c r="AP160">
        <f t="shared" si="127"/>
        <v>3</v>
      </c>
    </row>
    <row r="161" spans="1:42" x14ac:dyDescent="0.15">
      <c r="A161" s="40">
        <v>336</v>
      </c>
      <c r="B161" s="40" t="s">
        <v>184</v>
      </c>
      <c r="C161" s="41">
        <f t="shared" si="113"/>
        <v>1.7999999999999998</v>
      </c>
      <c r="D161" s="40">
        <v>1</v>
      </c>
      <c r="E161" s="40">
        <f t="shared" si="114"/>
        <v>1.7999999999999998</v>
      </c>
      <c r="F161" s="40">
        <f t="shared" si="115"/>
        <v>50</v>
      </c>
      <c r="G161" s="40" t="s">
        <v>170</v>
      </c>
      <c r="H161" s="40"/>
      <c r="I161" s="35" t="str">
        <f t="shared" si="116"/>
        <v>A</v>
      </c>
      <c r="J161" s="36">
        <v>1</v>
      </c>
      <c r="K161" s="37">
        <v>1</v>
      </c>
      <c r="L161" s="35" t="str">
        <f>IF(F161="G","B",(IF(F161="C","B",(IF(F161="T","B","")))))</f>
        <v/>
      </c>
      <c r="M161" s="36">
        <v>0</v>
      </c>
      <c r="N161" s="37">
        <v>1</v>
      </c>
      <c r="O161" s="35" t="str">
        <f>IF(F161="G","G",(IF(F161="C","G",(IF(F161="T","G","")))))</f>
        <v/>
      </c>
      <c r="P161" s="36">
        <v>1</v>
      </c>
      <c r="Q161" s="37">
        <v>1</v>
      </c>
      <c r="R161" s="35" t="str">
        <f>IF(F161="G","A",IF(F161="C","M",IF(F161="T","A","")))</f>
        <v/>
      </c>
      <c r="S161" s="36">
        <v>3</v>
      </c>
      <c r="T161" s="37">
        <v>1</v>
      </c>
      <c r="U161" s="35" t="str">
        <f>IF(F161="G","B",IF(F161="C","X",IF(F161="T","B","")))</f>
        <v/>
      </c>
      <c r="V161" s="36">
        <v>0</v>
      </c>
      <c r="W161" s="37">
        <v>1</v>
      </c>
      <c r="X161" s="35" t="str">
        <f>IF(F161="G","P",IF(F161="C","I",IF(F161="T","P","")))</f>
        <v/>
      </c>
      <c r="Y161" s="36">
        <v>0</v>
      </c>
      <c r="Z161" s="37">
        <v>1</v>
      </c>
      <c r="AA161" s="35" t="str">
        <f>IF(F161="T",IF(G161&lt;&gt;"",G161,""),"")</f>
        <v/>
      </c>
      <c r="AB161" s="36">
        <v>0</v>
      </c>
      <c r="AC161" s="37">
        <v>1</v>
      </c>
      <c r="AD161" s="35" t="str">
        <f>IF(F161="T","A","")</f>
        <v/>
      </c>
      <c r="AE161" s="36">
        <v>0</v>
      </c>
      <c r="AF161" s="37">
        <v>1</v>
      </c>
      <c r="AG161" s="35" t="str">
        <f>IF(F161="T","B","")</f>
        <v/>
      </c>
      <c r="AH161" s="36">
        <v>0</v>
      </c>
      <c r="AI161" s="37">
        <v>1</v>
      </c>
      <c r="AJ161" s="35" t="str">
        <f>IF(F161="T","P","")</f>
        <v/>
      </c>
      <c r="AK161" s="36">
        <v>0</v>
      </c>
      <c r="AL161" s="37">
        <v>1</v>
      </c>
      <c r="AM161" s="35" t="str">
        <f>IF(F161="G","A",IF(F161="C","A",IF(F161="T","A","")))</f>
        <v/>
      </c>
      <c r="AN161" s="36">
        <v>0</v>
      </c>
      <c r="AO161" s="37">
        <v>1</v>
      </c>
      <c r="AP161">
        <f t="shared" si="127"/>
        <v>5</v>
      </c>
    </row>
    <row r="162" spans="1:42" x14ac:dyDescent="0.15">
      <c r="A162" s="40">
        <v>337</v>
      </c>
      <c r="B162" s="40" t="s">
        <v>185</v>
      </c>
      <c r="C162" s="41">
        <f t="shared" si="113"/>
        <v>3.5999999999999996</v>
      </c>
      <c r="D162" s="40">
        <v>1</v>
      </c>
      <c r="E162" s="40">
        <f t="shared" si="114"/>
        <v>3.5999999999999996</v>
      </c>
      <c r="F162" s="40">
        <f t="shared" si="115"/>
        <v>100</v>
      </c>
      <c r="G162" s="40" t="s">
        <v>174</v>
      </c>
      <c r="H162" s="40"/>
      <c r="I162" s="35" t="str">
        <f t="shared" si="116"/>
        <v>A</v>
      </c>
      <c r="J162" s="46">
        <v>0</v>
      </c>
      <c r="K162" s="47">
        <v>1</v>
      </c>
      <c r="L162" s="48" t="s">
        <v>187</v>
      </c>
      <c r="M162" s="46">
        <v>0</v>
      </c>
      <c r="N162" s="47">
        <v>1</v>
      </c>
      <c r="O162" s="48" t="s">
        <v>170</v>
      </c>
      <c r="P162" s="46">
        <v>0</v>
      </c>
      <c r="Q162" s="47">
        <v>1</v>
      </c>
      <c r="R162" s="48" t="s">
        <v>188</v>
      </c>
      <c r="S162" s="46">
        <v>0</v>
      </c>
      <c r="T162" s="47">
        <v>1</v>
      </c>
      <c r="U162" s="48" t="s">
        <v>187</v>
      </c>
      <c r="V162" s="46">
        <v>0</v>
      </c>
      <c r="W162" s="47">
        <v>1</v>
      </c>
      <c r="X162" s="48" t="s">
        <v>189</v>
      </c>
      <c r="Y162" s="46">
        <v>0</v>
      </c>
      <c r="Z162" s="47">
        <v>1</v>
      </c>
      <c r="AA162" s="48" t="s">
        <v>179</v>
      </c>
      <c r="AB162" s="46">
        <v>10</v>
      </c>
      <c r="AC162" s="47">
        <v>1</v>
      </c>
      <c r="AD162" s="48" t="s">
        <v>188</v>
      </c>
      <c r="AE162" s="46">
        <v>0</v>
      </c>
      <c r="AF162" s="47">
        <v>1</v>
      </c>
      <c r="AG162" s="48" t="s">
        <v>187</v>
      </c>
      <c r="AH162" s="46">
        <v>0</v>
      </c>
      <c r="AI162" s="47">
        <v>1</v>
      </c>
      <c r="AJ162" s="48" t="s">
        <v>189</v>
      </c>
      <c r="AK162" s="46">
        <v>0</v>
      </c>
      <c r="AL162" s="47">
        <v>1</v>
      </c>
      <c r="AM162" s="48" t="s">
        <v>188</v>
      </c>
      <c r="AN162" s="46">
        <v>0</v>
      </c>
      <c r="AO162" s="47">
        <v>1</v>
      </c>
      <c r="AP162">
        <f t="shared" si="127"/>
        <v>10</v>
      </c>
    </row>
    <row r="163" spans="1:42" x14ac:dyDescent="0.15">
      <c r="A163" s="40">
        <v>338</v>
      </c>
      <c r="B163" s="40" t="s">
        <v>186</v>
      </c>
      <c r="C163" s="41">
        <f t="shared" si="113"/>
        <v>1.44</v>
      </c>
      <c r="D163" s="40">
        <v>1</v>
      </c>
      <c r="E163" s="40">
        <f t="shared" si="114"/>
        <v>1.44</v>
      </c>
      <c r="F163" s="40">
        <f t="shared" si="115"/>
        <v>40</v>
      </c>
      <c r="G163" s="40" t="s">
        <v>170</v>
      </c>
      <c r="H163" s="40"/>
      <c r="I163" s="35" t="str">
        <f t="shared" si="116"/>
        <v>A</v>
      </c>
      <c r="J163" s="46">
        <v>1</v>
      </c>
      <c r="K163" s="47">
        <v>1</v>
      </c>
      <c r="L163" s="48" t="s">
        <v>187</v>
      </c>
      <c r="M163" s="46">
        <v>0</v>
      </c>
      <c r="N163" s="47">
        <v>1</v>
      </c>
      <c r="O163" s="48" t="s">
        <v>170</v>
      </c>
      <c r="P163" s="46">
        <v>1</v>
      </c>
      <c r="Q163" s="47">
        <v>1</v>
      </c>
      <c r="R163" s="48" t="s">
        <v>180</v>
      </c>
      <c r="S163" s="46">
        <v>1</v>
      </c>
      <c r="T163" s="47">
        <v>1</v>
      </c>
      <c r="U163" s="48" t="s">
        <v>190</v>
      </c>
      <c r="V163" s="46">
        <v>0</v>
      </c>
      <c r="W163" s="47">
        <v>1</v>
      </c>
      <c r="X163" s="48" t="s">
        <v>191</v>
      </c>
      <c r="Y163" s="46">
        <v>1</v>
      </c>
      <c r="Z163" s="47">
        <v>1</v>
      </c>
      <c r="AA163" s="48" t="s">
        <v>192</v>
      </c>
      <c r="AB163" s="46">
        <v>0</v>
      </c>
      <c r="AC163" s="47">
        <v>1</v>
      </c>
      <c r="AD163" s="48" t="s">
        <v>192</v>
      </c>
      <c r="AE163" s="46">
        <v>0</v>
      </c>
      <c r="AF163" s="47">
        <v>1</v>
      </c>
      <c r="AG163" s="48" t="s">
        <v>192</v>
      </c>
      <c r="AH163" s="46">
        <v>0</v>
      </c>
      <c r="AI163" s="47">
        <v>1</v>
      </c>
      <c r="AJ163" s="48" t="s">
        <v>192</v>
      </c>
      <c r="AK163" s="46">
        <v>0</v>
      </c>
      <c r="AL163" s="47">
        <v>1</v>
      </c>
      <c r="AM163" s="48" t="s">
        <v>188</v>
      </c>
      <c r="AN163" s="46">
        <v>0</v>
      </c>
      <c r="AO163" s="47">
        <v>1</v>
      </c>
      <c r="AP163">
        <f t="shared" si="127"/>
        <v>4</v>
      </c>
    </row>
    <row r="164" spans="1:42" x14ac:dyDescent="0.15">
      <c r="A164" s="40">
        <v>339</v>
      </c>
      <c r="B164" s="40" t="s">
        <v>196</v>
      </c>
      <c r="C164" s="41">
        <f t="shared" si="113"/>
        <v>5.76</v>
      </c>
      <c r="D164" s="40">
        <v>1</v>
      </c>
      <c r="E164" s="40">
        <f>F164*0.036</f>
        <v>5.76</v>
      </c>
      <c r="F164" s="40">
        <f t="shared" si="115"/>
        <v>160</v>
      </c>
      <c r="G164" s="40" t="s">
        <v>170</v>
      </c>
      <c r="H164" s="40"/>
      <c r="I164" s="35" t="str">
        <f t="shared" si="116"/>
        <v>A</v>
      </c>
      <c r="J164" s="46">
        <v>1</v>
      </c>
      <c r="K164" s="47">
        <v>1</v>
      </c>
      <c r="L164" s="48" t="s">
        <v>187</v>
      </c>
      <c r="M164" s="46">
        <v>6</v>
      </c>
      <c r="N164" s="47">
        <v>1</v>
      </c>
      <c r="O164" s="48" t="s">
        <v>170</v>
      </c>
      <c r="P164" s="46">
        <v>3</v>
      </c>
      <c r="Q164" s="47">
        <v>1</v>
      </c>
      <c r="R164" s="48" t="s">
        <v>180</v>
      </c>
      <c r="S164" s="46">
        <v>3</v>
      </c>
      <c r="T164" s="47">
        <v>1</v>
      </c>
      <c r="U164" s="48" t="s">
        <v>190</v>
      </c>
      <c r="V164" s="46">
        <v>0</v>
      </c>
      <c r="W164" s="47">
        <v>1</v>
      </c>
      <c r="X164" s="48" t="s">
        <v>191</v>
      </c>
      <c r="Y164" s="46">
        <v>3</v>
      </c>
      <c r="Z164" s="47">
        <v>1</v>
      </c>
      <c r="AA164" s="48"/>
      <c r="AB164" s="46">
        <v>0</v>
      </c>
      <c r="AC164" s="47">
        <v>1</v>
      </c>
      <c r="AD164" s="48"/>
      <c r="AE164" s="46">
        <v>0</v>
      </c>
      <c r="AF164" s="47">
        <v>1</v>
      </c>
      <c r="AG164" s="48"/>
      <c r="AH164" s="46">
        <v>0</v>
      </c>
      <c r="AI164" s="47">
        <v>1</v>
      </c>
      <c r="AJ164" s="48"/>
      <c r="AK164" s="46">
        <v>0</v>
      </c>
      <c r="AL164" s="47">
        <v>1</v>
      </c>
      <c r="AM164" s="48" t="s">
        <v>188</v>
      </c>
      <c r="AN164" s="46">
        <v>0</v>
      </c>
      <c r="AO164" s="47">
        <v>1</v>
      </c>
      <c r="AP164">
        <f t="shared" si="127"/>
        <v>16</v>
      </c>
    </row>
    <row r="165" spans="1:42" x14ac:dyDescent="0.15">
      <c r="A165" s="49">
        <v>340</v>
      </c>
      <c r="B165" s="28" t="s">
        <v>235</v>
      </c>
      <c r="C165" s="41">
        <f t="shared" si="113"/>
        <v>2.1599999999999997</v>
      </c>
      <c r="D165">
        <v>1</v>
      </c>
      <c r="E165" s="40">
        <f>F165*0.036</f>
        <v>2.1599999999999997</v>
      </c>
      <c r="F165" s="40">
        <f t="shared" si="115"/>
        <v>60</v>
      </c>
      <c r="G165" s="28" t="s">
        <v>174</v>
      </c>
      <c r="H165" s="34" t="s">
        <v>179</v>
      </c>
      <c r="I165" s="35" t="s">
        <v>188</v>
      </c>
      <c r="J165" s="36">
        <v>1</v>
      </c>
      <c r="K165" s="37">
        <v>1</v>
      </c>
      <c r="L165" s="35" t="s">
        <v>187</v>
      </c>
      <c r="M165" s="36">
        <v>0</v>
      </c>
      <c r="N165" s="37">
        <v>1</v>
      </c>
      <c r="O165" s="35" t="s">
        <v>170</v>
      </c>
      <c r="P165" s="36">
        <v>1</v>
      </c>
      <c r="Q165" s="37">
        <v>1</v>
      </c>
      <c r="R165" s="35" t="s">
        <v>180</v>
      </c>
      <c r="S165" s="36">
        <v>0</v>
      </c>
      <c r="T165" s="37">
        <v>1</v>
      </c>
      <c r="U165" s="35" t="s">
        <v>190</v>
      </c>
      <c r="V165" s="36">
        <v>0</v>
      </c>
      <c r="W165" s="37">
        <v>1</v>
      </c>
      <c r="X165" s="35" t="s">
        <v>191</v>
      </c>
      <c r="Y165" s="36">
        <v>0</v>
      </c>
      <c r="Z165" s="37">
        <v>1</v>
      </c>
      <c r="AA165" s="35" t="s">
        <v>179</v>
      </c>
      <c r="AB165" s="36">
        <v>3</v>
      </c>
      <c r="AC165" s="37">
        <v>1</v>
      </c>
      <c r="AD165" s="35" t="s">
        <v>188</v>
      </c>
      <c r="AE165" s="36">
        <v>0</v>
      </c>
      <c r="AF165" s="37">
        <v>1</v>
      </c>
      <c r="AG165" s="35" t="s">
        <v>187</v>
      </c>
      <c r="AH165" s="36">
        <v>0</v>
      </c>
      <c r="AI165" s="37">
        <v>1</v>
      </c>
      <c r="AJ165" s="35" t="s">
        <v>189</v>
      </c>
      <c r="AK165" s="36">
        <v>1</v>
      </c>
      <c r="AL165" s="37">
        <v>1</v>
      </c>
      <c r="AM165" s="35" t="s">
        <v>188</v>
      </c>
      <c r="AN165" s="36">
        <v>0</v>
      </c>
      <c r="AO165" s="37">
        <v>1</v>
      </c>
      <c r="AP165">
        <f t="shared" si="127"/>
        <v>6</v>
      </c>
    </row>
    <row r="166" spans="1:42" x14ac:dyDescent="0.15">
      <c r="A166" s="40">
        <v>341</v>
      </c>
      <c r="B166" s="40" t="s">
        <v>205</v>
      </c>
      <c r="C166" s="41">
        <f>E166</f>
        <v>3.9599999999999995</v>
      </c>
      <c r="D166" s="40">
        <v>1</v>
      </c>
      <c r="E166" s="40">
        <f t="shared" ref="E166:E169" si="128">F166*0.036</f>
        <v>3.9599999999999995</v>
      </c>
      <c r="F166" s="40">
        <f t="shared" si="115"/>
        <v>110</v>
      </c>
      <c r="G166" s="40" t="s">
        <v>171</v>
      </c>
      <c r="H166" s="40"/>
      <c r="I166" s="35" t="str">
        <f t="shared" ref="I166:I169" si="129">IF(G166="G","A",(IF(G166="C","A",(IF(G166="T","A","")))))</f>
        <v>A</v>
      </c>
      <c r="J166" s="46">
        <v>1</v>
      </c>
      <c r="K166" s="47">
        <v>1</v>
      </c>
      <c r="L166" s="48" t="s">
        <v>187</v>
      </c>
      <c r="M166" s="46">
        <v>0</v>
      </c>
      <c r="N166" s="47">
        <v>1</v>
      </c>
      <c r="O166" s="48" t="s">
        <v>170</v>
      </c>
      <c r="P166" s="46">
        <v>3</v>
      </c>
      <c r="Q166" s="47">
        <v>1</v>
      </c>
      <c r="R166" s="48" t="s">
        <v>180</v>
      </c>
      <c r="S166" s="46">
        <v>1</v>
      </c>
      <c r="T166" s="47">
        <v>1</v>
      </c>
      <c r="U166" s="48" t="s">
        <v>190</v>
      </c>
      <c r="V166" s="46">
        <v>6</v>
      </c>
      <c r="W166" s="47">
        <v>1</v>
      </c>
      <c r="X166" s="48" t="s">
        <v>191</v>
      </c>
      <c r="Y166" s="46">
        <v>0</v>
      </c>
      <c r="Z166" s="47">
        <v>1</v>
      </c>
      <c r="AA166" s="48"/>
      <c r="AB166" s="46">
        <v>0</v>
      </c>
      <c r="AC166" s="47">
        <v>1</v>
      </c>
      <c r="AD166" s="48"/>
      <c r="AE166" s="46">
        <v>0</v>
      </c>
      <c r="AF166" s="47">
        <v>1</v>
      </c>
      <c r="AG166" s="48"/>
      <c r="AH166" s="46">
        <v>0</v>
      </c>
      <c r="AI166" s="47">
        <v>1</v>
      </c>
      <c r="AJ166" s="48"/>
      <c r="AK166" s="46">
        <v>0</v>
      </c>
      <c r="AL166" s="47">
        <v>1</v>
      </c>
      <c r="AM166" s="48" t="s">
        <v>188</v>
      </c>
      <c r="AN166" s="46">
        <v>0</v>
      </c>
      <c r="AO166" s="47">
        <v>1</v>
      </c>
      <c r="AP166">
        <f t="shared" si="127"/>
        <v>11</v>
      </c>
    </row>
    <row r="167" spans="1:42" x14ac:dyDescent="0.15">
      <c r="A167" s="40">
        <v>344</v>
      </c>
      <c r="B167" s="28" t="s">
        <v>236</v>
      </c>
      <c r="C167" s="41">
        <f t="shared" ref="C167:C171" si="130">E167</f>
        <v>27.72</v>
      </c>
      <c r="D167" s="40">
        <v>1</v>
      </c>
      <c r="E167" s="40">
        <f t="shared" si="128"/>
        <v>27.72</v>
      </c>
      <c r="F167" s="40">
        <f t="shared" si="115"/>
        <v>770</v>
      </c>
      <c r="G167" s="40" t="s">
        <v>171</v>
      </c>
      <c r="H167" s="40"/>
      <c r="I167" s="35" t="str">
        <f t="shared" si="129"/>
        <v>A</v>
      </c>
      <c r="J167" s="46">
        <v>1</v>
      </c>
      <c r="K167" s="47">
        <v>1</v>
      </c>
      <c r="L167" s="48" t="s">
        <v>187</v>
      </c>
      <c r="M167" s="46">
        <v>0</v>
      </c>
      <c r="N167" s="47">
        <v>1</v>
      </c>
      <c r="O167" s="48" t="s">
        <v>170</v>
      </c>
      <c r="P167" s="46">
        <v>1</v>
      </c>
      <c r="Q167" s="47">
        <v>1</v>
      </c>
      <c r="R167" s="48" t="s">
        <v>180</v>
      </c>
      <c r="S167" s="46">
        <v>3</v>
      </c>
      <c r="T167" s="47">
        <v>1</v>
      </c>
      <c r="U167" s="48" t="s">
        <v>190</v>
      </c>
      <c r="V167" s="46">
        <v>72</v>
      </c>
      <c r="W167" s="47">
        <v>1</v>
      </c>
      <c r="X167" s="48" t="s">
        <v>191</v>
      </c>
      <c r="Y167" s="46">
        <v>0</v>
      </c>
      <c r="Z167" s="47">
        <v>1</v>
      </c>
      <c r="AA167" s="48"/>
      <c r="AB167" s="46">
        <v>0</v>
      </c>
      <c r="AC167" s="47">
        <v>1</v>
      </c>
      <c r="AD167" s="48"/>
      <c r="AE167" s="46">
        <v>0</v>
      </c>
      <c r="AF167" s="47">
        <v>1</v>
      </c>
      <c r="AG167" s="48"/>
      <c r="AH167" s="46">
        <v>0</v>
      </c>
      <c r="AI167" s="47">
        <v>1</v>
      </c>
      <c r="AJ167" s="48"/>
      <c r="AK167" s="46">
        <v>0</v>
      </c>
      <c r="AL167" s="47">
        <v>1</v>
      </c>
      <c r="AM167" s="48" t="s">
        <v>188</v>
      </c>
      <c r="AN167" s="46">
        <v>0</v>
      </c>
      <c r="AO167" s="47">
        <v>1</v>
      </c>
      <c r="AP167">
        <f t="shared" si="127"/>
        <v>77</v>
      </c>
    </row>
    <row r="168" spans="1:42" x14ac:dyDescent="0.15">
      <c r="A168" s="40">
        <v>345</v>
      </c>
      <c r="B168" s="28" t="s">
        <v>206</v>
      </c>
      <c r="C168" s="41">
        <f t="shared" si="130"/>
        <v>13.319999999999999</v>
      </c>
      <c r="D168" s="40">
        <v>1</v>
      </c>
      <c r="E168" s="40">
        <f t="shared" si="128"/>
        <v>13.319999999999999</v>
      </c>
      <c r="F168" s="40">
        <f t="shared" si="115"/>
        <v>370</v>
      </c>
      <c r="G168" s="40" t="s">
        <v>171</v>
      </c>
      <c r="H168" s="40"/>
      <c r="I168" s="35" t="str">
        <f t="shared" si="129"/>
        <v>A</v>
      </c>
      <c r="J168" s="46">
        <v>1</v>
      </c>
      <c r="K168" s="47">
        <v>1</v>
      </c>
      <c r="L168" s="48" t="s">
        <v>187</v>
      </c>
      <c r="M168" s="46">
        <v>0</v>
      </c>
      <c r="N168" s="47">
        <v>1</v>
      </c>
      <c r="O168" s="48" t="s">
        <v>170</v>
      </c>
      <c r="P168" s="46">
        <v>3</v>
      </c>
      <c r="Q168" s="47">
        <v>1</v>
      </c>
      <c r="R168" s="48" t="s">
        <v>180</v>
      </c>
      <c r="S168" s="46">
        <v>1</v>
      </c>
      <c r="T168" s="47">
        <v>1</v>
      </c>
      <c r="U168" s="48" t="s">
        <v>190</v>
      </c>
      <c r="V168" s="46">
        <v>32</v>
      </c>
      <c r="W168" s="47">
        <v>1</v>
      </c>
      <c r="X168" s="48" t="s">
        <v>191</v>
      </c>
      <c r="Y168" s="46">
        <v>0</v>
      </c>
      <c r="Z168" s="47">
        <v>1</v>
      </c>
      <c r="AA168" s="48"/>
      <c r="AB168" s="46">
        <v>0</v>
      </c>
      <c r="AC168" s="47">
        <v>1</v>
      </c>
      <c r="AD168" s="48"/>
      <c r="AE168" s="46">
        <v>0</v>
      </c>
      <c r="AF168" s="47">
        <v>1</v>
      </c>
      <c r="AG168" s="48"/>
      <c r="AH168" s="46">
        <v>0</v>
      </c>
      <c r="AI168" s="47">
        <v>1</v>
      </c>
      <c r="AJ168" s="48"/>
      <c r="AK168" s="46">
        <v>0</v>
      </c>
      <c r="AL168" s="47">
        <v>1</v>
      </c>
      <c r="AM168" s="48" t="s">
        <v>188</v>
      </c>
      <c r="AN168" s="46">
        <v>0</v>
      </c>
      <c r="AO168" s="47">
        <v>1</v>
      </c>
      <c r="AP168">
        <f t="shared" si="127"/>
        <v>37</v>
      </c>
    </row>
    <row r="169" spans="1:42" x14ac:dyDescent="0.15">
      <c r="A169" s="40">
        <v>346</v>
      </c>
      <c r="B169" s="28" t="s">
        <v>237</v>
      </c>
      <c r="C169" s="41">
        <f t="shared" si="130"/>
        <v>5.3999999999999995</v>
      </c>
      <c r="D169" s="40">
        <v>1</v>
      </c>
      <c r="E169" s="40">
        <f t="shared" si="128"/>
        <v>5.3999999999999995</v>
      </c>
      <c r="F169" s="40">
        <f t="shared" si="115"/>
        <v>150</v>
      </c>
      <c r="G169" s="40" t="s">
        <v>171</v>
      </c>
      <c r="H169" s="40"/>
      <c r="I169" s="35" t="str">
        <f t="shared" si="129"/>
        <v>A</v>
      </c>
      <c r="J169" s="46">
        <v>1</v>
      </c>
      <c r="K169" s="47">
        <v>1</v>
      </c>
      <c r="L169" s="48" t="s">
        <v>187</v>
      </c>
      <c r="M169" s="46">
        <v>0</v>
      </c>
      <c r="N169" s="47">
        <v>1</v>
      </c>
      <c r="O169" s="48" t="s">
        <v>170</v>
      </c>
      <c r="P169" s="46">
        <v>1</v>
      </c>
      <c r="Q169" s="47">
        <v>1</v>
      </c>
      <c r="R169" s="48" t="s">
        <v>180</v>
      </c>
      <c r="S169" s="46">
        <v>3</v>
      </c>
      <c r="T169" s="47">
        <v>1</v>
      </c>
      <c r="U169" s="48" t="s">
        <v>190</v>
      </c>
      <c r="V169" s="46">
        <v>10</v>
      </c>
      <c r="W169" s="47">
        <v>1</v>
      </c>
      <c r="X169" s="48" t="s">
        <v>191</v>
      </c>
      <c r="Y169" s="46">
        <v>0</v>
      </c>
      <c r="Z169" s="47">
        <v>1</v>
      </c>
      <c r="AA169" s="48"/>
      <c r="AB169" s="46">
        <v>0</v>
      </c>
      <c r="AC169" s="47">
        <v>1</v>
      </c>
      <c r="AD169" s="48"/>
      <c r="AE169" s="46">
        <v>0</v>
      </c>
      <c r="AF169" s="47">
        <v>1</v>
      </c>
      <c r="AG169" s="48"/>
      <c r="AH169" s="46">
        <v>0</v>
      </c>
      <c r="AI169" s="47">
        <v>1</v>
      </c>
      <c r="AJ169" s="48"/>
      <c r="AK169" s="46">
        <v>0</v>
      </c>
      <c r="AL169" s="47">
        <v>1</v>
      </c>
      <c r="AM169" s="48" t="s">
        <v>188</v>
      </c>
      <c r="AN169" s="46">
        <v>0</v>
      </c>
      <c r="AO169" s="47">
        <v>1</v>
      </c>
      <c r="AP169">
        <f t="shared" si="127"/>
        <v>15</v>
      </c>
    </row>
    <row r="170" spans="1:42" x14ac:dyDescent="0.15">
      <c r="A170" s="40">
        <v>347</v>
      </c>
      <c r="B170" s="40" t="s">
        <v>238</v>
      </c>
      <c r="C170" s="41">
        <f t="shared" si="130"/>
        <v>20.52</v>
      </c>
      <c r="D170" s="40">
        <v>1</v>
      </c>
      <c r="E170" s="40">
        <f>F170*0.036</f>
        <v>20.52</v>
      </c>
      <c r="F170" s="40">
        <f t="shared" si="115"/>
        <v>570</v>
      </c>
      <c r="G170" s="40" t="s">
        <v>171</v>
      </c>
      <c r="H170" s="40"/>
      <c r="I170" s="35" t="s">
        <v>188</v>
      </c>
      <c r="J170" s="36">
        <v>1</v>
      </c>
      <c r="K170" s="37">
        <v>1</v>
      </c>
      <c r="L170" s="35" t="s">
        <v>187</v>
      </c>
      <c r="M170" s="36">
        <v>0</v>
      </c>
      <c r="N170" s="37">
        <v>1</v>
      </c>
      <c r="O170" s="35" t="s">
        <v>170</v>
      </c>
      <c r="P170" s="36">
        <v>6</v>
      </c>
      <c r="Q170" s="37">
        <v>1</v>
      </c>
      <c r="R170" s="35" t="s">
        <v>180</v>
      </c>
      <c r="S170" s="36">
        <v>6</v>
      </c>
      <c r="T170" s="37">
        <v>1</v>
      </c>
      <c r="U170" s="35" t="s">
        <v>190</v>
      </c>
      <c r="V170" s="36">
        <v>0</v>
      </c>
      <c r="W170" s="37">
        <v>1</v>
      </c>
      <c r="X170" s="35" t="s">
        <v>191</v>
      </c>
      <c r="Y170" s="36">
        <v>44</v>
      </c>
      <c r="Z170" s="37">
        <v>1</v>
      </c>
      <c r="AA170" s="35"/>
      <c r="AB170" s="36">
        <v>0</v>
      </c>
      <c r="AC170" s="37">
        <v>1</v>
      </c>
      <c r="AD170" s="35"/>
      <c r="AE170" s="36">
        <v>0</v>
      </c>
      <c r="AF170" s="37">
        <v>1</v>
      </c>
      <c r="AG170" s="35"/>
      <c r="AH170" s="36">
        <v>0</v>
      </c>
      <c r="AI170" s="37">
        <v>1</v>
      </c>
      <c r="AJ170" s="35"/>
      <c r="AK170" s="36">
        <v>0</v>
      </c>
      <c r="AL170" s="37">
        <v>1</v>
      </c>
      <c r="AM170" s="35" t="s">
        <v>188</v>
      </c>
      <c r="AN170" s="36">
        <v>0</v>
      </c>
      <c r="AO170" s="37">
        <v>1</v>
      </c>
      <c r="AP170">
        <f t="shared" si="127"/>
        <v>57</v>
      </c>
    </row>
    <row r="171" spans="1:42" x14ac:dyDescent="0.15">
      <c r="A171" s="40">
        <v>348</v>
      </c>
      <c r="B171" s="40" t="s">
        <v>239</v>
      </c>
      <c r="C171" s="41">
        <f t="shared" si="130"/>
        <v>3.5999999999999996</v>
      </c>
      <c r="D171" s="40">
        <v>1</v>
      </c>
      <c r="E171" s="40">
        <f>F171*0.036</f>
        <v>3.5999999999999996</v>
      </c>
      <c r="F171" s="40">
        <f t="shared" si="115"/>
        <v>100</v>
      </c>
      <c r="G171" s="40" t="s">
        <v>174</v>
      </c>
      <c r="H171" s="40"/>
      <c r="I171" s="35" t="s">
        <v>188</v>
      </c>
      <c r="J171" s="36">
        <v>1</v>
      </c>
      <c r="K171" s="37">
        <v>1</v>
      </c>
      <c r="L171" s="35" t="s">
        <v>187</v>
      </c>
      <c r="M171" s="36">
        <v>0</v>
      </c>
      <c r="N171" s="37">
        <v>1</v>
      </c>
      <c r="O171" s="35" t="s">
        <v>170</v>
      </c>
      <c r="P171" s="36">
        <v>1</v>
      </c>
      <c r="Q171" s="37">
        <v>1</v>
      </c>
      <c r="R171" s="35" t="s">
        <v>188</v>
      </c>
      <c r="S171" s="36">
        <v>1</v>
      </c>
      <c r="T171" s="37">
        <v>1</v>
      </c>
      <c r="U171" s="35" t="s">
        <v>187</v>
      </c>
      <c r="V171" s="36">
        <v>0</v>
      </c>
      <c r="W171" s="37">
        <v>1</v>
      </c>
      <c r="X171" s="35" t="s">
        <v>189</v>
      </c>
      <c r="Y171" s="36">
        <v>3</v>
      </c>
      <c r="Z171" s="37">
        <v>1</v>
      </c>
      <c r="AA171" s="35" t="s">
        <v>188</v>
      </c>
      <c r="AB171" s="36">
        <v>3</v>
      </c>
      <c r="AC171" s="37">
        <v>1</v>
      </c>
      <c r="AD171" s="35" t="s">
        <v>188</v>
      </c>
      <c r="AE171" s="36">
        <v>0</v>
      </c>
      <c r="AF171" s="37">
        <v>1</v>
      </c>
      <c r="AG171" s="35" t="s">
        <v>187</v>
      </c>
      <c r="AH171" s="36">
        <v>0</v>
      </c>
      <c r="AI171" s="37">
        <v>1</v>
      </c>
      <c r="AJ171" s="35" t="s">
        <v>189</v>
      </c>
      <c r="AK171" s="36">
        <v>0</v>
      </c>
      <c r="AL171" s="37">
        <v>1</v>
      </c>
      <c r="AM171" s="35" t="s">
        <v>188</v>
      </c>
      <c r="AN171" s="36">
        <v>1</v>
      </c>
      <c r="AO171" s="37">
        <v>1</v>
      </c>
      <c r="AP171">
        <f t="shared" si="127"/>
        <v>10</v>
      </c>
    </row>
    <row r="172" spans="1:42" x14ac:dyDescent="0.15">
      <c r="A172" s="40" t="s">
        <v>140</v>
      </c>
      <c r="B172" s="40" t="s">
        <v>141</v>
      </c>
      <c r="C172" s="41">
        <f t="shared" si="113"/>
        <v>0</v>
      </c>
      <c r="D172" s="40"/>
      <c r="E172" s="40"/>
      <c r="F172" s="40"/>
      <c r="G172" s="40"/>
      <c r="H172" s="40"/>
    </row>
    <row r="173" spans="1:42" x14ac:dyDescent="0.15">
      <c r="A173" s="40" t="s">
        <v>6</v>
      </c>
      <c r="B173" s="40" t="s">
        <v>142</v>
      </c>
      <c r="C173" s="41">
        <f t="shared" si="113"/>
        <v>0</v>
      </c>
      <c r="D173" s="40"/>
      <c r="E173" s="40"/>
      <c r="F173" s="40"/>
      <c r="G173" s="40"/>
      <c r="H173" s="40"/>
    </row>
    <row r="174" spans="1:42" x14ac:dyDescent="0.15">
      <c r="A174" s="40">
        <v>192</v>
      </c>
      <c r="B174" s="15" t="s">
        <v>663</v>
      </c>
      <c r="C174" s="41">
        <f t="shared" si="113"/>
        <v>2.1599999999999997</v>
      </c>
      <c r="D174" s="40">
        <v>1</v>
      </c>
      <c r="E174" s="40">
        <f t="shared" ref="E174" si="131">F174*0.036</f>
        <v>2.1599999999999997</v>
      </c>
      <c r="F174" s="40">
        <f t="shared" ref="F174" si="132">AP174*10</f>
        <v>60</v>
      </c>
      <c r="G174" s="40" t="s">
        <v>171</v>
      </c>
      <c r="H174" s="40"/>
      <c r="I174" s="35" t="str">
        <f t="shared" ref="I174" si="133">IF(G174="G","A",(IF(G174="C","A",(IF(G174="T","A","")))))</f>
        <v>A</v>
      </c>
      <c r="J174" s="36">
        <v>1</v>
      </c>
      <c r="K174" s="37">
        <v>1</v>
      </c>
      <c r="L174" s="35" t="str">
        <f t="shared" ref="L174" si="134">IF(G174="G","B",(IF(G174="C","B",(IF(G174="T","B","")))))</f>
        <v>B</v>
      </c>
      <c r="M174" s="36">
        <v>0</v>
      </c>
      <c r="N174" s="37">
        <v>1</v>
      </c>
      <c r="O174" s="35" t="str">
        <f t="shared" ref="O174" si="135">IF(G174="G","G",(IF(G174="C","G",(IF(G174="T","G","")))))</f>
        <v>G</v>
      </c>
      <c r="P174" s="36">
        <v>1</v>
      </c>
      <c r="Q174" s="37">
        <v>1</v>
      </c>
      <c r="R174" s="35" t="str">
        <f t="shared" ref="R174" si="136">IF(G174="G","A",IF(G174="C","M",IF(G174="T","A","")))</f>
        <v>M</v>
      </c>
      <c r="S174" s="36">
        <v>3</v>
      </c>
      <c r="T174" s="37">
        <v>1</v>
      </c>
      <c r="U174" s="35" t="str">
        <f t="shared" ref="U174" si="137">IF(G174="G","B",IF(G174="C","X",IF(G174="T","B","")))</f>
        <v>X</v>
      </c>
      <c r="V174" s="36">
        <v>0</v>
      </c>
      <c r="W174" s="37">
        <v>1</v>
      </c>
      <c r="X174" s="35" t="str">
        <f t="shared" ref="X174" si="138">IF(G174="G","P",IF(G174="C","I",IF(G174="T","P","")))</f>
        <v>I</v>
      </c>
      <c r="Y174" s="36">
        <v>0</v>
      </c>
      <c r="Z174" s="37">
        <v>1</v>
      </c>
      <c r="AA174" s="35" t="str">
        <f t="shared" ref="AA174" si="139">IF(G174="T",IF(H174&lt;&gt;"",H174,""),"")</f>
        <v/>
      </c>
      <c r="AB174" s="36">
        <v>0</v>
      </c>
      <c r="AC174" s="37">
        <v>1</v>
      </c>
      <c r="AD174" s="35" t="str">
        <f t="shared" ref="AD174" si="140">IF(G174="T","A","")</f>
        <v/>
      </c>
      <c r="AE174" s="36">
        <v>0</v>
      </c>
      <c r="AF174" s="37">
        <v>1</v>
      </c>
      <c r="AG174" s="35" t="str">
        <f t="shared" ref="AG174" si="141">IF(G174="T","B","")</f>
        <v/>
      </c>
      <c r="AH174" s="36">
        <v>0</v>
      </c>
      <c r="AI174" s="37">
        <v>1</v>
      </c>
      <c r="AJ174" s="35" t="str">
        <f t="shared" ref="AJ174" si="142">IF(G174="T","P","")</f>
        <v/>
      </c>
      <c r="AK174" s="36">
        <v>0</v>
      </c>
      <c r="AL174" s="37">
        <v>1</v>
      </c>
      <c r="AM174" s="35" t="str">
        <f t="shared" ref="AM174" si="143">IF(G174="G","A",IF(G174="C","A",IF(G174="T","A","")))</f>
        <v>A</v>
      </c>
      <c r="AN174" s="36">
        <v>1</v>
      </c>
      <c r="AO174" s="37">
        <v>1</v>
      </c>
      <c r="AP174">
        <f t="shared" ref="AP174" si="144">J174*K174+M174*N174+P174*Q174+S174*T174+V174*W174+Y174*Z174+AB174*AC174+AE174*AF174+AH174*AI174+AK174*AL174+AN174*AO174</f>
        <v>6</v>
      </c>
    </row>
    <row r="175" spans="1:42" x14ac:dyDescent="0.15">
      <c r="A175" s="40">
        <v>400</v>
      </c>
      <c r="B175" s="40" t="s">
        <v>240</v>
      </c>
      <c r="C175" s="41">
        <f t="shared" si="113"/>
        <v>10.44</v>
      </c>
      <c r="D175" s="40">
        <v>1</v>
      </c>
      <c r="E175" s="40">
        <f>F175*0.036</f>
        <v>10.44</v>
      </c>
      <c r="F175" s="40">
        <f t="shared" ref="F175:F238" si="145">AP175*10</f>
        <v>290</v>
      </c>
      <c r="G175" s="40" t="s">
        <v>174</v>
      </c>
      <c r="H175" s="40"/>
      <c r="I175" s="35" t="s">
        <v>188</v>
      </c>
      <c r="J175" s="36">
        <v>1</v>
      </c>
      <c r="K175" s="37">
        <v>1</v>
      </c>
      <c r="L175" s="35" t="s">
        <v>187</v>
      </c>
      <c r="M175" s="36">
        <v>6</v>
      </c>
      <c r="N175" s="37">
        <v>1</v>
      </c>
      <c r="O175" s="35" t="s">
        <v>170</v>
      </c>
      <c r="P175" s="36">
        <v>1</v>
      </c>
      <c r="Q175" s="37">
        <v>1</v>
      </c>
      <c r="R175" s="35" t="s">
        <v>188</v>
      </c>
      <c r="S175" s="36">
        <v>1</v>
      </c>
      <c r="T175" s="37">
        <v>1</v>
      </c>
      <c r="U175" s="35" t="s">
        <v>187</v>
      </c>
      <c r="V175" s="36">
        <v>1</v>
      </c>
      <c r="W175" s="37">
        <v>1</v>
      </c>
      <c r="X175" s="35" t="s">
        <v>170</v>
      </c>
      <c r="Y175" s="36">
        <v>1</v>
      </c>
      <c r="Z175" s="37">
        <v>1</v>
      </c>
      <c r="AA175" s="35" t="s">
        <v>189</v>
      </c>
      <c r="AB175" s="36">
        <v>0</v>
      </c>
      <c r="AC175" s="37">
        <v>1</v>
      </c>
      <c r="AD175" s="35" t="s">
        <v>193</v>
      </c>
      <c r="AE175" s="36">
        <v>10</v>
      </c>
      <c r="AF175" s="37">
        <v>1</v>
      </c>
      <c r="AG175" s="35" t="s">
        <v>188</v>
      </c>
      <c r="AH175" s="36">
        <v>1</v>
      </c>
      <c r="AI175" s="37">
        <v>1</v>
      </c>
      <c r="AJ175" s="35" t="s">
        <v>187</v>
      </c>
      <c r="AK175" s="36">
        <v>6</v>
      </c>
      <c r="AL175" s="37">
        <v>1</v>
      </c>
      <c r="AM175" s="35" t="s">
        <v>189</v>
      </c>
      <c r="AN175" s="36">
        <v>1</v>
      </c>
      <c r="AO175" s="37">
        <v>1</v>
      </c>
      <c r="AP175">
        <f t="shared" ref="AP175:AP238" si="146">J175*K175+M175*N175+P175*Q175+S175*T175+V175*W175+Y175*Z175+AB175*AC175+AE175*AF175+AH175*AI175+AK175*AL175+AN175*AO175</f>
        <v>29</v>
      </c>
    </row>
    <row r="176" spans="1:42" x14ac:dyDescent="0.15">
      <c r="A176" s="40">
        <v>401</v>
      </c>
      <c r="B176" s="40" t="s">
        <v>143</v>
      </c>
      <c r="C176" s="41">
        <f t="shared" si="113"/>
        <v>5.04</v>
      </c>
      <c r="D176" s="40">
        <v>1</v>
      </c>
      <c r="E176" s="40">
        <f t="shared" ref="E176:E238" si="147">F176*0.036</f>
        <v>5.04</v>
      </c>
      <c r="F176" s="40">
        <f t="shared" si="145"/>
        <v>140</v>
      </c>
      <c r="G176" s="40" t="s">
        <v>171</v>
      </c>
      <c r="H176" s="40"/>
      <c r="I176" s="35" t="s">
        <v>188</v>
      </c>
      <c r="J176" s="36">
        <v>1</v>
      </c>
      <c r="K176" s="37">
        <v>1</v>
      </c>
      <c r="L176" s="35" t="s">
        <v>187</v>
      </c>
      <c r="M176" s="36">
        <v>0</v>
      </c>
      <c r="N176" s="37">
        <v>1</v>
      </c>
      <c r="O176" s="35" t="s">
        <v>170</v>
      </c>
      <c r="P176" s="36">
        <v>3</v>
      </c>
      <c r="Q176" s="37">
        <v>1</v>
      </c>
      <c r="R176" s="35" t="s">
        <v>180</v>
      </c>
      <c r="S176" s="36">
        <v>6</v>
      </c>
      <c r="T176" s="37">
        <v>1</v>
      </c>
      <c r="U176" s="35" t="s">
        <v>190</v>
      </c>
      <c r="V176" s="36">
        <v>0</v>
      </c>
      <c r="W176" s="37">
        <v>1</v>
      </c>
      <c r="X176" s="35" t="s">
        <v>191</v>
      </c>
      <c r="Y176" s="36">
        <v>3</v>
      </c>
      <c r="Z176" s="37">
        <v>1</v>
      </c>
      <c r="AA176" s="35" t="s">
        <v>188</v>
      </c>
      <c r="AB176" s="36">
        <v>1</v>
      </c>
      <c r="AC176" s="37">
        <v>1</v>
      </c>
      <c r="AD176" s="35" t="str">
        <f>IF(F176="T","A","")</f>
        <v/>
      </c>
      <c r="AE176" s="36">
        <v>0</v>
      </c>
      <c r="AF176" s="37">
        <v>1</v>
      </c>
      <c r="AG176" s="35" t="str">
        <f>IF(F176="T","B","")</f>
        <v/>
      </c>
      <c r="AH176" s="36">
        <v>0</v>
      </c>
      <c r="AI176" s="37">
        <v>1</v>
      </c>
      <c r="AJ176" s="35" t="str">
        <f>IF(F176="T","P","")</f>
        <v/>
      </c>
      <c r="AK176" s="36">
        <v>0</v>
      </c>
      <c r="AL176" s="37">
        <v>1</v>
      </c>
      <c r="AM176" s="35" t="str">
        <f>IF(F176="G","A",IF(F176="C","A",IF(F176="T","A","")))</f>
        <v/>
      </c>
      <c r="AN176" s="36">
        <v>0</v>
      </c>
      <c r="AO176" s="37">
        <v>1</v>
      </c>
      <c r="AP176">
        <f t="shared" si="146"/>
        <v>14</v>
      </c>
    </row>
    <row r="177" spans="1:42" x14ac:dyDescent="0.15">
      <c r="A177" s="40">
        <v>402</v>
      </c>
      <c r="B177" s="40" t="s">
        <v>144</v>
      </c>
      <c r="C177" s="41">
        <f t="shared" si="113"/>
        <v>3.9599999999999995</v>
      </c>
      <c r="D177" s="40">
        <v>1</v>
      </c>
      <c r="E177" s="40">
        <f t="shared" si="147"/>
        <v>3.9599999999999995</v>
      </c>
      <c r="F177" s="40">
        <f t="shared" si="145"/>
        <v>110</v>
      </c>
      <c r="G177" s="40" t="s">
        <v>174</v>
      </c>
      <c r="H177" s="40"/>
      <c r="I177" s="35" t="s">
        <v>188</v>
      </c>
      <c r="J177" s="36">
        <v>1</v>
      </c>
      <c r="K177" s="37">
        <v>1</v>
      </c>
      <c r="L177" s="35" t="s">
        <v>187</v>
      </c>
      <c r="M177" s="36">
        <v>0</v>
      </c>
      <c r="N177" s="37">
        <v>1</v>
      </c>
      <c r="O177" s="35" t="s">
        <v>170</v>
      </c>
      <c r="P177" s="36">
        <v>3</v>
      </c>
      <c r="Q177" s="37">
        <v>1</v>
      </c>
      <c r="R177" s="35" t="s">
        <v>180</v>
      </c>
      <c r="S177" s="36">
        <v>3</v>
      </c>
      <c r="T177" s="37">
        <v>1</v>
      </c>
      <c r="U177" s="35" t="s">
        <v>190</v>
      </c>
      <c r="V177" s="36">
        <v>0</v>
      </c>
      <c r="W177" s="37">
        <v>1</v>
      </c>
      <c r="X177" s="35" t="s">
        <v>191</v>
      </c>
      <c r="Y177" s="36">
        <v>3</v>
      </c>
      <c r="Z177" s="37">
        <v>1</v>
      </c>
      <c r="AA177" s="35" t="s">
        <v>188</v>
      </c>
      <c r="AB177" s="36">
        <v>1</v>
      </c>
      <c r="AC177" s="37">
        <v>1</v>
      </c>
      <c r="AD177" s="35" t="str">
        <f>IF(F177="T","A","")</f>
        <v/>
      </c>
      <c r="AE177" s="36">
        <v>0</v>
      </c>
      <c r="AF177" s="37">
        <v>1</v>
      </c>
      <c r="AG177" s="35" t="str">
        <f>IF(F177="T","B","")</f>
        <v/>
      </c>
      <c r="AH177" s="36">
        <v>0</v>
      </c>
      <c r="AI177" s="37">
        <v>1</v>
      </c>
      <c r="AJ177" s="35" t="str">
        <f>IF(F177="T","P","")</f>
        <v/>
      </c>
      <c r="AK177" s="36">
        <v>0</v>
      </c>
      <c r="AL177" s="37">
        <v>1</v>
      </c>
      <c r="AM177" s="35" t="str">
        <f>IF(F177="G","A",IF(F177="C","A",IF(F177="T","A","")))</f>
        <v/>
      </c>
      <c r="AN177" s="36">
        <v>0</v>
      </c>
      <c r="AO177" s="37">
        <v>1</v>
      </c>
      <c r="AP177">
        <f t="shared" si="146"/>
        <v>11</v>
      </c>
    </row>
    <row r="178" spans="1:42" x14ac:dyDescent="0.15">
      <c r="A178" s="40">
        <v>403</v>
      </c>
      <c r="B178" s="40" t="s">
        <v>145</v>
      </c>
      <c r="C178" s="41">
        <f t="shared" si="113"/>
        <v>4.3199999999999994</v>
      </c>
      <c r="D178" s="40">
        <v>1</v>
      </c>
      <c r="E178" s="40">
        <f t="shared" si="147"/>
        <v>4.3199999999999994</v>
      </c>
      <c r="F178" s="40">
        <f t="shared" si="145"/>
        <v>120</v>
      </c>
      <c r="G178" s="40" t="s">
        <v>174</v>
      </c>
      <c r="H178" s="40"/>
      <c r="I178" s="35" t="s">
        <v>188</v>
      </c>
      <c r="J178" s="36">
        <v>1</v>
      </c>
      <c r="K178" s="37">
        <v>1</v>
      </c>
      <c r="L178" s="35" t="s">
        <v>187</v>
      </c>
      <c r="M178" s="36">
        <v>0</v>
      </c>
      <c r="N178" s="37">
        <v>1</v>
      </c>
      <c r="O178" s="35" t="s">
        <v>170</v>
      </c>
      <c r="P178" s="36">
        <v>1</v>
      </c>
      <c r="Q178" s="37">
        <v>1</v>
      </c>
      <c r="R178" s="35" t="s">
        <v>188</v>
      </c>
      <c r="S178" s="36">
        <v>1</v>
      </c>
      <c r="T178" s="37">
        <v>1</v>
      </c>
      <c r="U178" s="35" t="s">
        <v>187</v>
      </c>
      <c r="V178" s="36">
        <v>0</v>
      </c>
      <c r="W178" s="37">
        <v>1</v>
      </c>
      <c r="X178" s="35" t="s">
        <v>189</v>
      </c>
      <c r="Y178" s="36">
        <v>0</v>
      </c>
      <c r="Z178" s="37">
        <v>1</v>
      </c>
      <c r="AA178" s="35" t="s">
        <v>201</v>
      </c>
      <c r="AB178" s="36">
        <v>6</v>
      </c>
      <c r="AC178" s="37">
        <v>1</v>
      </c>
      <c r="AD178" s="35" t="s">
        <v>188</v>
      </c>
      <c r="AE178" s="36">
        <v>1</v>
      </c>
      <c r="AF178" s="37">
        <v>1</v>
      </c>
      <c r="AG178" s="35" t="s">
        <v>187</v>
      </c>
      <c r="AH178" s="36">
        <v>0</v>
      </c>
      <c r="AI178" s="37">
        <v>1</v>
      </c>
      <c r="AJ178" s="35" t="s">
        <v>189</v>
      </c>
      <c r="AK178" s="36">
        <v>1</v>
      </c>
      <c r="AL178" s="37">
        <v>1</v>
      </c>
      <c r="AM178" s="35" t="s">
        <v>188</v>
      </c>
      <c r="AN178" s="36">
        <v>1</v>
      </c>
      <c r="AO178" s="37">
        <v>1</v>
      </c>
      <c r="AP178">
        <f t="shared" si="146"/>
        <v>12</v>
      </c>
    </row>
    <row r="179" spans="1:42" x14ac:dyDescent="0.15">
      <c r="A179" s="40">
        <v>405</v>
      </c>
      <c r="B179" s="40" t="s">
        <v>147</v>
      </c>
      <c r="C179" s="41">
        <f t="shared" si="113"/>
        <v>6.1199999999999992</v>
      </c>
      <c r="D179" s="40">
        <v>1</v>
      </c>
      <c r="E179" s="40">
        <f t="shared" si="147"/>
        <v>6.1199999999999992</v>
      </c>
      <c r="F179" s="40">
        <f t="shared" si="145"/>
        <v>170</v>
      </c>
      <c r="G179" s="40" t="s">
        <v>171</v>
      </c>
      <c r="H179" s="40"/>
      <c r="I179" s="35" t="str">
        <f>IF(G179="G","A",(IF(G179="C","A",(IF(G179="T","A","")))))</f>
        <v>A</v>
      </c>
      <c r="J179" s="36">
        <v>1</v>
      </c>
      <c r="K179" s="37">
        <v>1</v>
      </c>
      <c r="L179" s="35" t="str">
        <f>IF(G179="G","B",(IF(G179="C","B",(IF(G179="T","B","")))))</f>
        <v>B</v>
      </c>
      <c r="M179" s="36">
        <v>0</v>
      </c>
      <c r="N179" s="37">
        <v>1</v>
      </c>
      <c r="O179" s="35" t="str">
        <f>IF(G179="G","G",(IF(G179="C","G",(IF(G179="T","G","")))))</f>
        <v>G</v>
      </c>
      <c r="P179" s="36">
        <v>0</v>
      </c>
      <c r="Q179" s="37">
        <v>1</v>
      </c>
      <c r="R179" s="35" t="str">
        <f>IF(G179="G","A",IF(G179="C","M",IF(G179="T","A","")))</f>
        <v>M</v>
      </c>
      <c r="S179" s="36">
        <v>0</v>
      </c>
      <c r="T179" s="37">
        <v>1</v>
      </c>
      <c r="U179" s="35" t="str">
        <f>IF(G179="G","B",IF(G179="C","X",IF(G179="T","B","")))</f>
        <v>X</v>
      </c>
      <c r="V179" s="36">
        <v>0</v>
      </c>
      <c r="W179" s="37">
        <v>1</v>
      </c>
      <c r="X179" s="35" t="str">
        <f>IF(G179="G","P",IF(G179="C","I",IF(G179="T","P","")))</f>
        <v>I</v>
      </c>
      <c r="Y179" s="36">
        <v>16</v>
      </c>
      <c r="Z179" s="37">
        <v>1</v>
      </c>
      <c r="AA179" s="35" t="s">
        <v>188</v>
      </c>
      <c r="AB179" s="36">
        <v>0</v>
      </c>
      <c r="AC179" s="37">
        <v>1</v>
      </c>
      <c r="AD179" s="35" t="str">
        <f>IF(G179="T","A","")</f>
        <v/>
      </c>
      <c r="AE179" s="36">
        <v>0</v>
      </c>
      <c r="AF179" s="37">
        <v>1</v>
      </c>
      <c r="AG179" s="35" t="str">
        <f>IF(G179="T","B","")</f>
        <v/>
      </c>
      <c r="AH179" s="36">
        <v>0</v>
      </c>
      <c r="AI179" s="37">
        <v>1</v>
      </c>
      <c r="AJ179" s="35" t="str">
        <f>IF(G179="T","P","")</f>
        <v/>
      </c>
      <c r="AK179" s="36">
        <v>0</v>
      </c>
      <c r="AL179" s="37">
        <v>1</v>
      </c>
      <c r="AM179" s="35" t="str">
        <f>IF(G179="G","A",IF(G179="C","A",IF(G179="T","A","")))</f>
        <v>A</v>
      </c>
      <c r="AN179" s="36">
        <v>0</v>
      </c>
      <c r="AO179" s="37">
        <v>1</v>
      </c>
      <c r="AP179">
        <f t="shared" si="146"/>
        <v>17</v>
      </c>
    </row>
    <row r="180" spans="1:42" x14ac:dyDescent="0.15">
      <c r="A180" s="40">
        <v>410</v>
      </c>
      <c r="B180" s="40" t="s">
        <v>146</v>
      </c>
      <c r="C180" s="41">
        <f t="shared" si="113"/>
        <v>5.04</v>
      </c>
      <c r="D180" s="40">
        <v>1</v>
      </c>
      <c r="E180" s="40">
        <f t="shared" si="147"/>
        <v>5.04</v>
      </c>
      <c r="F180" s="40">
        <f t="shared" si="145"/>
        <v>140</v>
      </c>
      <c r="G180" s="40" t="s">
        <v>174</v>
      </c>
      <c r="H180" s="40"/>
      <c r="I180" s="35" t="s">
        <v>188</v>
      </c>
      <c r="J180" s="36">
        <v>1</v>
      </c>
      <c r="K180" s="37">
        <v>1</v>
      </c>
      <c r="L180" s="35" t="s">
        <v>187</v>
      </c>
      <c r="M180" s="36">
        <v>0</v>
      </c>
      <c r="N180" s="37">
        <v>1</v>
      </c>
      <c r="O180" s="35" t="s">
        <v>170</v>
      </c>
      <c r="P180" s="36">
        <v>3</v>
      </c>
      <c r="Q180" s="37">
        <v>1</v>
      </c>
      <c r="R180" s="35" t="s">
        <v>180</v>
      </c>
      <c r="S180" s="36">
        <v>6</v>
      </c>
      <c r="T180" s="37">
        <v>1</v>
      </c>
      <c r="U180" s="35" t="s">
        <v>190</v>
      </c>
      <c r="V180" s="36">
        <v>0</v>
      </c>
      <c r="W180" s="37">
        <v>1</v>
      </c>
      <c r="X180" s="35" t="s">
        <v>191</v>
      </c>
      <c r="Y180" s="36">
        <v>3</v>
      </c>
      <c r="Z180" s="37">
        <v>1</v>
      </c>
      <c r="AA180" s="35" t="s">
        <v>188</v>
      </c>
      <c r="AB180" s="36">
        <v>1</v>
      </c>
      <c r="AC180" s="37">
        <v>1</v>
      </c>
      <c r="AD180" s="35" t="str">
        <f>IF(F180="T","A","")</f>
        <v/>
      </c>
      <c r="AE180" s="36">
        <v>0</v>
      </c>
      <c r="AF180" s="37">
        <v>1</v>
      </c>
      <c r="AG180" s="35" t="str">
        <f>IF(F180="T","B","")</f>
        <v/>
      </c>
      <c r="AH180" s="36">
        <v>0</v>
      </c>
      <c r="AI180" s="37">
        <v>1</v>
      </c>
      <c r="AJ180" s="35" t="str">
        <f>IF(F180="T","P","")</f>
        <v/>
      </c>
      <c r="AK180" s="36">
        <v>0</v>
      </c>
      <c r="AL180" s="37">
        <v>1</v>
      </c>
      <c r="AM180" s="35" t="str">
        <f>IF(F180="G","A",IF(F180="C","A",IF(F180="T","A","")))</f>
        <v/>
      </c>
      <c r="AN180" s="36">
        <v>0</v>
      </c>
      <c r="AO180" s="37">
        <v>1</v>
      </c>
      <c r="AP180">
        <f t="shared" si="146"/>
        <v>14</v>
      </c>
    </row>
    <row r="181" spans="1:42" x14ac:dyDescent="0.15">
      <c r="A181" s="40">
        <v>411</v>
      </c>
      <c r="B181" s="40" t="s">
        <v>147</v>
      </c>
      <c r="C181" s="41">
        <f t="shared" si="113"/>
        <v>4.3199999999999994</v>
      </c>
      <c r="D181" s="40">
        <v>1</v>
      </c>
      <c r="E181" s="40">
        <f t="shared" si="147"/>
        <v>4.3199999999999994</v>
      </c>
      <c r="F181" s="40">
        <f t="shared" si="145"/>
        <v>120</v>
      </c>
      <c r="G181" s="40" t="s">
        <v>171</v>
      </c>
      <c r="H181" s="40"/>
      <c r="I181" s="35" t="str">
        <f>IF(G181="G","A",(IF(G181="C","A",(IF(G181="T","A","")))))</f>
        <v>A</v>
      </c>
      <c r="J181" s="36">
        <v>1</v>
      </c>
      <c r="K181" s="37">
        <v>1</v>
      </c>
      <c r="L181" s="35" t="str">
        <f>IF(G181="G","B",(IF(G181="C","B",(IF(G181="T","B","")))))</f>
        <v>B</v>
      </c>
      <c r="M181" s="36">
        <v>0</v>
      </c>
      <c r="N181" s="37">
        <v>1</v>
      </c>
      <c r="O181" s="35" t="str">
        <f>IF(G181="G","G",(IF(G181="C","G",(IF(G181="T","G","")))))</f>
        <v>G</v>
      </c>
      <c r="P181" s="36">
        <v>3</v>
      </c>
      <c r="Q181" s="37">
        <v>1</v>
      </c>
      <c r="R181" s="35" t="str">
        <f>IF(G181="G","A",IF(G181="C","M",IF(G181="T","A","")))</f>
        <v>M</v>
      </c>
      <c r="S181" s="36">
        <v>1</v>
      </c>
      <c r="T181" s="37">
        <v>1</v>
      </c>
      <c r="U181" s="35" t="str">
        <f>IF(G181="G","B",IF(G181="C","X",IF(G181="T","B","")))</f>
        <v>X</v>
      </c>
      <c r="V181" s="36">
        <v>0</v>
      </c>
      <c r="W181" s="37">
        <v>1</v>
      </c>
      <c r="X181" s="35" t="str">
        <f>IF(G181="G","P",IF(G181="C","I",IF(G181="T","P","")))</f>
        <v>I</v>
      </c>
      <c r="Y181" s="36">
        <v>6</v>
      </c>
      <c r="Z181" s="37">
        <v>1</v>
      </c>
      <c r="AA181" s="35" t="s">
        <v>188</v>
      </c>
      <c r="AB181" s="36">
        <v>1</v>
      </c>
      <c r="AC181" s="37">
        <v>1</v>
      </c>
      <c r="AD181" s="35" t="str">
        <f>IF(G181="T","A","")</f>
        <v/>
      </c>
      <c r="AE181" s="36">
        <v>0</v>
      </c>
      <c r="AF181" s="37">
        <v>1</v>
      </c>
      <c r="AG181" s="35" t="str">
        <f>IF(G181="T","B","")</f>
        <v/>
      </c>
      <c r="AH181" s="36">
        <v>0</v>
      </c>
      <c r="AI181" s="37">
        <v>1</v>
      </c>
      <c r="AJ181" s="35" t="str">
        <f>IF(G181="T","P","")</f>
        <v/>
      </c>
      <c r="AK181" s="36">
        <v>0</v>
      </c>
      <c r="AL181" s="37">
        <v>1</v>
      </c>
      <c r="AM181" s="35" t="str">
        <f>IF(G181="G","A",IF(G181="C","A",IF(G181="T","A","")))</f>
        <v>A</v>
      </c>
      <c r="AN181" s="36">
        <v>0</v>
      </c>
      <c r="AO181" s="37">
        <v>1</v>
      </c>
      <c r="AP181">
        <f t="shared" si="146"/>
        <v>12</v>
      </c>
    </row>
    <row r="182" spans="1:42" x14ac:dyDescent="0.15">
      <c r="A182" s="40">
        <v>412</v>
      </c>
      <c r="B182" s="40" t="s">
        <v>148</v>
      </c>
      <c r="C182" s="41">
        <f t="shared" si="113"/>
        <v>2.52</v>
      </c>
      <c r="D182" s="40">
        <v>1</v>
      </c>
      <c r="E182" s="40">
        <f t="shared" si="147"/>
        <v>2.52</v>
      </c>
      <c r="F182" s="40">
        <f t="shared" si="145"/>
        <v>70</v>
      </c>
      <c r="G182" s="40" t="s">
        <v>174</v>
      </c>
      <c r="H182" s="40"/>
      <c r="I182" s="35" t="s">
        <v>188</v>
      </c>
      <c r="J182" s="36">
        <v>1</v>
      </c>
      <c r="K182" s="37">
        <v>1</v>
      </c>
      <c r="L182" s="35" t="s">
        <v>187</v>
      </c>
      <c r="M182" s="36">
        <v>0</v>
      </c>
      <c r="N182" s="37">
        <v>1</v>
      </c>
      <c r="O182" s="35" t="s">
        <v>170</v>
      </c>
      <c r="P182" s="36">
        <v>1</v>
      </c>
      <c r="Q182" s="37">
        <v>1</v>
      </c>
      <c r="R182" s="35" t="s">
        <v>180</v>
      </c>
      <c r="S182" s="36">
        <v>1</v>
      </c>
      <c r="T182" s="37">
        <v>1</v>
      </c>
      <c r="U182" s="35" t="s">
        <v>190</v>
      </c>
      <c r="V182" s="36">
        <v>0</v>
      </c>
      <c r="W182" s="37">
        <v>1</v>
      </c>
      <c r="X182" s="35" t="s">
        <v>191</v>
      </c>
      <c r="Y182" s="36">
        <v>3</v>
      </c>
      <c r="Z182" s="37">
        <v>1</v>
      </c>
      <c r="AA182" s="35" t="s">
        <v>188</v>
      </c>
      <c r="AB182" s="36">
        <v>1</v>
      </c>
      <c r="AC182" s="37">
        <v>1</v>
      </c>
      <c r="AD182" s="35" t="str">
        <f>IF(F182="T","A","")</f>
        <v/>
      </c>
      <c r="AE182" s="36">
        <v>0</v>
      </c>
      <c r="AF182" s="37">
        <v>1</v>
      </c>
      <c r="AG182" s="35" t="str">
        <f>IF(F182="T","B","")</f>
        <v/>
      </c>
      <c r="AH182" s="36">
        <v>0</v>
      </c>
      <c r="AI182" s="37">
        <v>1</v>
      </c>
      <c r="AJ182" s="35" t="str">
        <f>IF(F182="T","P","")</f>
        <v/>
      </c>
      <c r="AK182" s="36">
        <v>0</v>
      </c>
      <c r="AL182" s="37">
        <v>1</v>
      </c>
      <c r="AM182" s="35" t="str">
        <f>IF(F182="G","A",IF(F182="C","A",IF(F182="T","A","")))</f>
        <v/>
      </c>
      <c r="AN182" s="36">
        <v>0</v>
      </c>
      <c r="AO182" s="37">
        <v>1</v>
      </c>
      <c r="AP182">
        <f t="shared" si="146"/>
        <v>7</v>
      </c>
    </row>
    <row r="183" spans="1:42" x14ac:dyDescent="0.15">
      <c r="A183" s="40">
        <v>413</v>
      </c>
      <c r="B183" s="40" t="s">
        <v>149</v>
      </c>
      <c r="C183" s="41">
        <f t="shared" si="113"/>
        <v>4.3199999999999994</v>
      </c>
      <c r="D183" s="40">
        <v>1</v>
      </c>
      <c r="E183" s="40">
        <f t="shared" si="147"/>
        <v>4.3199999999999994</v>
      </c>
      <c r="F183" s="40">
        <f t="shared" si="145"/>
        <v>120</v>
      </c>
      <c r="G183" s="40" t="s">
        <v>170</v>
      </c>
      <c r="H183" s="40"/>
      <c r="I183" s="35" t="str">
        <f>IF(G183="G","A",(IF(G183="C","A",(IF(G183="T","A","")))))</f>
        <v>A</v>
      </c>
      <c r="J183" s="36">
        <v>1</v>
      </c>
      <c r="K183" s="37">
        <v>1</v>
      </c>
      <c r="L183" s="35" t="str">
        <f>IF(G183="G","B",(IF(G183="C","B",(IF(G183="T","B","")))))</f>
        <v>B</v>
      </c>
      <c r="M183" s="36">
        <v>0</v>
      </c>
      <c r="N183" s="37">
        <v>1</v>
      </c>
      <c r="O183" s="35" t="str">
        <f>IF(G183="G","G",(IF(G183="C","G",(IF(G183="T","G","")))))</f>
        <v>G</v>
      </c>
      <c r="P183" s="36">
        <v>3</v>
      </c>
      <c r="Q183" s="37">
        <v>1</v>
      </c>
      <c r="R183" s="35" t="str">
        <f>IF(G183="G","A",IF(G183="C","M",IF(G183="T","A","")))</f>
        <v>A</v>
      </c>
      <c r="S183" s="36">
        <v>1</v>
      </c>
      <c r="T183" s="37">
        <v>1</v>
      </c>
      <c r="U183" s="35" t="str">
        <f>IF(G183="G","B",IF(G183="C","X",IF(G183="T","B","")))</f>
        <v>B</v>
      </c>
      <c r="V183" s="36">
        <v>0</v>
      </c>
      <c r="W183" s="37">
        <v>1</v>
      </c>
      <c r="X183" s="35" t="str">
        <f>IF(G183="G","P",IF(G183="C","I",IF(G183="T","P","")))</f>
        <v>P</v>
      </c>
      <c r="Y183" s="36">
        <v>6</v>
      </c>
      <c r="Z183" s="37">
        <v>1</v>
      </c>
      <c r="AA183" s="35" t="s">
        <v>188</v>
      </c>
      <c r="AB183" s="36">
        <v>1</v>
      </c>
      <c r="AC183" s="37">
        <v>1</v>
      </c>
      <c r="AD183" s="35" t="str">
        <f>IF(G183="T","A","")</f>
        <v/>
      </c>
      <c r="AE183" s="36">
        <v>0</v>
      </c>
      <c r="AF183" s="37">
        <v>1</v>
      </c>
      <c r="AG183" s="35" t="str">
        <f>IF(G183="T","B","")</f>
        <v/>
      </c>
      <c r="AH183" s="36">
        <v>0</v>
      </c>
      <c r="AI183" s="37">
        <v>1</v>
      </c>
      <c r="AJ183" s="35" t="str">
        <f>IF(G183="T","P","")</f>
        <v/>
      </c>
      <c r="AK183" s="36">
        <v>0</v>
      </c>
      <c r="AL183" s="37">
        <v>1</v>
      </c>
      <c r="AM183" s="35" t="str">
        <f>IF(G183="G","A",IF(G183="C","A",IF(G183="T","A","")))</f>
        <v>A</v>
      </c>
      <c r="AN183" s="36">
        <v>0</v>
      </c>
      <c r="AO183" s="37">
        <v>1</v>
      </c>
      <c r="AP183">
        <f t="shared" si="146"/>
        <v>12</v>
      </c>
    </row>
    <row r="184" spans="1:42" x14ac:dyDescent="0.15">
      <c r="A184" s="40">
        <v>414</v>
      </c>
      <c r="B184" s="40" t="s">
        <v>150</v>
      </c>
      <c r="C184" s="41">
        <f t="shared" si="113"/>
        <v>6.84</v>
      </c>
      <c r="D184" s="40">
        <v>1</v>
      </c>
      <c r="E184" s="40">
        <f t="shared" si="147"/>
        <v>6.84</v>
      </c>
      <c r="F184" s="40">
        <f t="shared" si="145"/>
        <v>190</v>
      </c>
      <c r="G184" s="40" t="s">
        <v>174</v>
      </c>
      <c r="H184" s="40"/>
      <c r="I184" s="35" t="str">
        <f>IF(G184="G","A",(IF(G184="C","A",(IF(G184="T","A","")))))</f>
        <v>A</v>
      </c>
      <c r="J184" s="36">
        <v>1</v>
      </c>
      <c r="K184" s="37">
        <v>1</v>
      </c>
      <c r="L184" s="35" t="str">
        <f>IF(G184="G","B",(IF(G184="C","B",(IF(G184="T","B","")))))</f>
        <v>B</v>
      </c>
      <c r="M184" s="36">
        <v>0</v>
      </c>
      <c r="N184" s="37">
        <v>1</v>
      </c>
      <c r="O184" s="35" t="str">
        <f>IF(G184="G","G",(IF(G184="C","G",(IF(G184="T","G","")))))</f>
        <v>G</v>
      </c>
      <c r="P184" s="36">
        <v>0</v>
      </c>
      <c r="Q184" s="37">
        <v>1</v>
      </c>
      <c r="R184" s="35" t="str">
        <f>IF(G184="G","A",IF(G184="C","M",IF(G184="T","A","")))</f>
        <v>A</v>
      </c>
      <c r="S184" s="36">
        <v>1</v>
      </c>
      <c r="T184" s="37">
        <v>1</v>
      </c>
      <c r="U184" s="35" t="str">
        <f>IF(G184="G","B",IF(G184="C","X",IF(G184="T","B","")))</f>
        <v>B</v>
      </c>
      <c r="V184" s="36">
        <v>0</v>
      </c>
      <c r="W184" s="37">
        <v>1</v>
      </c>
      <c r="X184" s="35" t="str">
        <f>IF(G184="G","P",IF(G184="C","I",IF(G184="T","P","")))</f>
        <v>P</v>
      </c>
      <c r="Y184" s="36">
        <v>0</v>
      </c>
      <c r="Z184" s="37">
        <v>1</v>
      </c>
      <c r="AA184" s="35" t="s">
        <v>193</v>
      </c>
      <c r="AB184" s="36">
        <v>16</v>
      </c>
      <c r="AC184" s="37">
        <v>1</v>
      </c>
      <c r="AD184" s="35">
        <v>0</v>
      </c>
      <c r="AE184" s="36">
        <v>1</v>
      </c>
      <c r="AF184" s="37">
        <v>1</v>
      </c>
      <c r="AG184" s="35" t="str">
        <f>IF(G184="T","B","")</f>
        <v>B</v>
      </c>
      <c r="AH184" s="36">
        <v>0</v>
      </c>
      <c r="AI184" s="37">
        <v>1</v>
      </c>
      <c r="AJ184" s="35" t="str">
        <f>IF(G184="T","P","")</f>
        <v>P</v>
      </c>
      <c r="AK184" s="36">
        <v>0</v>
      </c>
      <c r="AL184" s="37">
        <v>1</v>
      </c>
      <c r="AM184" s="35">
        <v>1</v>
      </c>
      <c r="AN184" s="36">
        <v>0</v>
      </c>
      <c r="AO184" s="37">
        <v>1</v>
      </c>
      <c r="AP184">
        <f t="shared" si="146"/>
        <v>19</v>
      </c>
    </row>
    <row r="185" spans="1:42" x14ac:dyDescent="0.15">
      <c r="A185" s="40">
        <v>400</v>
      </c>
      <c r="B185" s="40" t="s">
        <v>241</v>
      </c>
      <c r="C185" s="41">
        <f t="shared" si="113"/>
        <v>6.1199999999999992</v>
      </c>
      <c r="D185" s="40">
        <v>1</v>
      </c>
      <c r="E185" s="40">
        <f t="shared" si="147"/>
        <v>6.1199999999999992</v>
      </c>
      <c r="F185" s="40">
        <f t="shared" si="145"/>
        <v>170</v>
      </c>
      <c r="G185" s="40" t="s">
        <v>174</v>
      </c>
      <c r="H185" s="40"/>
      <c r="I185" s="35" t="s">
        <v>188</v>
      </c>
      <c r="J185" s="36">
        <v>1</v>
      </c>
      <c r="K185" s="37">
        <v>1</v>
      </c>
      <c r="L185" s="35" t="s">
        <v>187</v>
      </c>
      <c r="M185" s="36">
        <v>0</v>
      </c>
      <c r="N185" s="37">
        <v>1</v>
      </c>
      <c r="O185" s="35" t="s">
        <v>170</v>
      </c>
      <c r="P185" s="36">
        <v>1</v>
      </c>
      <c r="Q185" s="37">
        <v>1</v>
      </c>
      <c r="R185" s="35" t="s">
        <v>188</v>
      </c>
      <c r="S185" s="36">
        <v>1</v>
      </c>
      <c r="T185" s="37">
        <v>1</v>
      </c>
      <c r="U185" s="35" t="s">
        <v>187</v>
      </c>
      <c r="V185" s="36">
        <v>1</v>
      </c>
      <c r="W185" s="37">
        <v>1</v>
      </c>
      <c r="X185" s="35" t="s">
        <v>170</v>
      </c>
      <c r="Y185" s="36">
        <v>1</v>
      </c>
      <c r="Z185" s="37">
        <v>1</v>
      </c>
      <c r="AA185" s="35" t="s">
        <v>189</v>
      </c>
      <c r="AB185" s="36">
        <v>0</v>
      </c>
      <c r="AC185" s="37">
        <v>1</v>
      </c>
      <c r="AD185" s="35" t="s">
        <v>193</v>
      </c>
      <c r="AE185" s="36">
        <v>10</v>
      </c>
      <c r="AF185" s="37">
        <v>1</v>
      </c>
      <c r="AG185" s="35" t="s">
        <v>188</v>
      </c>
      <c r="AH185" s="36">
        <v>1</v>
      </c>
      <c r="AI185" s="37">
        <v>1</v>
      </c>
      <c r="AJ185" s="35" t="s">
        <v>187</v>
      </c>
      <c r="AK185" s="36">
        <v>0</v>
      </c>
      <c r="AL185" s="37">
        <v>1</v>
      </c>
      <c r="AM185" s="35" t="s">
        <v>189</v>
      </c>
      <c r="AN185" s="36">
        <v>1</v>
      </c>
      <c r="AO185" s="37">
        <v>1</v>
      </c>
      <c r="AP185">
        <f t="shared" si="146"/>
        <v>17</v>
      </c>
    </row>
    <row r="186" spans="1:42" x14ac:dyDescent="0.15">
      <c r="A186" s="40">
        <v>415</v>
      </c>
      <c r="B186" s="40" t="s">
        <v>151</v>
      </c>
      <c r="C186" s="41">
        <f t="shared" si="113"/>
        <v>3.2399999999999998</v>
      </c>
      <c r="D186" s="40">
        <v>1</v>
      </c>
      <c r="E186" s="40">
        <f t="shared" si="147"/>
        <v>3.2399999999999998</v>
      </c>
      <c r="F186" s="40">
        <f t="shared" si="145"/>
        <v>90</v>
      </c>
      <c r="G186" s="40" t="s">
        <v>171</v>
      </c>
      <c r="H186" s="40"/>
      <c r="I186" s="35" t="str">
        <f>IF(G186="G","A",(IF(G186="C","A",(IF(G186="T","A","")))))</f>
        <v>A</v>
      </c>
      <c r="J186" s="36">
        <v>1</v>
      </c>
      <c r="K186" s="37">
        <v>1</v>
      </c>
      <c r="L186" s="35" t="str">
        <f>IF(G186="G","B",(IF(G186="C","B",(IF(G186="T","B","")))))</f>
        <v>B</v>
      </c>
      <c r="M186" s="36">
        <v>0</v>
      </c>
      <c r="N186" s="37">
        <v>1</v>
      </c>
      <c r="O186" s="35" t="str">
        <f>IF(G186="G","G",(IF(G186="C","G",(IF(G186="T","G","")))))</f>
        <v>G</v>
      </c>
      <c r="P186" s="36">
        <v>0</v>
      </c>
      <c r="Q186" s="37">
        <v>1</v>
      </c>
      <c r="R186" s="35" t="str">
        <f>IF(G186="G","A",IF(G186="C","M",IF(G186="T","A","")))</f>
        <v>M</v>
      </c>
      <c r="S186" s="36">
        <v>6</v>
      </c>
      <c r="T186" s="37">
        <v>1</v>
      </c>
      <c r="U186" s="35" t="str">
        <f>IF(G186="G","B",IF(G186="C","X",IF(G186="T","B","")))</f>
        <v>X</v>
      </c>
      <c r="V186" s="36">
        <v>0</v>
      </c>
      <c r="W186" s="37">
        <v>1</v>
      </c>
      <c r="X186" s="35" t="str">
        <f>IF(G186="G","P",IF(G186="C","I",IF(G186="T","P","")))</f>
        <v>I</v>
      </c>
      <c r="Y186" s="36">
        <v>1</v>
      </c>
      <c r="Z186" s="37">
        <v>1</v>
      </c>
      <c r="AA186" s="35"/>
      <c r="AB186" s="36"/>
      <c r="AC186" s="37">
        <v>1</v>
      </c>
      <c r="AD186" s="35" t="str">
        <f>IF(G186="T","A","")</f>
        <v/>
      </c>
      <c r="AE186" s="36">
        <v>0</v>
      </c>
      <c r="AF186" s="37">
        <v>1</v>
      </c>
      <c r="AG186" s="35" t="str">
        <f>IF(G186="T","B","")</f>
        <v/>
      </c>
      <c r="AH186" s="36">
        <v>0</v>
      </c>
      <c r="AI186" s="37">
        <v>1</v>
      </c>
      <c r="AJ186" s="35" t="str">
        <f>IF(G186="T","P","")</f>
        <v/>
      </c>
      <c r="AK186" s="36">
        <v>0</v>
      </c>
      <c r="AL186" s="37">
        <v>1</v>
      </c>
      <c r="AM186" s="35" t="str">
        <f>IF(G186="G","A",IF(G186="C","A",IF(G186="T","A","")))</f>
        <v>A</v>
      </c>
      <c r="AN186" s="36">
        <v>1</v>
      </c>
      <c r="AO186" s="37">
        <v>1</v>
      </c>
      <c r="AP186">
        <f t="shared" si="146"/>
        <v>9</v>
      </c>
    </row>
    <row r="187" spans="1:42" x14ac:dyDescent="0.15">
      <c r="A187" s="40">
        <v>416</v>
      </c>
      <c r="B187" s="40" t="s">
        <v>242</v>
      </c>
      <c r="C187" s="41">
        <f t="shared" si="113"/>
        <v>6.1199999999999992</v>
      </c>
      <c r="D187" s="40">
        <v>1</v>
      </c>
      <c r="E187" s="40">
        <f t="shared" si="147"/>
        <v>6.1199999999999992</v>
      </c>
      <c r="F187" s="40">
        <f t="shared" si="145"/>
        <v>170</v>
      </c>
      <c r="G187" s="40" t="s">
        <v>174</v>
      </c>
      <c r="H187" s="40"/>
      <c r="I187" s="35" t="s">
        <v>188</v>
      </c>
      <c r="J187" s="36">
        <v>1</v>
      </c>
      <c r="K187" s="37">
        <v>1</v>
      </c>
      <c r="L187" s="35" t="s">
        <v>187</v>
      </c>
      <c r="M187" s="36">
        <v>0</v>
      </c>
      <c r="N187" s="37">
        <v>1</v>
      </c>
      <c r="O187" s="35" t="s">
        <v>170</v>
      </c>
      <c r="P187" s="36">
        <v>1</v>
      </c>
      <c r="Q187" s="37">
        <v>1</v>
      </c>
      <c r="R187" s="35" t="s">
        <v>188</v>
      </c>
      <c r="S187" s="36">
        <v>1</v>
      </c>
      <c r="T187" s="37">
        <v>1</v>
      </c>
      <c r="U187" s="35" t="s">
        <v>187</v>
      </c>
      <c r="V187" s="36">
        <v>1</v>
      </c>
      <c r="W187" s="37">
        <v>1</v>
      </c>
      <c r="X187" s="35" t="s">
        <v>170</v>
      </c>
      <c r="Y187" s="36">
        <v>1</v>
      </c>
      <c r="Z187" s="37">
        <v>1</v>
      </c>
      <c r="AA187" s="35" t="s">
        <v>189</v>
      </c>
      <c r="AB187" s="36">
        <v>0</v>
      </c>
      <c r="AC187" s="37">
        <v>1</v>
      </c>
      <c r="AD187" s="35" t="s">
        <v>193</v>
      </c>
      <c r="AE187" s="36">
        <v>10</v>
      </c>
      <c r="AF187" s="37">
        <v>1</v>
      </c>
      <c r="AG187" s="35" t="s">
        <v>188</v>
      </c>
      <c r="AH187" s="36">
        <v>1</v>
      </c>
      <c r="AI187" s="37">
        <v>1</v>
      </c>
      <c r="AJ187" s="35" t="s">
        <v>187</v>
      </c>
      <c r="AK187" s="36">
        <v>0</v>
      </c>
      <c r="AL187" s="37">
        <v>1</v>
      </c>
      <c r="AM187" s="35" t="s">
        <v>189</v>
      </c>
      <c r="AN187" s="36">
        <v>1</v>
      </c>
      <c r="AO187" s="37">
        <v>1</v>
      </c>
      <c r="AP187">
        <f t="shared" si="146"/>
        <v>17</v>
      </c>
    </row>
    <row r="188" spans="1:42" x14ac:dyDescent="0.15">
      <c r="A188" s="40">
        <v>417</v>
      </c>
      <c r="B188" s="40" t="s">
        <v>152</v>
      </c>
      <c r="C188" s="41">
        <f t="shared" si="113"/>
        <v>1.7999999999999998</v>
      </c>
      <c r="D188" s="40">
        <v>1</v>
      </c>
      <c r="E188" s="40">
        <f t="shared" si="147"/>
        <v>1.7999999999999998</v>
      </c>
      <c r="F188" s="40">
        <f t="shared" si="145"/>
        <v>50</v>
      </c>
      <c r="G188" s="40" t="s">
        <v>171</v>
      </c>
      <c r="H188" s="40"/>
      <c r="I188" s="35" t="str">
        <f>IF(G188="G","A",(IF(G188="C","A",(IF(G188="T","A","")))))</f>
        <v>A</v>
      </c>
      <c r="J188" s="36">
        <v>1</v>
      </c>
      <c r="K188" s="37">
        <v>1</v>
      </c>
      <c r="L188" s="35" t="str">
        <f>IF(G188="G","B",(IF(G188="C","B",(IF(G188="T","B","")))))</f>
        <v>B</v>
      </c>
      <c r="M188" s="36">
        <v>0</v>
      </c>
      <c r="N188" s="37">
        <v>1</v>
      </c>
      <c r="O188" s="35" t="str">
        <f>IF(G188="G","G",(IF(G188="C","G",(IF(G188="T","G","")))))</f>
        <v>G</v>
      </c>
      <c r="P188" s="36">
        <v>0</v>
      </c>
      <c r="Q188" s="37">
        <v>1</v>
      </c>
      <c r="R188" s="35" t="str">
        <f>IF(G188="G","A",IF(G188="C","M",IF(G188="T","A","")))</f>
        <v>M</v>
      </c>
      <c r="S188" s="36">
        <v>3</v>
      </c>
      <c r="T188" s="37">
        <v>1</v>
      </c>
      <c r="U188" s="35" t="str">
        <f>IF(G188="G","B",IF(G188="C","X",IF(G188="T","B","")))</f>
        <v>X</v>
      </c>
      <c r="V188" s="36">
        <v>0</v>
      </c>
      <c r="W188" s="37">
        <v>1</v>
      </c>
      <c r="X188" s="35" t="str">
        <f>IF(G188="G","P",IF(G188="C","I",IF(G188="T","P","")))</f>
        <v>I</v>
      </c>
      <c r="Y188" s="36">
        <v>0</v>
      </c>
      <c r="Z188" s="37">
        <v>1</v>
      </c>
      <c r="AA188" s="35" t="s">
        <v>188</v>
      </c>
      <c r="AB188" s="36">
        <v>1</v>
      </c>
      <c r="AC188" s="37">
        <v>1</v>
      </c>
      <c r="AD188" s="35" t="str">
        <f t="shared" ref="AD188:AD193" si="148">IF(G188="T","A","")</f>
        <v/>
      </c>
      <c r="AE188" s="36">
        <v>0</v>
      </c>
      <c r="AF188" s="37">
        <v>1</v>
      </c>
      <c r="AG188" s="35" t="str">
        <f t="shared" ref="AG188:AG193" si="149">IF(G188="T","B","")</f>
        <v/>
      </c>
      <c r="AH188" s="36">
        <v>0</v>
      </c>
      <c r="AI188" s="37">
        <v>1</v>
      </c>
      <c r="AJ188" s="35" t="str">
        <f t="shared" ref="AJ188:AJ193" si="150">IF(G188="T","P","")</f>
        <v/>
      </c>
      <c r="AK188" s="36">
        <v>0</v>
      </c>
      <c r="AL188" s="37">
        <v>1</v>
      </c>
      <c r="AM188" s="35" t="str">
        <f t="shared" ref="AM188:AM193" si="151">IF(G188="G","A",IF(G188="C","A",IF(G188="T","A","")))</f>
        <v>A</v>
      </c>
      <c r="AN188" s="36">
        <v>0</v>
      </c>
      <c r="AO188" s="37">
        <v>1</v>
      </c>
      <c r="AP188">
        <f t="shared" si="146"/>
        <v>5</v>
      </c>
    </row>
    <row r="189" spans="1:42" x14ac:dyDescent="0.15">
      <c r="A189" s="40">
        <v>418</v>
      </c>
      <c r="B189" s="40" t="s">
        <v>153</v>
      </c>
      <c r="C189" s="41">
        <f t="shared" si="113"/>
        <v>6.84</v>
      </c>
      <c r="D189" s="40">
        <v>1</v>
      </c>
      <c r="E189" s="40">
        <f t="shared" si="147"/>
        <v>6.84</v>
      </c>
      <c r="F189" s="40">
        <f t="shared" si="145"/>
        <v>190</v>
      </c>
      <c r="G189" s="40" t="s">
        <v>170</v>
      </c>
      <c r="H189" s="40"/>
      <c r="I189" s="35" t="str">
        <f>IF(G189="G","A",(IF(G189="C","A",(IF(G189="T","A","")))))</f>
        <v>A</v>
      </c>
      <c r="J189" s="36">
        <v>3</v>
      </c>
      <c r="K189" s="37">
        <v>1</v>
      </c>
      <c r="L189" s="35" t="str">
        <f>IF(G189="G","B",(IF(G189="C","B",(IF(G189="T","B","")))))</f>
        <v>B</v>
      </c>
      <c r="M189" s="36">
        <v>16</v>
      </c>
      <c r="N189" s="37">
        <v>1</v>
      </c>
      <c r="O189" s="35" t="str">
        <f>IF(G189="G","G",(IF(G189="C","G",(IF(G189="T","G","")))))</f>
        <v>G</v>
      </c>
      <c r="P189" s="36">
        <v>0</v>
      </c>
      <c r="Q189" s="37">
        <v>1</v>
      </c>
      <c r="R189" s="35" t="str">
        <f>IF(G189="G","A",IF(G189="C","M",IF(G189="T","A","")))</f>
        <v>A</v>
      </c>
      <c r="S189" s="36">
        <v>0</v>
      </c>
      <c r="T189" s="37">
        <v>1</v>
      </c>
      <c r="U189" s="35" t="str">
        <f>IF(G189="G","B",IF(G189="C","X",IF(G189="T","B","")))</f>
        <v>B</v>
      </c>
      <c r="V189" s="36">
        <v>0</v>
      </c>
      <c r="W189" s="37">
        <v>1</v>
      </c>
      <c r="X189" s="35" t="str">
        <f>IF(G189="G","P",IF(G189="C","I",IF(G189="T","P","")))</f>
        <v>P</v>
      </c>
      <c r="Y189" s="36">
        <v>0</v>
      </c>
      <c r="Z189" s="37">
        <v>1</v>
      </c>
      <c r="AA189" s="35" t="s">
        <v>188</v>
      </c>
      <c r="AB189" s="36">
        <v>0</v>
      </c>
      <c r="AC189" s="37">
        <v>1</v>
      </c>
      <c r="AD189" s="35" t="str">
        <f t="shared" si="148"/>
        <v/>
      </c>
      <c r="AE189" s="36">
        <v>0</v>
      </c>
      <c r="AF189" s="37">
        <v>1</v>
      </c>
      <c r="AG189" s="35" t="str">
        <f t="shared" si="149"/>
        <v/>
      </c>
      <c r="AH189" s="36">
        <v>0</v>
      </c>
      <c r="AI189" s="37">
        <v>1</v>
      </c>
      <c r="AJ189" s="35" t="str">
        <f t="shared" si="150"/>
        <v/>
      </c>
      <c r="AK189" s="36">
        <v>0</v>
      </c>
      <c r="AL189" s="37">
        <v>1</v>
      </c>
      <c r="AM189" s="35" t="str">
        <f t="shared" si="151"/>
        <v>A</v>
      </c>
      <c r="AN189" s="36">
        <v>0</v>
      </c>
      <c r="AO189" s="37">
        <v>1</v>
      </c>
      <c r="AP189">
        <f t="shared" si="146"/>
        <v>19</v>
      </c>
    </row>
    <row r="190" spans="1:42" x14ac:dyDescent="0.15">
      <c r="A190" s="40">
        <v>419</v>
      </c>
      <c r="B190" s="40" t="s">
        <v>661</v>
      </c>
      <c r="C190" s="41">
        <f t="shared" ref="C190" si="152">E190</f>
        <v>2.88</v>
      </c>
      <c r="D190" s="40">
        <v>1</v>
      </c>
      <c r="E190" s="40">
        <f t="shared" ref="E190" si="153">F190*0.036</f>
        <v>2.88</v>
      </c>
      <c r="F190" s="40">
        <f t="shared" ref="F190" si="154">AP190*10</f>
        <v>80</v>
      </c>
      <c r="G190" s="40" t="s">
        <v>171</v>
      </c>
      <c r="H190" s="40"/>
      <c r="I190" s="35" t="str">
        <f>IF(G190="G","A",(IF(G190="C","A",(IF(G190="T","A","")))))</f>
        <v>A</v>
      </c>
      <c r="J190" s="36">
        <v>1</v>
      </c>
      <c r="K190" s="37">
        <v>1</v>
      </c>
      <c r="L190" s="35" t="str">
        <f>IF(G190="G","B",(IF(G190="C","B",(IF(G190="T","B","")))))</f>
        <v>B</v>
      </c>
      <c r="M190" s="36">
        <v>0</v>
      </c>
      <c r="N190" s="37">
        <v>1</v>
      </c>
      <c r="O190" s="35" t="str">
        <f>IF(G190="G","G",(IF(G190="C","G",(IF(G190="T","G","")))))</f>
        <v>G</v>
      </c>
      <c r="P190" s="36">
        <v>3</v>
      </c>
      <c r="Q190" s="37">
        <v>1</v>
      </c>
      <c r="R190" s="35" t="str">
        <f>IF(G190="G","A",IF(G190="C","M",IF(G190="T","A","")))</f>
        <v>M</v>
      </c>
      <c r="S190" s="36">
        <v>3</v>
      </c>
      <c r="T190" s="37">
        <v>1</v>
      </c>
      <c r="U190" s="35" t="str">
        <f>IF(G190="G","B",IF(G190="C","X",IF(G190="T","B","")))</f>
        <v>X</v>
      </c>
      <c r="V190" s="36">
        <v>0</v>
      </c>
      <c r="W190" s="37">
        <v>1</v>
      </c>
      <c r="X190" s="35" t="str">
        <f>IF(G190="G","P",IF(G190="C","I",IF(G190="T","P","")))</f>
        <v>I</v>
      </c>
      <c r="Y190" s="36">
        <v>0</v>
      </c>
      <c r="Z190" s="37">
        <v>1</v>
      </c>
      <c r="AA190" s="35" t="s">
        <v>188</v>
      </c>
      <c r="AB190" s="36">
        <v>1</v>
      </c>
      <c r="AC190" s="37">
        <v>1</v>
      </c>
      <c r="AD190" s="35" t="str">
        <f t="shared" si="148"/>
        <v/>
      </c>
      <c r="AE190" s="36">
        <v>0</v>
      </c>
      <c r="AF190" s="37">
        <v>1</v>
      </c>
      <c r="AG190" s="35" t="str">
        <f t="shared" si="149"/>
        <v/>
      </c>
      <c r="AH190" s="36">
        <v>0</v>
      </c>
      <c r="AI190" s="37">
        <v>1</v>
      </c>
      <c r="AJ190" s="35" t="str">
        <f t="shared" si="150"/>
        <v/>
      </c>
      <c r="AK190" s="36">
        <v>0</v>
      </c>
      <c r="AL190" s="37">
        <v>1</v>
      </c>
      <c r="AM190" s="35" t="str">
        <f t="shared" si="151"/>
        <v>A</v>
      </c>
      <c r="AN190" s="36">
        <v>0</v>
      </c>
      <c r="AO190" s="37">
        <v>1</v>
      </c>
      <c r="AP190">
        <f t="shared" ref="AP190" si="155">J190*K190+M190*N190+P190*Q190+S190*T190+V190*W190+Y190*Z190+AB190*AC190+AE190*AF190+AH190*AI190+AK190*AL190+AN190*AO190</f>
        <v>8</v>
      </c>
    </row>
    <row r="191" spans="1:42" x14ac:dyDescent="0.15">
      <c r="A191" s="40">
        <v>433</v>
      </c>
      <c r="B191" s="40" t="s">
        <v>195</v>
      </c>
      <c r="C191" s="41">
        <f t="shared" si="113"/>
        <v>6.84</v>
      </c>
      <c r="D191" s="40">
        <v>1</v>
      </c>
      <c r="E191" s="40">
        <f t="shared" si="147"/>
        <v>6.84</v>
      </c>
      <c r="F191" s="40">
        <f t="shared" si="145"/>
        <v>190</v>
      </c>
      <c r="G191" s="40" t="s">
        <v>174</v>
      </c>
      <c r="H191" s="40"/>
      <c r="I191" s="35" t="s">
        <v>188</v>
      </c>
      <c r="J191" s="36">
        <v>1</v>
      </c>
      <c r="K191" s="37">
        <v>1</v>
      </c>
      <c r="L191" s="35" t="s">
        <v>187</v>
      </c>
      <c r="M191" s="36">
        <v>0</v>
      </c>
      <c r="N191" s="37">
        <v>1</v>
      </c>
      <c r="O191" s="35" t="s">
        <v>170</v>
      </c>
      <c r="P191" s="36">
        <v>3</v>
      </c>
      <c r="Q191" s="37">
        <v>1</v>
      </c>
      <c r="R191" s="35" t="s">
        <v>180</v>
      </c>
      <c r="S191" s="36">
        <v>10</v>
      </c>
      <c r="T191" s="37">
        <v>1</v>
      </c>
      <c r="U191" s="35" t="s">
        <v>190</v>
      </c>
      <c r="V191" s="36">
        <v>3</v>
      </c>
      <c r="W191" s="37">
        <v>1</v>
      </c>
      <c r="X191" s="35" t="s">
        <v>191</v>
      </c>
      <c r="Y191" s="36">
        <v>1</v>
      </c>
      <c r="Z191" s="37">
        <v>1</v>
      </c>
      <c r="AA191" s="35" t="s">
        <v>188</v>
      </c>
      <c r="AB191" s="36">
        <v>1</v>
      </c>
      <c r="AC191" s="37">
        <v>1</v>
      </c>
      <c r="AD191" s="35" t="str">
        <f t="shared" si="148"/>
        <v>A</v>
      </c>
      <c r="AE191" s="36">
        <v>0</v>
      </c>
      <c r="AF191" s="37">
        <v>1</v>
      </c>
      <c r="AG191" s="35" t="str">
        <f t="shared" si="149"/>
        <v>B</v>
      </c>
      <c r="AH191" s="36">
        <v>0</v>
      </c>
      <c r="AI191" s="37">
        <v>1</v>
      </c>
      <c r="AJ191" s="35" t="str">
        <f t="shared" si="150"/>
        <v>P</v>
      </c>
      <c r="AK191" s="36">
        <v>0</v>
      </c>
      <c r="AL191" s="37">
        <v>1</v>
      </c>
      <c r="AM191" s="35" t="str">
        <f t="shared" si="151"/>
        <v>A</v>
      </c>
      <c r="AN191" s="36">
        <v>0</v>
      </c>
      <c r="AO191" s="37">
        <v>1</v>
      </c>
      <c r="AP191">
        <f t="shared" si="146"/>
        <v>19</v>
      </c>
    </row>
    <row r="192" spans="1:42" x14ac:dyDescent="0.15">
      <c r="A192" s="40">
        <v>434</v>
      </c>
      <c r="B192" s="40" t="s">
        <v>197</v>
      </c>
      <c r="C192" s="41">
        <f t="shared" si="113"/>
        <v>2.88</v>
      </c>
      <c r="D192" s="40">
        <v>1</v>
      </c>
      <c r="E192" s="40">
        <f t="shared" si="147"/>
        <v>2.88</v>
      </c>
      <c r="F192" s="40">
        <f t="shared" si="145"/>
        <v>80</v>
      </c>
      <c r="G192" s="40" t="s">
        <v>174</v>
      </c>
      <c r="H192" s="40"/>
      <c r="I192" s="35" t="s">
        <v>188</v>
      </c>
      <c r="J192" s="36">
        <v>1</v>
      </c>
      <c r="K192" s="37">
        <v>1</v>
      </c>
      <c r="L192" s="35" t="s">
        <v>187</v>
      </c>
      <c r="M192" s="36">
        <v>0</v>
      </c>
      <c r="N192" s="37">
        <v>1</v>
      </c>
      <c r="O192" s="35" t="s">
        <v>170</v>
      </c>
      <c r="P192" s="36">
        <v>3</v>
      </c>
      <c r="Q192" s="37">
        <v>1</v>
      </c>
      <c r="R192" s="35" t="s">
        <v>188</v>
      </c>
      <c r="S192" s="36">
        <v>0</v>
      </c>
      <c r="T192" s="37">
        <v>1</v>
      </c>
      <c r="U192" s="35" t="s">
        <v>187</v>
      </c>
      <c r="V192" s="36">
        <v>0</v>
      </c>
      <c r="W192" s="37">
        <v>1</v>
      </c>
      <c r="X192" s="35" t="s">
        <v>189</v>
      </c>
      <c r="Y192" s="36">
        <v>3</v>
      </c>
      <c r="Z192" s="37">
        <v>1</v>
      </c>
      <c r="AA192" s="35" t="s">
        <v>188</v>
      </c>
      <c r="AB192" s="36">
        <v>1</v>
      </c>
      <c r="AC192" s="37">
        <v>1</v>
      </c>
      <c r="AD192" s="35" t="str">
        <f t="shared" si="148"/>
        <v>A</v>
      </c>
      <c r="AE192" s="36">
        <v>0</v>
      </c>
      <c r="AF192" s="37">
        <v>1</v>
      </c>
      <c r="AG192" s="35" t="str">
        <f t="shared" si="149"/>
        <v>B</v>
      </c>
      <c r="AH192" s="36">
        <v>0</v>
      </c>
      <c r="AI192" s="37">
        <v>1</v>
      </c>
      <c r="AJ192" s="35" t="str">
        <f t="shared" si="150"/>
        <v>P</v>
      </c>
      <c r="AK192" s="36">
        <v>0</v>
      </c>
      <c r="AL192" s="37">
        <v>1</v>
      </c>
      <c r="AM192" s="35" t="str">
        <f t="shared" si="151"/>
        <v>A</v>
      </c>
      <c r="AN192" s="36">
        <v>0</v>
      </c>
      <c r="AO192" s="37">
        <v>1</v>
      </c>
      <c r="AP192">
        <f t="shared" si="146"/>
        <v>8</v>
      </c>
    </row>
    <row r="193" spans="1:42" x14ac:dyDescent="0.15">
      <c r="A193" s="40">
        <v>435</v>
      </c>
      <c r="B193" s="40" t="s">
        <v>198</v>
      </c>
      <c r="C193" s="41">
        <f t="shared" si="113"/>
        <v>3.9599999999999995</v>
      </c>
      <c r="D193" s="40">
        <v>1</v>
      </c>
      <c r="E193" s="40">
        <f t="shared" si="147"/>
        <v>3.9599999999999995</v>
      </c>
      <c r="F193" s="40">
        <f t="shared" si="145"/>
        <v>110</v>
      </c>
      <c r="G193" s="40" t="s">
        <v>174</v>
      </c>
      <c r="H193" s="40"/>
      <c r="I193" s="35" t="s">
        <v>188</v>
      </c>
      <c r="J193" s="36">
        <v>1</v>
      </c>
      <c r="K193" s="37">
        <v>1</v>
      </c>
      <c r="L193" s="35" t="s">
        <v>187</v>
      </c>
      <c r="M193" s="36">
        <v>0</v>
      </c>
      <c r="N193" s="37">
        <v>1</v>
      </c>
      <c r="O193" s="35" t="s">
        <v>170</v>
      </c>
      <c r="P193" s="36">
        <v>3</v>
      </c>
      <c r="Q193" s="37">
        <v>1</v>
      </c>
      <c r="R193" s="35" t="s">
        <v>188</v>
      </c>
      <c r="S193" s="36">
        <v>3</v>
      </c>
      <c r="T193" s="37">
        <v>1</v>
      </c>
      <c r="U193" s="35" t="s">
        <v>187</v>
      </c>
      <c r="V193" s="36">
        <v>0</v>
      </c>
      <c r="W193" s="37">
        <v>1</v>
      </c>
      <c r="X193" s="35" t="s">
        <v>189</v>
      </c>
      <c r="Y193" s="36">
        <v>1</v>
      </c>
      <c r="Z193" s="37">
        <v>1</v>
      </c>
      <c r="AA193" s="35" t="s">
        <v>188</v>
      </c>
      <c r="AB193" s="36">
        <v>3</v>
      </c>
      <c r="AC193" s="37">
        <v>1</v>
      </c>
      <c r="AD193" s="35" t="str">
        <f t="shared" si="148"/>
        <v>A</v>
      </c>
      <c r="AE193" s="36">
        <v>0</v>
      </c>
      <c r="AF193" s="37">
        <v>1</v>
      </c>
      <c r="AG193" s="35" t="str">
        <f t="shared" si="149"/>
        <v>B</v>
      </c>
      <c r="AH193" s="36">
        <v>0</v>
      </c>
      <c r="AI193" s="37">
        <v>1</v>
      </c>
      <c r="AJ193" s="35" t="str">
        <f t="shared" si="150"/>
        <v>P</v>
      </c>
      <c r="AK193" s="36">
        <v>0</v>
      </c>
      <c r="AL193" s="37">
        <v>1</v>
      </c>
      <c r="AM193" s="35" t="str">
        <f t="shared" si="151"/>
        <v>A</v>
      </c>
      <c r="AN193" s="36">
        <v>0</v>
      </c>
      <c r="AO193" s="37">
        <v>1</v>
      </c>
      <c r="AP193">
        <f t="shared" si="146"/>
        <v>11</v>
      </c>
    </row>
    <row r="194" spans="1:42" x14ac:dyDescent="0.15">
      <c r="A194" s="40">
        <v>436</v>
      </c>
      <c r="B194" s="40" t="s">
        <v>199</v>
      </c>
      <c r="C194" s="41">
        <f t="shared" si="113"/>
        <v>46.8</v>
      </c>
      <c r="D194" s="40">
        <v>1</v>
      </c>
      <c r="E194" s="40">
        <f t="shared" si="147"/>
        <v>46.8</v>
      </c>
      <c r="F194" s="40">
        <f t="shared" si="145"/>
        <v>1300</v>
      </c>
      <c r="G194" s="40" t="s">
        <v>174</v>
      </c>
      <c r="H194" s="40"/>
      <c r="I194" s="35" t="str">
        <f>IF(F194="G","A",(IF(F194="C","A",(IF(F194="T","A","")))))</f>
        <v/>
      </c>
      <c r="J194" s="36">
        <v>0</v>
      </c>
      <c r="K194" s="37">
        <v>1</v>
      </c>
      <c r="L194" s="35" t="str">
        <f>IF(F194="G","B",(IF(F194="C","B",(IF(F194="T","B","")))))</f>
        <v/>
      </c>
      <c r="M194" s="36">
        <v>0</v>
      </c>
      <c r="N194" s="37">
        <v>1</v>
      </c>
      <c r="O194" s="35" t="str">
        <f>IF(F194="G","G",(IF(F194="C","G",(IF(F194="T","G","")))))</f>
        <v/>
      </c>
      <c r="P194" s="36">
        <v>0</v>
      </c>
      <c r="Q194" s="37">
        <v>1</v>
      </c>
      <c r="R194" s="35" t="str">
        <f>IF(F194="G","A",IF(F194="C","M",IF(F194="T","A","")))</f>
        <v/>
      </c>
      <c r="S194" s="36">
        <v>1</v>
      </c>
      <c r="T194" s="37">
        <v>1</v>
      </c>
      <c r="U194" s="35" t="str">
        <f>IF(F194="G","B",IF(F194="C","X",IF(F194="T","B","")))</f>
        <v/>
      </c>
      <c r="V194" s="36">
        <v>0</v>
      </c>
      <c r="W194" s="37">
        <v>1</v>
      </c>
      <c r="X194" s="35" t="str">
        <f>IF(F194="G","P",IF(F194="C","I",IF(F194="T","P","")))</f>
        <v/>
      </c>
      <c r="Y194" s="36">
        <v>1</v>
      </c>
      <c r="Z194" s="37">
        <v>1</v>
      </c>
      <c r="AA194" s="35" t="s">
        <v>193</v>
      </c>
      <c r="AB194" s="36">
        <v>16</v>
      </c>
      <c r="AC194" s="37">
        <v>8</v>
      </c>
      <c r="AD194" s="35" t="str">
        <f>IF(F194="T","A","")</f>
        <v/>
      </c>
      <c r="AE194" s="36">
        <v>0</v>
      </c>
      <c r="AF194" s="37">
        <v>1</v>
      </c>
      <c r="AG194" s="35" t="str">
        <f>IF(F194="T","B","")</f>
        <v/>
      </c>
      <c r="AH194" s="36">
        <v>0</v>
      </c>
      <c r="AI194" s="37">
        <v>1</v>
      </c>
      <c r="AJ194" s="35" t="str">
        <f>IF(F194="T","P","")</f>
        <v/>
      </c>
      <c r="AK194" s="36">
        <v>0</v>
      </c>
      <c r="AL194" s="37">
        <v>1</v>
      </c>
      <c r="AM194" s="35" t="str">
        <f>IF(F194="G","A",IF(F194="C","A",IF(F194="T","A","")))</f>
        <v/>
      </c>
      <c r="AN194" s="36">
        <v>0</v>
      </c>
      <c r="AO194" s="37">
        <v>1</v>
      </c>
      <c r="AP194">
        <f t="shared" si="146"/>
        <v>130</v>
      </c>
    </row>
    <row r="195" spans="1:42" x14ac:dyDescent="0.15">
      <c r="A195" s="40">
        <v>437</v>
      </c>
      <c r="B195" s="40" t="s">
        <v>200</v>
      </c>
      <c r="C195" s="41">
        <f t="shared" si="113"/>
        <v>2.1599999999999997</v>
      </c>
      <c r="D195" s="40">
        <v>1</v>
      </c>
      <c r="E195" s="40">
        <f t="shared" si="147"/>
        <v>2.1599999999999997</v>
      </c>
      <c r="F195" s="40">
        <f t="shared" si="145"/>
        <v>60</v>
      </c>
      <c r="G195" s="40" t="s">
        <v>174</v>
      </c>
      <c r="H195" s="40"/>
      <c r="I195" s="35" t="str">
        <f>IF(F195="G","A",(IF(F195="C","A",(IF(F195="T","A","")))))</f>
        <v/>
      </c>
      <c r="J195" s="36">
        <v>0</v>
      </c>
      <c r="K195" s="37">
        <v>1</v>
      </c>
      <c r="L195" s="35" t="str">
        <f>IF(F195="G","B",(IF(F195="C","B",(IF(F195="T","B","")))))</f>
        <v/>
      </c>
      <c r="M195" s="36">
        <v>0</v>
      </c>
      <c r="N195" s="37">
        <v>1</v>
      </c>
      <c r="O195" s="35" t="str">
        <f>IF(F195="G","G",(IF(F195="C","G",(IF(F195="T","G","")))))</f>
        <v/>
      </c>
      <c r="P195" s="36">
        <v>0</v>
      </c>
      <c r="Q195" s="37">
        <v>1</v>
      </c>
      <c r="R195" s="35" t="str">
        <f>IF(F195="G","A",IF(F195="C","M",IF(F195="T","A","")))</f>
        <v/>
      </c>
      <c r="S195" s="36">
        <v>0</v>
      </c>
      <c r="T195" s="37">
        <v>1</v>
      </c>
      <c r="U195" s="35" t="str">
        <f>IF(F195="G","B",IF(F195="C","X",IF(F195="T","B","")))</f>
        <v/>
      </c>
      <c r="V195" s="36">
        <v>0</v>
      </c>
      <c r="W195" s="37">
        <v>1</v>
      </c>
      <c r="X195" s="35" t="str">
        <f>IF(F195="G","P",IF(F195="C","I",IF(F195="T","P","")))</f>
        <v/>
      </c>
      <c r="Y195" s="36">
        <v>0</v>
      </c>
      <c r="Z195" s="37">
        <v>1</v>
      </c>
      <c r="AA195" s="35" t="s">
        <v>201</v>
      </c>
      <c r="AB195" s="36">
        <v>6</v>
      </c>
      <c r="AC195" s="37">
        <v>1</v>
      </c>
      <c r="AD195" s="35" t="str">
        <f>IF(F195="T","A","")</f>
        <v/>
      </c>
      <c r="AE195" s="36">
        <v>0</v>
      </c>
      <c r="AF195" s="37">
        <v>1</v>
      </c>
      <c r="AG195" s="35" t="str">
        <f>IF(F195="T","B","")</f>
        <v/>
      </c>
      <c r="AH195" s="36">
        <v>0</v>
      </c>
      <c r="AI195" s="37">
        <v>1</v>
      </c>
      <c r="AJ195" s="35" t="str">
        <f>IF(F195="T","P","")</f>
        <v/>
      </c>
      <c r="AK195" s="36">
        <v>0</v>
      </c>
      <c r="AL195" s="37">
        <v>1</v>
      </c>
      <c r="AM195" s="35" t="str">
        <f>IF(F195="G","A",IF(F195="C","A",IF(F195="T","A","")))</f>
        <v/>
      </c>
      <c r="AN195" s="36">
        <v>0</v>
      </c>
      <c r="AO195" s="37">
        <v>1</v>
      </c>
      <c r="AP195">
        <f t="shared" si="146"/>
        <v>6</v>
      </c>
    </row>
    <row r="196" spans="1:42" x14ac:dyDescent="0.15">
      <c r="A196" s="40">
        <v>438</v>
      </c>
      <c r="B196" s="40" t="s">
        <v>202</v>
      </c>
      <c r="C196" s="41">
        <f t="shared" si="113"/>
        <v>15.839999999999998</v>
      </c>
      <c r="D196" s="40">
        <v>1</v>
      </c>
      <c r="E196" s="40">
        <f t="shared" si="147"/>
        <v>15.839999999999998</v>
      </c>
      <c r="F196" s="40">
        <f t="shared" si="145"/>
        <v>440</v>
      </c>
      <c r="G196" s="40" t="s">
        <v>174</v>
      </c>
      <c r="H196" s="40"/>
      <c r="I196" s="35" t="str">
        <f>IF(F196="G","A",(IF(F196="C","A",(IF(F196="T","A","")))))</f>
        <v/>
      </c>
      <c r="J196" s="36">
        <v>0</v>
      </c>
      <c r="K196" s="37">
        <v>1</v>
      </c>
      <c r="L196" s="35" t="str">
        <f>IF(F196="G","B",(IF(F196="C","B",(IF(F196="T","B","")))))</f>
        <v/>
      </c>
      <c r="M196" s="36">
        <v>0</v>
      </c>
      <c r="N196" s="37">
        <v>1</v>
      </c>
      <c r="O196" s="35" t="str">
        <f>IF(F196="G","G",(IF(F196="C","G",(IF(F196="T","G","")))))</f>
        <v/>
      </c>
      <c r="P196" s="36">
        <v>0</v>
      </c>
      <c r="Q196" s="37">
        <v>1</v>
      </c>
      <c r="R196" s="35" t="str">
        <f>IF(F196="G","A",IF(F196="C","M",IF(F196="T","A","")))</f>
        <v/>
      </c>
      <c r="S196" s="36">
        <v>1</v>
      </c>
      <c r="T196" s="37">
        <v>1</v>
      </c>
      <c r="U196" s="35" t="str">
        <f>IF(F196="G","B",IF(F196="C","X",IF(F196="T","B","")))</f>
        <v/>
      </c>
      <c r="V196" s="36">
        <v>0</v>
      </c>
      <c r="W196" s="37">
        <v>1</v>
      </c>
      <c r="X196" s="35" t="str">
        <f>IF(F196="G","P",IF(F196="C","I",IF(F196="T","P","")))</f>
        <v/>
      </c>
      <c r="Y196" s="36">
        <v>1</v>
      </c>
      <c r="Z196" s="37">
        <v>1</v>
      </c>
      <c r="AA196" s="35" t="s">
        <v>193</v>
      </c>
      <c r="AB196" s="36">
        <v>42</v>
      </c>
      <c r="AC196" s="37">
        <v>1</v>
      </c>
      <c r="AD196" s="35" t="str">
        <f>IF(F196="T","A","")</f>
        <v/>
      </c>
      <c r="AE196" s="36">
        <v>0</v>
      </c>
      <c r="AF196" s="37">
        <v>1</v>
      </c>
      <c r="AG196" s="35" t="str">
        <f>IF(F196="T","B","")</f>
        <v/>
      </c>
      <c r="AH196" s="36">
        <v>0</v>
      </c>
      <c r="AI196" s="37">
        <v>1</v>
      </c>
      <c r="AJ196" s="35" t="str">
        <f>IF(F196="T","P","")</f>
        <v/>
      </c>
      <c r="AK196" s="36">
        <v>0</v>
      </c>
      <c r="AL196" s="37">
        <v>1</v>
      </c>
      <c r="AM196" s="35" t="str">
        <f>IF(F196="G","A",IF(F196="C","A",IF(F196="T","A","")))</f>
        <v/>
      </c>
      <c r="AN196" s="36">
        <v>0</v>
      </c>
      <c r="AO196" s="37">
        <v>1</v>
      </c>
      <c r="AP196">
        <f t="shared" si="146"/>
        <v>44</v>
      </c>
    </row>
    <row r="197" spans="1:42" x14ac:dyDescent="0.15">
      <c r="A197" s="40">
        <v>439</v>
      </c>
      <c r="B197" s="40" t="s">
        <v>203</v>
      </c>
      <c r="C197" s="41">
        <f t="shared" si="113"/>
        <v>23.759999999999998</v>
      </c>
      <c r="D197" s="40">
        <v>1</v>
      </c>
      <c r="E197" s="40">
        <f t="shared" si="147"/>
        <v>23.759999999999998</v>
      </c>
      <c r="F197" s="40">
        <f t="shared" si="145"/>
        <v>660</v>
      </c>
      <c r="G197" s="40" t="s">
        <v>174</v>
      </c>
      <c r="H197" s="40"/>
      <c r="I197" s="35" t="str">
        <f>IF(F197="G","A",(IF(F197="C","A",(IF(F197="T","A","")))))</f>
        <v/>
      </c>
      <c r="J197" s="36">
        <v>0</v>
      </c>
      <c r="K197" s="37">
        <v>1</v>
      </c>
      <c r="L197" s="35" t="str">
        <f>IF(F197="G","B",(IF(F197="C","B",(IF(F197="T","B","")))))</f>
        <v/>
      </c>
      <c r="M197" s="36">
        <v>0</v>
      </c>
      <c r="N197" s="37">
        <v>1</v>
      </c>
      <c r="O197" s="35" t="str">
        <f>IF(F197="G","G",(IF(F197="C","G",(IF(F197="T","G","")))))</f>
        <v/>
      </c>
      <c r="P197" s="36">
        <v>0</v>
      </c>
      <c r="Q197" s="37">
        <v>1</v>
      </c>
      <c r="R197" s="35" t="str">
        <f>IF(F197="G","A",IF(F197="C","M",IF(F197="T","A","")))</f>
        <v/>
      </c>
      <c r="S197" s="36">
        <v>1</v>
      </c>
      <c r="T197" s="37">
        <v>1</v>
      </c>
      <c r="U197" s="35" t="str">
        <f>IF(F197="G","B",IF(F197="C","X",IF(F197="T","B","")))</f>
        <v/>
      </c>
      <c r="V197" s="36">
        <v>0</v>
      </c>
      <c r="W197" s="37">
        <v>1</v>
      </c>
      <c r="X197" s="35" t="str">
        <f>IF(F197="G","P",IF(F197="C","I",IF(F197="T","P","")))</f>
        <v/>
      </c>
      <c r="Y197" s="36">
        <v>1</v>
      </c>
      <c r="Z197" s="37">
        <v>1</v>
      </c>
      <c r="AA197" s="35" t="s">
        <v>193</v>
      </c>
      <c r="AB197" s="36">
        <v>32</v>
      </c>
      <c r="AC197" s="37">
        <v>2</v>
      </c>
      <c r="AD197" s="35" t="str">
        <f>IF(F197="T","A","")</f>
        <v/>
      </c>
      <c r="AE197" s="36">
        <v>0</v>
      </c>
      <c r="AF197" s="37">
        <v>1</v>
      </c>
      <c r="AG197" s="35" t="str">
        <f>IF(F197="T","B","")</f>
        <v/>
      </c>
      <c r="AH197" s="36">
        <v>0</v>
      </c>
      <c r="AI197" s="37">
        <v>1</v>
      </c>
      <c r="AJ197" s="35" t="str">
        <f>IF(F197="T","P","")</f>
        <v/>
      </c>
      <c r="AK197" s="36">
        <v>0</v>
      </c>
      <c r="AL197" s="37">
        <v>1</v>
      </c>
      <c r="AM197" s="35" t="str">
        <f>IF(F197="G","A",IF(F197="C","A",IF(F197="T","A","")))</f>
        <v/>
      </c>
      <c r="AN197" s="36">
        <v>0</v>
      </c>
      <c r="AO197" s="37">
        <v>1</v>
      </c>
      <c r="AP197">
        <f t="shared" si="146"/>
        <v>66</v>
      </c>
    </row>
    <row r="198" spans="1:42" x14ac:dyDescent="0.15">
      <c r="A198" s="40">
        <v>440</v>
      </c>
      <c r="B198" s="40" t="s">
        <v>204</v>
      </c>
      <c r="C198" s="41">
        <f t="shared" si="113"/>
        <v>0.36</v>
      </c>
      <c r="D198" s="40">
        <v>1</v>
      </c>
      <c r="E198" s="40">
        <f t="shared" si="147"/>
        <v>0.36</v>
      </c>
      <c r="F198" s="40">
        <f t="shared" si="145"/>
        <v>10</v>
      </c>
      <c r="G198" s="40" t="s">
        <v>174</v>
      </c>
      <c r="H198" s="40"/>
      <c r="I198" s="35" t="str">
        <f>IF(F198="G","A",(IF(F198="C","A",(IF(F198="T","A","")))))</f>
        <v/>
      </c>
      <c r="J198" s="36">
        <v>1</v>
      </c>
      <c r="K198" s="37">
        <v>1</v>
      </c>
      <c r="L198" s="35" t="str">
        <f>IF(F198="G","B",(IF(F198="C","B",(IF(F198="T","B","")))))</f>
        <v/>
      </c>
      <c r="M198" s="36">
        <v>0</v>
      </c>
      <c r="N198" s="37">
        <v>1</v>
      </c>
      <c r="O198" s="35" t="str">
        <f>IF(F198="G","G",(IF(F198="C","G",(IF(F198="T","G","")))))</f>
        <v/>
      </c>
      <c r="P198" s="36">
        <v>0</v>
      </c>
      <c r="Q198" s="37">
        <v>1</v>
      </c>
      <c r="R198" s="35" t="str">
        <f>IF(F198="G","A",IF(F198="C","M",IF(F198="T","A","")))</f>
        <v/>
      </c>
      <c r="S198" s="36">
        <v>0</v>
      </c>
      <c r="T198" s="37">
        <v>1</v>
      </c>
      <c r="U198" s="35" t="str">
        <f>IF(F198="G","B",IF(F198="C","X",IF(F198="T","B","")))</f>
        <v/>
      </c>
      <c r="V198" s="36">
        <v>0</v>
      </c>
      <c r="W198" s="37">
        <v>1</v>
      </c>
      <c r="X198" s="35" t="str">
        <f>IF(F198="G","P",IF(F198="C","I",IF(F198="T","P","")))</f>
        <v/>
      </c>
      <c r="Y198" s="36">
        <v>0</v>
      </c>
      <c r="Z198" s="37">
        <v>1</v>
      </c>
      <c r="AA198" s="35" t="str">
        <f>IF(F198="T",IF(G198&lt;&gt;"",G198,""),"")</f>
        <v/>
      </c>
      <c r="AB198" s="36">
        <v>0</v>
      </c>
      <c r="AC198" s="37">
        <v>1</v>
      </c>
      <c r="AD198" s="35" t="str">
        <f>IF(F198="T","A","")</f>
        <v/>
      </c>
      <c r="AE198" s="36">
        <v>0</v>
      </c>
      <c r="AF198" s="37">
        <v>1</v>
      </c>
      <c r="AG198" s="35" t="str">
        <f>IF(F198="T","B","")</f>
        <v/>
      </c>
      <c r="AH198" s="36">
        <v>0</v>
      </c>
      <c r="AI198" s="37">
        <v>1</v>
      </c>
      <c r="AJ198" s="35" t="str">
        <f>IF(F198="T","P","")</f>
        <v/>
      </c>
      <c r="AK198" s="36">
        <v>0</v>
      </c>
      <c r="AL198" s="37">
        <v>1</v>
      </c>
      <c r="AM198" s="35" t="str">
        <f>IF(F198="G","A",IF(F198="C","A",IF(F198="T","A","")))</f>
        <v/>
      </c>
      <c r="AN198" s="36">
        <v>0</v>
      </c>
      <c r="AO198" s="37">
        <v>1</v>
      </c>
      <c r="AP198">
        <f t="shared" si="146"/>
        <v>1</v>
      </c>
    </row>
    <row r="199" spans="1:42" x14ac:dyDescent="0.15">
      <c r="A199" s="40">
        <v>444</v>
      </c>
      <c r="B199" s="40" t="s">
        <v>243</v>
      </c>
      <c r="C199" s="41">
        <f t="shared" si="113"/>
        <v>3.2399999999999998</v>
      </c>
      <c r="D199" s="40">
        <v>1</v>
      </c>
      <c r="E199" s="40">
        <f t="shared" si="147"/>
        <v>3.2399999999999998</v>
      </c>
      <c r="F199" s="40">
        <f t="shared" si="145"/>
        <v>90</v>
      </c>
      <c r="G199" s="40" t="s">
        <v>174</v>
      </c>
      <c r="H199" s="40"/>
      <c r="I199" s="48" t="s">
        <v>188</v>
      </c>
      <c r="J199" s="46">
        <v>1</v>
      </c>
      <c r="K199" s="47">
        <v>1</v>
      </c>
      <c r="L199" s="48" t="s">
        <v>187</v>
      </c>
      <c r="M199" s="46">
        <v>0</v>
      </c>
      <c r="N199" s="47">
        <v>1</v>
      </c>
      <c r="O199" s="48" t="s">
        <v>170</v>
      </c>
      <c r="P199" s="46">
        <v>1</v>
      </c>
      <c r="Q199" s="47">
        <v>1</v>
      </c>
      <c r="R199" s="48" t="s">
        <v>188</v>
      </c>
      <c r="S199" s="46">
        <v>1</v>
      </c>
      <c r="T199" s="47">
        <v>1</v>
      </c>
      <c r="U199" s="48" t="s">
        <v>187</v>
      </c>
      <c r="V199" s="46">
        <v>0</v>
      </c>
      <c r="W199" s="47">
        <v>1</v>
      </c>
      <c r="X199" s="48" t="s">
        <v>189</v>
      </c>
      <c r="Y199" s="46">
        <v>0</v>
      </c>
      <c r="Z199" s="47">
        <v>1</v>
      </c>
      <c r="AA199" s="48" t="s">
        <v>174</v>
      </c>
      <c r="AB199" s="46">
        <v>6</v>
      </c>
      <c r="AC199" s="47">
        <v>1</v>
      </c>
      <c r="AD199" s="48" t="s">
        <v>188</v>
      </c>
      <c r="AE199" s="46">
        <v>0</v>
      </c>
      <c r="AF199" s="47">
        <v>1</v>
      </c>
      <c r="AG199" s="48" t="s">
        <v>187</v>
      </c>
      <c r="AH199" s="46">
        <v>0</v>
      </c>
      <c r="AI199" s="47">
        <v>1</v>
      </c>
      <c r="AJ199" s="48" t="s">
        <v>189</v>
      </c>
      <c r="AK199" s="46">
        <v>0</v>
      </c>
      <c r="AL199" s="47">
        <v>1</v>
      </c>
      <c r="AM199" s="48" t="s">
        <v>188</v>
      </c>
      <c r="AN199" s="46">
        <v>0</v>
      </c>
      <c r="AO199" s="47">
        <v>1</v>
      </c>
      <c r="AP199">
        <f t="shared" si="146"/>
        <v>9</v>
      </c>
    </row>
    <row r="200" spans="1:42" x14ac:dyDescent="0.15">
      <c r="A200" s="40">
        <v>449</v>
      </c>
      <c r="B200" s="40" t="s">
        <v>244</v>
      </c>
      <c r="C200" s="41">
        <f t="shared" si="113"/>
        <v>7.56</v>
      </c>
      <c r="D200" s="40">
        <v>1</v>
      </c>
      <c r="E200" s="40">
        <f t="shared" si="147"/>
        <v>7.56</v>
      </c>
      <c r="F200" s="40">
        <f t="shared" si="145"/>
        <v>210</v>
      </c>
      <c r="G200" s="40" t="s">
        <v>174</v>
      </c>
      <c r="H200" s="40"/>
      <c r="I200" s="50" t="s">
        <v>188</v>
      </c>
      <c r="J200" s="51">
        <v>3</v>
      </c>
      <c r="K200" s="52">
        <v>1</v>
      </c>
      <c r="L200" s="50" t="s">
        <v>187</v>
      </c>
      <c r="M200" s="51">
        <v>0</v>
      </c>
      <c r="N200" s="52">
        <v>1</v>
      </c>
      <c r="O200" s="50" t="s">
        <v>170</v>
      </c>
      <c r="P200" s="51">
        <v>3</v>
      </c>
      <c r="Q200" s="52">
        <v>1</v>
      </c>
      <c r="R200" s="50" t="s">
        <v>180</v>
      </c>
      <c r="S200" s="51">
        <v>3</v>
      </c>
      <c r="T200" s="52">
        <v>1</v>
      </c>
      <c r="U200" s="50" t="s">
        <v>190</v>
      </c>
      <c r="V200" s="51">
        <v>6</v>
      </c>
      <c r="W200" s="52">
        <v>1</v>
      </c>
      <c r="X200" s="50" t="s">
        <v>191</v>
      </c>
      <c r="Y200" s="51">
        <v>3</v>
      </c>
      <c r="Z200" s="52">
        <v>1</v>
      </c>
      <c r="AA200" s="50" t="s">
        <v>188</v>
      </c>
      <c r="AB200" s="51">
        <v>3</v>
      </c>
      <c r="AC200" s="52">
        <v>1</v>
      </c>
      <c r="AD200" s="50" t="s">
        <v>192</v>
      </c>
      <c r="AE200" s="51">
        <v>0</v>
      </c>
      <c r="AF200" s="52">
        <v>1</v>
      </c>
      <c r="AG200" s="50" t="s">
        <v>192</v>
      </c>
      <c r="AH200" s="51">
        <v>0</v>
      </c>
      <c r="AI200" s="52">
        <v>1</v>
      </c>
      <c r="AJ200" s="50" t="s">
        <v>192</v>
      </c>
      <c r="AK200" s="51">
        <v>0</v>
      </c>
      <c r="AL200" s="52">
        <v>1</v>
      </c>
      <c r="AM200" s="50" t="s">
        <v>188</v>
      </c>
      <c r="AN200" s="51">
        <v>0</v>
      </c>
      <c r="AO200" s="52">
        <v>1</v>
      </c>
      <c r="AP200">
        <f t="shared" si="146"/>
        <v>21</v>
      </c>
    </row>
    <row r="201" spans="1:42" x14ac:dyDescent="0.15">
      <c r="A201" s="40">
        <v>450</v>
      </c>
      <c r="B201" s="40" t="s">
        <v>182</v>
      </c>
      <c r="C201" s="41">
        <f t="shared" si="113"/>
        <v>30.599999999999998</v>
      </c>
      <c r="D201" s="40">
        <v>1</v>
      </c>
      <c r="E201" s="40">
        <f t="shared" si="147"/>
        <v>30.599999999999998</v>
      </c>
      <c r="F201" s="40">
        <f t="shared" si="145"/>
        <v>850</v>
      </c>
      <c r="G201" s="40" t="s">
        <v>174</v>
      </c>
      <c r="H201" s="40"/>
      <c r="I201" s="50" t="s">
        <v>188</v>
      </c>
      <c r="J201" s="51">
        <v>0</v>
      </c>
      <c r="K201" s="52">
        <v>1</v>
      </c>
      <c r="L201" s="50" t="s">
        <v>187</v>
      </c>
      <c r="M201" s="51">
        <v>0</v>
      </c>
      <c r="N201" s="52">
        <v>1</v>
      </c>
      <c r="O201" s="50" t="s">
        <v>170</v>
      </c>
      <c r="P201" s="51">
        <v>3</v>
      </c>
      <c r="Q201" s="52">
        <v>1</v>
      </c>
      <c r="R201" s="50" t="s">
        <v>180</v>
      </c>
      <c r="S201" s="51">
        <v>81</v>
      </c>
      <c r="T201" s="52">
        <v>1</v>
      </c>
      <c r="U201" s="50" t="s">
        <v>190</v>
      </c>
      <c r="V201" s="51">
        <v>0</v>
      </c>
      <c r="W201" s="52">
        <v>1</v>
      </c>
      <c r="X201" s="50" t="s">
        <v>191</v>
      </c>
      <c r="Y201" s="51">
        <v>1</v>
      </c>
      <c r="Z201" s="52">
        <v>1</v>
      </c>
      <c r="AA201" s="50" t="s">
        <v>192</v>
      </c>
      <c r="AB201" s="51">
        <v>0</v>
      </c>
      <c r="AC201" s="52">
        <v>1</v>
      </c>
      <c r="AD201" s="50" t="s">
        <v>192</v>
      </c>
      <c r="AE201" s="51">
        <v>0</v>
      </c>
      <c r="AF201" s="52">
        <v>1</v>
      </c>
      <c r="AG201" s="50" t="s">
        <v>192</v>
      </c>
      <c r="AH201" s="51">
        <v>0</v>
      </c>
      <c r="AI201" s="52">
        <v>1</v>
      </c>
      <c r="AJ201" s="50" t="s">
        <v>192</v>
      </c>
      <c r="AK201" s="51">
        <v>0</v>
      </c>
      <c r="AL201" s="52">
        <v>1</v>
      </c>
      <c r="AM201" s="50" t="s">
        <v>188</v>
      </c>
      <c r="AN201" s="51">
        <v>0</v>
      </c>
      <c r="AO201" s="52">
        <v>1</v>
      </c>
      <c r="AP201">
        <f t="shared" si="146"/>
        <v>85</v>
      </c>
    </row>
    <row r="202" spans="1:42" x14ac:dyDescent="0.15">
      <c r="A202" s="40">
        <v>451</v>
      </c>
      <c r="B202" s="40" t="s">
        <v>245</v>
      </c>
      <c r="C202" s="41">
        <f t="shared" si="113"/>
        <v>2.52</v>
      </c>
      <c r="D202" s="40">
        <v>1</v>
      </c>
      <c r="E202" s="40">
        <f t="shared" si="147"/>
        <v>2.52</v>
      </c>
      <c r="F202" s="40">
        <f t="shared" si="145"/>
        <v>70</v>
      </c>
      <c r="G202" s="40" t="s">
        <v>174</v>
      </c>
      <c r="H202" s="40" t="s">
        <v>194</v>
      </c>
      <c r="I202" s="50" t="s">
        <v>188</v>
      </c>
      <c r="J202" s="51">
        <v>1</v>
      </c>
      <c r="K202" s="52">
        <v>1</v>
      </c>
      <c r="L202" s="50" t="s">
        <v>187</v>
      </c>
      <c r="M202" s="51">
        <v>0</v>
      </c>
      <c r="N202" s="52">
        <v>1</v>
      </c>
      <c r="O202" s="50" t="s">
        <v>170</v>
      </c>
      <c r="P202" s="51">
        <v>3</v>
      </c>
      <c r="Q202" s="52">
        <v>1</v>
      </c>
      <c r="R202" s="50" t="s">
        <v>180</v>
      </c>
      <c r="S202" s="51">
        <v>3</v>
      </c>
      <c r="T202" s="52">
        <v>1</v>
      </c>
      <c r="U202" s="50" t="s">
        <v>190</v>
      </c>
      <c r="V202" s="51">
        <v>0</v>
      </c>
      <c r="W202" s="52">
        <v>1</v>
      </c>
      <c r="X202" s="50" t="s">
        <v>191</v>
      </c>
      <c r="Y202" s="51">
        <v>0</v>
      </c>
      <c r="Z202" s="52">
        <v>1</v>
      </c>
      <c r="AA202" s="50"/>
      <c r="AB202" s="51">
        <v>0</v>
      </c>
      <c r="AC202" s="52">
        <v>1</v>
      </c>
      <c r="AD202" s="50" t="s">
        <v>192</v>
      </c>
      <c r="AE202" s="51">
        <v>0</v>
      </c>
      <c r="AF202" s="52">
        <v>1</v>
      </c>
      <c r="AG202" s="50" t="s">
        <v>192</v>
      </c>
      <c r="AH202" s="51">
        <v>0</v>
      </c>
      <c r="AI202" s="52">
        <v>1</v>
      </c>
      <c r="AJ202" s="50" t="s">
        <v>192</v>
      </c>
      <c r="AK202" s="51">
        <v>0</v>
      </c>
      <c r="AL202" s="52">
        <v>1</v>
      </c>
      <c r="AM202" s="50" t="s">
        <v>188</v>
      </c>
      <c r="AN202" s="51">
        <v>0</v>
      </c>
      <c r="AO202" s="52">
        <v>1</v>
      </c>
      <c r="AP202">
        <f t="shared" si="146"/>
        <v>7</v>
      </c>
    </row>
    <row r="203" spans="1:42" x14ac:dyDescent="0.15">
      <c r="A203" s="40">
        <v>452</v>
      </c>
      <c r="B203" s="40" t="s">
        <v>246</v>
      </c>
      <c r="C203" s="41">
        <f t="shared" si="113"/>
        <v>3.9599999999999995</v>
      </c>
      <c r="D203" s="40">
        <v>1</v>
      </c>
      <c r="E203" s="40">
        <f t="shared" si="147"/>
        <v>3.9599999999999995</v>
      </c>
      <c r="F203" s="40">
        <f t="shared" si="145"/>
        <v>110</v>
      </c>
      <c r="G203" s="40" t="s">
        <v>174</v>
      </c>
      <c r="H203" s="40" t="s">
        <v>194</v>
      </c>
      <c r="I203" s="50" t="s">
        <v>188</v>
      </c>
      <c r="J203" s="51">
        <v>0</v>
      </c>
      <c r="K203" s="52">
        <v>1</v>
      </c>
      <c r="L203" s="50" t="s">
        <v>187</v>
      </c>
      <c r="M203" s="51">
        <v>0</v>
      </c>
      <c r="N203" s="52">
        <v>1</v>
      </c>
      <c r="O203" s="50" t="s">
        <v>170</v>
      </c>
      <c r="P203" s="51">
        <v>1</v>
      </c>
      <c r="Q203" s="52">
        <v>1</v>
      </c>
      <c r="R203" s="50" t="s">
        <v>180</v>
      </c>
      <c r="S203" s="51">
        <v>10</v>
      </c>
      <c r="T203" s="52">
        <v>1</v>
      </c>
      <c r="U203" s="50" t="s">
        <v>190</v>
      </c>
      <c r="V203" s="51">
        <v>0</v>
      </c>
      <c r="W203" s="52">
        <v>1</v>
      </c>
      <c r="X203" s="50" t="s">
        <v>191</v>
      </c>
      <c r="Y203" s="51">
        <v>0</v>
      </c>
      <c r="Z203" s="52">
        <v>1</v>
      </c>
      <c r="AA203" s="50"/>
      <c r="AB203" s="51">
        <v>0</v>
      </c>
      <c r="AC203" s="52">
        <v>1</v>
      </c>
      <c r="AD203" s="50" t="s">
        <v>192</v>
      </c>
      <c r="AE203" s="51">
        <v>0</v>
      </c>
      <c r="AF203" s="52">
        <v>1</v>
      </c>
      <c r="AG203" s="50" t="s">
        <v>192</v>
      </c>
      <c r="AH203" s="51">
        <v>0</v>
      </c>
      <c r="AI203" s="52">
        <v>1</v>
      </c>
      <c r="AJ203" s="50" t="s">
        <v>192</v>
      </c>
      <c r="AK203" s="51">
        <v>0</v>
      </c>
      <c r="AL203" s="52">
        <v>1</v>
      </c>
      <c r="AM203" s="50" t="s">
        <v>188</v>
      </c>
      <c r="AN203" s="51">
        <v>0</v>
      </c>
      <c r="AO203" s="52">
        <v>1</v>
      </c>
      <c r="AP203">
        <f t="shared" si="146"/>
        <v>11</v>
      </c>
    </row>
    <row r="204" spans="1:42" x14ac:dyDescent="0.15">
      <c r="A204" s="40">
        <v>453</v>
      </c>
      <c r="B204" s="40" t="s">
        <v>247</v>
      </c>
      <c r="C204" s="41">
        <f t="shared" si="113"/>
        <v>2.52</v>
      </c>
      <c r="D204" s="40">
        <v>1</v>
      </c>
      <c r="E204" s="40">
        <f t="shared" si="147"/>
        <v>2.52</v>
      </c>
      <c r="F204" s="40">
        <f t="shared" si="145"/>
        <v>70</v>
      </c>
      <c r="G204" s="40" t="s">
        <v>174</v>
      </c>
      <c r="H204" s="40" t="s">
        <v>194</v>
      </c>
      <c r="I204" s="50" t="s">
        <v>188</v>
      </c>
      <c r="J204" s="51">
        <v>1</v>
      </c>
      <c r="K204" s="52">
        <v>1</v>
      </c>
      <c r="L204" s="50" t="s">
        <v>187</v>
      </c>
      <c r="M204" s="51">
        <v>0</v>
      </c>
      <c r="N204" s="52">
        <v>1</v>
      </c>
      <c r="O204" s="50" t="s">
        <v>170</v>
      </c>
      <c r="P204" s="51">
        <v>3</v>
      </c>
      <c r="Q204" s="52">
        <v>1</v>
      </c>
      <c r="R204" s="50" t="s">
        <v>180</v>
      </c>
      <c r="S204" s="51">
        <v>3</v>
      </c>
      <c r="T204" s="52">
        <v>1</v>
      </c>
      <c r="U204" s="50" t="s">
        <v>190</v>
      </c>
      <c r="V204" s="51">
        <v>0</v>
      </c>
      <c r="W204" s="52">
        <v>1</v>
      </c>
      <c r="X204" s="50" t="s">
        <v>191</v>
      </c>
      <c r="Y204" s="51">
        <v>0</v>
      </c>
      <c r="Z204" s="52">
        <v>1</v>
      </c>
      <c r="AA204" s="50"/>
      <c r="AB204" s="51">
        <v>0</v>
      </c>
      <c r="AC204" s="52">
        <v>1</v>
      </c>
      <c r="AD204" s="50" t="s">
        <v>192</v>
      </c>
      <c r="AE204" s="51">
        <v>0</v>
      </c>
      <c r="AF204" s="52">
        <v>1</v>
      </c>
      <c r="AG204" s="50" t="s">
        <v>192</v>
      </c>
      <c r="AH204" s="51">
        <v>0</v>
      </c>
      <c r="AI204" s="52">
        <v>1</v>
      </c>
      <c r="AJ204" s="50" t="s">
        <v>192</v>
      </c>
      <c r="AK204" s="51">
        <v>0</v>
      </c>
      <c r="AL204" s="52">
        <v>1</v>
      </c>
      <c r="AM204" s="50" t="s">
        <v>188</v>
      </c>
      <c r="AN204" s="51">
        <v>0</v>
      </c>
      <c r="AO204" s="52">
        <v>1</v>
      </c>
      <c r="AP204">
        <f t="shared" si="146"/>
        <v>7</v>
      </c>
    </row>
    <row r="205" spans="1:42" x14ac:dyDescent="0.15">
      <c r="A205" s="40">
        <v>454</v>
      </c>
      <c r="B205" s="40" t="s">
        <v>731</v>
      </c>
      <c r="C205" s="41">
        <f t="shared" si="113"/>
        <v>1.7999999999999998</v>
      </c>
      <c r="D205" s="40">
        <v>1</v>
      </c>
      <c r="E205" s="40">
        <f t="shared" si="147"/>
        <v>1.7999999999999998</v>
      </c>
      <c r="F205" s="40">
        <f t="shared" si="145"/>
        <v>50</v>
      </c>
      <c r="G205" s="40" t="s">
        <v>174</v>
      </c>
      <c r="H205" s="40" t="s">
        <v>194</v>
      </c>
      <c r="I205" s="50" t="s">
        <v>188</v>
      </c>
      <c r="J205" s="51">
        <v>1</v>
      </c>
      <c r="K205" s="52">
        <v>1</v>
      </c>
      <c r="L205" s="50" t="s">
        <v>187</v>
      </c>
      <c r="M205" s="51">
        <v>0</v>
      </c>
      <c r="N205" s="52">
        <v>1</v>
      </c>
      <c r="O205" s="50" t="s">
        <v>170</v>
      </c>
      <c r="P205" s="51">
        <v>1</v>
      </c>
      <c r="Q205" s="52">
        <v>1</v>
      </c>
      <c r="R205" s="50" t="s">
        <v>180</v>
      </c>
      <c r="S205" s="51">
        <v>3</v>
      </c>
      <c r="T205" s="52">
        <v>1</v>
      </c>
      <c r="U205" s="50" t="s">
        <v>190</v>
      </c>
      <c r="V205" s="51">
        <v>0</v>
      </c>
      <c r="W205" s="52">
        <v>1</v>
      </c>
      <c r="X205" s="50" t="s">
        <v>191</v>
      </c>
      <c r="Y205" s="51">
        <v>0</v>
      </c>
      <c r="Z205" s="52">
        <v>1</v>
      </c>
      <c r="AA205" s="50"/>
      <c r="AB205" s="51">
        <v>0</v>
      </c>
      <c r="AC205" s="52">
        <v>1</v>
      </c>
      <c r="AD205" s="50" t="s">
        <v>192</v>
      </c>
      <c r="AE205" s="51">
        <v>0</v>
      </c>
      <c r="AF205" s="52">
        <v>1</v>
      </c>
      <c r="AG205" s="50" t="s">
        <v>192</v>
      </c>
      <c r="AH205" s="51">
        <v>0</v>
      </c>
      <c r="AI205" s="52">
        <v>1</v>
      </c>
      <c r="AJ205" s="50" t="s">
        <v>192</v>
      </c>
      <c r="AK205" s="51">
        <v>0</v>
      </c>
      <c r="AL205" s="52">
        <v>1</v>
      </c>
      <c r="AM205" s="50" t="s">
        <v>188</v>
      </c>
      <c r="AN205" s="51">
        <v>0</v>
      </c>
      <c r="AO205" s="52">
        <v>1</v>
      </c>
      <c r="AP205">
        <f t="shared" si="146"/>
        <v>5</v>
      </c>
    </row>
    <row r="206" spans="1:42" x14ac:dyDescent="0.15">
      <c r="A206" s="40">
        <v>455</v>
      </c>
      <c r="B206" s="40" t="s">
        <v>248</v>
      </c>
      <c r="C206" s="41">
        <f t="shared" si="113"/>
        <v>0.72</v>
      </c>
      <c r="D206" s="40">
        <v>1</v>
      </c>
      <c r="E206" s="40">
        <f t="shared" si="147"/>
        <v>0.72</v>
      </c>
      <c r="F206" s="40">
        <f t="shared" si="145"/>
        <v>20</v>
      </c>
      <c r="G206" s="40" t="s">
        <v>174</v>
      </c>
      <c r="H206" s="40" t="s">
        <v>194</v>
      </c>
      <c r="I206" s="50" t="s">
        <v>188</v>
      </c>
      <c r="J206" s="51">
        <v>0</v>
      </c>
      <c r="K206" s="52">
        <v>1</v>
      </c>
      <c r="L206" s="50" t="s">
        <v>187</v>
      </c>
      <c r="M206" s="51">
        <v>0</v>
      </c>
      <c r="N206" s="52">
        <v>1</v>
      </c>
      <c r="O206" s="50" t="s">
        <v>170</v>
      </c>
      <c r="P206" s="51">
        <v>1</v>
      </c>
      <c r="Q206" s="52">
        <v>1</v>
      </c>
      <c r="R206" s="50" t="s">
        <v>180</v>
      </c>
      <c r="S206" s="51">
        <v>1</v>
      </c>
      <c r="T206" s="52">
        <v>1</v>
      </c>
      <c r="U206" s="50" t="s">
        <v>190</v>
      </c>
      <c r="V206" s="51">
        <v>0</v>
      </c>
      <c r="W206" s="52">
        <v>1</v>
      </c>
      <c r="X206" s="50" t="s">
        <v>191</v>
      </c>
      <c r="Y206" s="51">
        <v>0</v>
      </c>
      <c r="Z206" s="52">
        <v>1</v>
      </c>
      <c r="AA206" s="50"/>
      <c r="AB206" s="51">
        <v>0</v>
      </c>
      <c r="AC206" s="52">
        <v>1</v>
      </c>
      <c r="AD206" s="50" t="s">
        <v>192</v>
      </c>
      <c r="AE206" s="51">
        <v>0</v>
      </c>
      <c r="AF206" s="52">
        <v>1</v>
      </c>
      <c r="AG206" s="50" t="s">
        <v>192</v>
      </c>
      <c r="AH206" s="51">
        <v>0</v>
      </c>
      <c r="AI206" s="52">
        <v>1</v>
      </c>
      <c r="AJ206" s="50" t="s">
        <v>192</v>
      </c>
      <c r="AK206" s="51">
        <v>0</v>
      </c>
      <c r="AL206" s="52">
        <v>1</v>
      </c>
      <c r="AM206" s="50" t="s">
        <v>188</v>
      </c>
      <c r="AN206" s="51">
        <v>0</v>
      </c>
      <c r="AO206" s="52">
        <v>1</v>
      </c>
      <c r="AP206">
        <f t="shared" si="146"/>
        <v>2</v>
      </c>
    </row>
    <row r="207" spans="1:42" x14ac:dyDescent="0.15">
      <c r="A207" s="40">
        <v>456</v>
      </c>
      <c r="B207" s="40" t="s">
        <v>249</v>
      </c>
      <c r="C207" s="41">
        <f t="shared" si="113"/>
        <v>1.7999999999999998</v>
      </c>
      <c r="D207" s="40">
        <v>1</v>
      </c>
      <c r="E207" s="40">
        <f t="shared" si="147"/>
        <v>1.7999999999999998</v>
      </c>
      <c r="F207" s="40">
        <f t="shared" si="145"/>
        <v>50</v>
      </c>
      <c r="G207" s="40" t="s">
        <v>174</v>
      </c>
      <c r="H207" s="40" t="s">
        <v>194</v>
      </c>
      <c r="I207" s="50" t="s">
        <v>188</v>
      </c>
      <c r="J207" s="51">
        <v>1</v>
      </c>
      <c r="K207" s="52">
        <v>1</v>
      </c>
      <c r="L207" s="50" t="s">
        <v>187</v>
      </c>
      <c r="M207" s="51">
        <v>0</v>
      </c>
      <c r="N207" s="52">
        <v>1</v>
      </c>
      <c r="O207" s="50" t="s">
        <v>170</v>
      </c>
      <c r="P207" s="51">
        <v>1</v>
      </c>
      <c r="Q207" s="52">
        <v>1</v>
      </c>
      <c r="R207" s="50" t="s">
        <v>180</v>
      </c>
      <c r="S207" s="51">
        <v>3</v>
      </c>
      <c r="T207" s="52">
        <v>1</v>
      </c>
      <c r="U207" s="50" t="s">
        <v>190</v>
      </c>
      <c r="V207" s="51">
        <v>0</v>
      </c>
      <c r="W207" s="52">
        <v>1</v>
      </c>
      <c r="X207" s="50" t="s">
        <v>191</v>
      </c>
      <c r="Y207" s="51">
        <v>0</v>
      </c>
      <c r="Z207" s="52">
        <v>1</v>
      </c>
      <c r="AA207" s="50"/>
      <c r="AB207" s="51">
        <v>0</v>
      </c>
      <c r="AC207" s="52">
        <v>1</v>
      </c>
      <c r="AD207" s="50" t="s">
        <v>192</v>
      </c>
      <c r="AE207" s="51">
        <v>0</v>
      </c>
      <c r="AF207" s="52">
        <v>1</v>
      </c>
      <c r="AG207" s="50" t="s">
        <v>192</v>
      </c>
      <c r="AH207" s="51">
        <v>0</v>
      </c>
      <c r="AI207" s="52">
        <v>1</v>
      </c>
      <c r="AJ207" s="50" t="s">
        <v>192</v>
      </c>
      <c r="AK207" s="51">
        <v>0</v>
      </c>
      <c r="AL207" s="52">
        <v>1</v>
      </c>
      <c r="AM207" s="50" t="s">
        <v>188</v>
      </c>
      <c r="AN207" s="51">
        <v>0</v>
      </c>
      <c r="AO207" s="52">
        <v>1</v>
      </c>
      <c r="AP207">
        <f t="shared" si="146"/>
        <v>5</v>
      </c>
    </row>
    <row r="208" spans="1:42" x14ac:dyDescent="0.15">
      <c r="A208" s="40">
        <v>457</v>
      </c>
      <c r="B208" s="40" t="s">
        <v>250</v>
      </c>
      <c r="C208" s="41">
        <f t="shared" si="113"/>
        <v>1.0799999999999998</v>
      </c>
      <c r="D208" s="40">
        <v>1</v>
      </c>
      <c r="E208" s="40">
        <f t="shared" si="147"/>
        <v>1.0799999999999998</v>
      </c>
      <c r="F208" s="40">
        <f t="shared" si="145"/>
        <v>30</v>
      </c>
      <c r="G208" s="40" t="s">
        <v>174</v>
      </c>
      <c r="H208" s="40" t="s">
        <v>194</v>
      </c>
      <c r="I208" s="50" t="s">
        <v>188</v>
      </c>
      <c r="J208" s="51">
        <v>0</v>
      </c>
      <c r="K208" s="52">
        <v>1</v>
      </c>
      <c r="L208" s="50" t="s">
        <v>187</v>
      </c>
      <c r="M208" s="51">
        <v>0</v>
      </c>
      <c r="N208" s="52">
        <v>1</v>
      </c>
      <c r="O208" s="50" t="s">
        <v>170</v>
      </c>
      <c r="P208" s="51">
        <v>0</v>
      </c>
      <c r="Q208" s="52">
        <v>1</v>
      </c>
      <c r="R208" s="50" t="s">
        <v>188</v>
      </c>
      <c r="S208" s="51">
        <v>0</v>
      </c>
      <c r="T208" s="52">
        <v>1</v>
      </c>
      <c r="U208" s="50" t="s">
        <v>187</v>
      </c>
      <c r="V208" s="51">
        <v>0</v>
      </c>
      <c r="W208" s="52">
        <v>1</v>
      </c>
      <c r="X208" s="50" t="s">
        <v>189</v>
      </c>
      <c r="Y208" s="51">
        <v>3</v>
      </c>
      <c r="Z208" s="52">
        <v>1</v>
      </c>
      <c r="AA208" s="50"/>
      <c r="AB208" s="51">
        <v>0</v>
      </c>
      <c r="AC208" s="52">
        <v>1</v>
      </c>
      <c r="AD208" s="50" t="s">
        <v>192</v>
      </c>
      <c r="AE208" s="51">
        <v>0</v>
      </c>
      <c r="AF208" s="52">
        <v>1</v>
      </c>
      <c r="AG208" s="50" t="s">
        <v>192</v>
      </c>
      <c r="AH208" s="51">
        <v>0</v>
      </c>
      <c r="AI208" s="52">
        <v>1</v>
      </c>
      <c r="AJ208" s="50" t="s">
        <v>192</v>
      </c>
      <c r="AK208" s="51">
        <v>0</v>
      </c>
      <c r="AL208" s="52">
        <v>1</v>
      </c>
      <c r="AM208" s="50" t="s">
        <v>188</v>
      </c>
      <c r="AN208" s="51">
        <v>0</v>
      </c>
      <c r="AO208" s="52">
        <v>1</v>
      </c>
      <c r="AP208">
        <f t="shared" si="146"/>
        <v>3</v>
      </c>
    </row>
    <row r="209" spans="1:42" x14ac:dyDescent="0.15">
      <c r="A209" s="40">
        <v>458</v>
      </c>
      <c r="B209" s="40" t="s">
        <v>251</v>
      </c>
      <c r="C209" s="41">
        <f t="shared" si="113"/>
        <v>1.7999999999999998</v>
      </c>
      <c r="D209" s="40">
        <v>1</v>
      </c>
      <c r="E209" s="40">
        <f t="shared" si="147"/>
        <v>1.7999999999999998</v>
      </c>
      <c r="F209" s="40">
        <f t="shared" si="145"/>
        <v>50</v>
      </c>
      <c r="G209" s="40" t="s">
        <v>174</v>
      </c>
      <c r="H209" s="40"/>
      <c r="I209" s="50" t="s">
        <v>188</v>
      </c>
      <c r="J209" s="51">
        <v>1</v>
      </c>
      <c r="K209" s="52">
        <v>1</v>
      </c>
      <c r="L209" s="50" t="s">
        <v>187</v>
      </c>
      <c r="M209" s="51">
        <v>0</v>
      </c>
      <c r="N209" s="52">
        <v>1</v>
      </c>
      <c r="O209" s="50" t="s">
        <v>170</v>
      </c>
      <c r="P209" s="51">
        <v>1</v>
      </c>
      <c r="Q209" s="52">
        <v>1</v>
      </c>
      <c r="R209" s="50" t="s">
        <v>188</v>
      </c>
      <c r="S209" s="51">
        <v>0</v>
      </c>
      <c r="T209" s="52">
        <v>1</v>
      </c>
      <c r="U209" s="50" t="s">
        <v>187</v>
      </c>
      <c r="V209" s="51">
        <v>0</v>
      </c>
      <c r="W209" s="52">
        <v>1</v>
      </c>
      <c r="X209" s="50" t="s">
        <v>189</v>
      </c>
      <c r="Y209" s="51">
        <v>3</v>
      </c>
      <c r="Z209" s="52">
        <v>1</v>
      </c>
      <c r="AA209" s="50"/>
      <c r="AB209" s="51">
        <v>0</v>
      </c>
      <c r="AC209" s="52">
        <v>1</v>
      </c>
      <c r="AD209" s="50" t="s">
        <v>192</v>
      </c>
      <c r="AE209" s="51">
        <v>0</v>
      </c>
      <c r="AF209" s="52">
        <v>1</v>
      </c>
      <c r="AG209" s="50" t="s">
        <v>192</v>
      </c>
      <c r="AH209" s="51">
        <v>0</v>
      </c>
      <c r="AI209" s="52">
        <v>1</v>
      </c>
      <c r="AJ209" s="50" t="s">
        <v>192</v>
      </c>
      <c r="AK209" s="51">
        <v>0</v>
      </c>
      <c r="AL209" s="52">
        <v>1</v>
      </c>
      <c r="AM209" s="50" t="s">
        <v>188</v>
      </c>
      <c r="AN209" s="51">
        <v>0</v>
      </c>
      <c r="AO209" s="52">
        <v>1</v>
      </c>
      <c r="AP209">
        <f t="shared" si="146"/>
        <v>5</v>
      </c>
    </row>
    <row r="210" spans="1:42" x14ac:dyDescent="0.15">
      <c r="A210" s="40">
        <v>459</v>
      </c>
      <c r="B210" s="40" t="s">
        <v>252</v>
      </c>
      <c r="C210" s="41">
        <f t="shared" si="113"/>
        <v>5.04</v>
      </c>
      <c r="D210" s="40">
        <v>1</v>
      </c>
      <c r="E210" s="40">
        <f t="shared" si="147"/>
        <v>5.04</v>
      </c>
      <c r="F210" s="40">
        <f t="shared" si="145"/>
        <v>140</v>
      </c>
      <c r="G210" s="40" t="s">
        <v>174</v>
      </c>
      <c r="H210" s="40"/>
      <c r="I210" s="50" t="s">
        <v>188</v>
      </c>
      <c r="J210" s="51">
        <v>1</v>
      </c>
      <c r="K210" s="52">
        <v>1</v>
      </c>
      <c r="L210" s="50" t="s">
        <v>187</v>
      </c>
      <c r="M210" s="51">
        <v>0</v>
      </c>
      <c r="N210" s="52">
        <v>1</v>
      </c>
      <c r="O210" s="50" t="s">
        <v>170</v>
      </c>
      <c r="P210" s="51">
        <v>1</v>
      </c>
      <c r="Q210" s="52">
        <v>1</v>
      </c>
      <c r="R210" s="50" t="s">
        <v>180</v>
      </c>
      <c r="S210" s="51">
        <v>6</v>
      </c>
      <c r="T210" s="52">
        <v>1</v>
      </c>
      <c r="U210" s="50" t="s">
        <v>190</v>
      </c>
      <c r="V210" s="51">
        <v>0</v>
      </c>
      <c r="W210" s="52">
        <v>1</v>
      </c>
      <c r="X210" s="50" t="s">
        <v>191</v>
      </c>
      <c r="Y210" s="51">
        <v>6</v>
      </c>
      <c r="Z210" s="52">
        <v>1</v>
      </c>
      <c r="AA210" s="50"/>
      <c r="AB210" s="51">
        <v>0</v>
      </c>
      <c r="AC210" s="52">
        <v>1</v>
      </c>
      <c r="AD210" s="50" t="s">
        <v>192</v>
      </c>
      <c r="AE210" s="51">
        <v>0</v>
      </c>
      <c r="AF210" s="52">
        <v>1</v>
      </c>
      <c r="AG210" s="50" t="s">
        <v>192</v>
      </c>
      <c r="AH210" s="51">
        <v>0</v>
      </c>
      <c r="AI210" s="52">
        <v>1</v>
      </c>
      <c r="AJ210" s="50" t="s">
        <v>192</v>
      </c>
      <c r="AK210" s="51">
        <v>0</v>
      </c>
      <c r="AL210" s="52">
        <v>1</v>
      </c>
      <c r="AM210" s="50" t="s">
        <v>188</v>
      </c>
      <c r="AN210" s="51">
        <v>0</v>
      </c>
      <c r="AO210" s="52">
        <v>1</v>
      </c>
      <c r="AP210">
        <f t="shared" si="146"/>
        <v>14</v>
      </c>
    </row>
    <row r="211" spans="1:42" x14ac:dyDescent="0.15">
      <c r="A211" s="40">
        <v>460</v>
      </c>
      <c r="B211" s="15" t="s">
        <v>664</v>
      </c>
      <c r="C211" s="41">
        <f t="shared" ref="C211" si="156">E211</f>
        <v>5.04</v>
      </c>
      <c r="D211" s="40">
        <v>2</v>
      </c>
      <c r="E211" s="40">
        <f t="shared" si="147"/>
        <v>5.04</v>
      </c>
      <c r="F211" s="40">
        <f t="shared" si="145"/>
        <v>140</v>
      </c>
      <c r="G211" s="40" t="s">
        <v>174</v>
      </c>
      <c r="H211" s="40" t="s">
        <v>179</v>
      </c>
      <c r="I211" s="35" t="str">
        <f t="shared" ref="I211" si="157">IF(G211="G","A",(IF(G211="C","A",(IF(G211="T","A","")))))</f>
        <v>A</v>
      </c>
      <c r="J211" s="36">
        <v>1</v>
      </c>
      <c r="K211" s="37">
        <v>1</v>
      </c>
      <c r="L211" s="35" t="str">
        <f t="shared" ref="L211" si="158">IF(G211="G","B",(IF(G211="C","B",(IF(G211="T","B","")))))</f>
        <v>B</v>
      </c>
      <c r="M211" s="36">
        <v>0</v>
      </c>
      <c r="N211" s="37">
        <v>1</v>
      </c>
      <c r="O211" s="35" t="str">
        <f t="shared" ref="O211" si="159">IF(G211="G","G",(IF(G211="C","G",(IF(G211="T","G","")))))</f>
        <v>G</v>
      </c>
      <c r="P211" s="36">
        <v>1</v>
      </c>
      <c r="Q211" s="37">
        <v>1</v>
      </c>
      <c r="R211" s="35" t="str">
        <f t="shared" ref="R211" si="160">IF(G211="G","A",IF(G211="C","M",IF(G211="T","A","")))</f>
        <v>A</v>
      </c>
      <c r="S211" s="36">
        <v>0</v>
      </c>
      <c r="T211" s="37">
        <v>1</v>
      </c>
      <c r="U211" s="35" t="str">
        <f t="shared" ref="U211" si="161">IF(G211="G","B",IF(G211="C","X",IF(G211="T","B","")))</f>
        <v>B</v>
      </c>
      <c r="V211" s="36">
        <v>0</v>
      </c>
      <c r="W211" s="37">
        <v>1</v>
      </c>
      <c r="X211" s="35" t="str">
        <f t="shared" ref="X211" si="162">IF(G211="G","P",IF(G211="C","I",IF(G211="T","P","")))</f>
        <v>P</v>
      </c>
      <c r="Y211" s="36">
        <v>1</v>
      </c>
      <c r="Z211" s="37">
        <v>1</v>
      </c>
      <c r="AA211" s="35" t="str">
        <f t="shared" ref="AA211" si="163">IF(G211="T",IF(H211&lt;&gt;"",H211,""),"")</f>
        <v>F</v>
      </c>
      <c r="AB211" s="36">
        <v>10</v>
      </c>
      <c r="AC211" s="37">
        <v>1</v>
      </c>
      <c r="AD211" s="35" t="str">
        <f t="shared" ref="AD211" si="164">IF(G211="T","A","")</f>
        <v>A</v>
      </c>
      <c r="AE211" s="36">
        <v>0</v>
      </c>
      <c r="AF211" s="37">
        <v>1</v>
      </c>
      <c r="AG211" s="35" t="str">
        <f t="shared" ref="AG211" si="165">IF(G211="T","B","")</f>
        <v>B</v>
      </c>
      <c r="AH211" s="36">
        <v>0</v>
      </c>
      <c r="AI211" s="37">
        <v>1</v>
      </c>
      <c r="AJ211" s="35" t="str">
        <f t="shared" ref="AJ211" si="166">IF(G211="T","P","")</f>
        <v>P</v>
      </c>
      <c r="AK211" s="36">
        <v>0</v>
      </c>
      <c r="AL211" s="37">
        <v>1</v>
      </c>
      <c r="AM211" s="35" t="str">
        <f t="shared" ref="AM211" si="167">IF(G211="G","A",IF(G211="C","A",IF(G211="T","A","")))</f>
        <v>A</v>
      </c>
      <c r="AN211" s="36">
        <v>1</v>
      </c>
      <c r="AO211" s="37">
        <v>1</v>
      </c>
      <c r="AP211">
        <f t="shared" si="146"/>
        <v>14</v>
      </c>
    </row>
    <row r="212" spans="1:42" x14ac:dyDescent="0.15">
      <c r="A212" s="40">
        <v>461</v>
      </c>
      <c r="B212" s="40" t="s">
        <v>253</v>
      </c>
      <c r="C212" s="41">
        <f t="shared" ref="C212:C229" si="168">E212</f>
        <v>1.44</v>
      </c>
      <c r="D212" s="40">
        <v>1</v>
      </c>
      <c r="E212" s="40">
        <f t="shared" si="147"/>
        <v>1.44</v>
      </c>
      <c r="F212" s="40">
        <f t="shared" si="145"/>
        <v>40</v>
      </c>
      <c r="G212" s="40" t="s">
        <v>174</v>
      </c>
      <c r="H212" s="40" t="s">
        <v>194</v>
      </c>
      <c r="I212" s="50" t="s">
        <v>188</v>
      </c>
      <c r="J212" s="51">
        <v>1</v>
      </c>
      <c r="K212" s="52">
        <v>1</v>
      </c>
      <c r="L212" s="50" t="s">
        <v>187</v>
      </c>
      <c r="M212" s="51">
        <v>0</v>
      </c>
      <c r="N212" s="52">
        <v>1</v>
      </c>
      <c r="O212" s="50" t="s">
        <v>170</v>
      </c>
      <c r="P212" s="51">
        <v>3</v>
      </c>
      <c r="Q212" s="52">
        <v>1</v>
      </c>
      <c r="R212" s="50" t="s">
        <v>188</v>
      </c>
      <c r="S212" s="51">
        <v>0</v>
      </c>
      <c r="T212" s="52">
        <v>1</v>
      </c>
      <c r="U212" s="50" t="s">
        <v>187</v>
      </c>
      <c r="V212" s="51">
        <v>0</v>
      </c>
      <c r="W212" s="52">
        <v>1</v>
      </c>
      <c r="X212" s="50" t="s">
        <v>189</v>
      </c>
      <c r="Y212" s="51">
        <v>0</v>
      </c>
      <c r="Z212" s="52">
        <v>1</v>
      </c>
      <c r="AA212" s="50"/>
      <c r="AB212" s="51">
        <v>0</v>
      </c>
      <c r="AC212" s="52">
        <v>1</v>
      </c>
      <c r="AD212" s="50" t="s">
        <v>192</v>
      </c>
      <c r="AE212" s="51">
        <v>0</v>
      </c>
      <c r="AF212" s="52">
        <v>1</v>
      </c>
      <c r="AG212" s="50" t="s">
        <v>192</v>
      </c>
      <c r="AH212" s="51">
        <v>0</v>
      </c>
      <c r="AI212" s="52">
        <v>1</v>
      </c>
      <c r="AJ212" s="50" t="s">
        <v>192</v>
      </c>
      <c r="AK212" s="51">
        <v>0</v>
      </c>
      <c r="AL212" s="52">
        <v>1</v>
      </c>
      <c r="AM212" s="50" t="s">
        <v>188</v>
      </c>
      <c r="AN212" s="51">
        <v>0</v>
      </c>
      <c r="AO212" s="52">
        <v>1</v>
      </c>
      <c r="AP212">
        <f t="shared" si="146"/>
        <v>4</v>
      </c>
    </row>
    <row r="213" spans="1:42" x14ac:dyDescent="0.15">
      <c r="A213" s="40">
        <v>462</v>
      </c>
      <c r="B213" s="40" t="s">
        <v>254</v>
      </c>
      <c r="C213" s="41">
        <f t="shared" si="168"/>
        <v>1.7999999999999998</v>
      </c>
      <c r="D213" s="40">
        <v>1</v>
      </c>
      <c r="E213" s="40">
        <f t="shared" si="147"/>
        <v>1.7999999999999998</v>
      </c>
      <c r="F213" s="40">
        <f t="shared" si="145"/>
        <v>50</v>
      </c>
      <c r="G213" s="40" t="s">
        <v>174</v>
      </c>
      <c r="H213" s="40" t="s">
        <v>194</v>
      </c>
      <c r="I213" s="50" t="s">
        <v>188</v>
      </c>
      <c r="J213" s="51">
        <v>1</v>
      </c>
      <c r="K213" s="52">
        <v>1</v>
      </c>
      <c r="L213" s="50" t="s">
        <v>187</v>
      </c>
      <c r="M213" s="51">
        <v>0</v>
      </c>
      <c r="N213" s="52">
        <v>1</v>
      </c>
      <c r="O213" s="50" t="s">
        <v>170</v>
      </c>
      <c r="P213" s="51">
        <v>1</v>
      </c>
      <c r="Q213" s="52">
        <v>1</v>
      </c>
      <c r="R213" s="50" t="s">
        <v>180</v>
      </c>
      <c r="S213" s="51">
        <v>3</v>
      </c>
      <c r="T213" s="52">
        <v>1</v>
      </c>
      <c r="U213" s="50" t="s">
        <v>190</v>
      </c>
      <c r="V213" s="51">
        <v>0</v>
      </c>
      <c r="W213" s="52">
        <v>2</v>
      </c>
      <c r="X213" s="50" t="s">
        <v>189</v>
      </c>
      <c r="Y213" s="51">
        <v>0</v>
      </c>
      <c r="Z213" s="52">
        <v>1</v>
      </c>
      <c r="AA213" s="50"/>
      <c r="AB213" s="51">
        <v>0</v>
      </c>
      <c r="AC213" s="52">
        <v>1</v>
      </c>
      <c r="AD213" s="50" t="s">
        <v>192</v>
      </c>
      <c r="AE213" s="51">
        <v>0</v>
      </c>
      <c r="AF213" s="52">
        <v>1</v>
      </c>
      <c r="AG213" s="50" t="s">
        <v>192</v>
      </c>
      <c r="AH213" s="51">
        <v>0</v>
      </c>
      <c r="AI213" s="52">
        <v>1</v>
      </c>
      <c r="AJ213" s="50" t="s">
        <v>192</v>
      </c>
      <c r="AK213" s="51">
        <v>0</v>
      </c>
      <c r="AL213" s="52">
        <v>1</v>
      </c>
      <c r="AM213" s="50" t="s">
        <v>188</v>
      </c>
      <c r="AN213" s="51">
        <v>0</v>
      </c>
      <c r="AO213" s="52">
        <v>1</v>
      </c>
      <c r="AP213">
        <f t="shared" si="146"/>
        <v>5</v>
      </c>
    </row>
    <row r="214" spans="1:42" x14ac:dyDescent="0.15">
      <c r="A214" s="40">
        <v>463</v>
      </c>
      <c r="B214" s="40" t="s">
        <v>255</v>
      </c>
      <c r="C214" s="41">
        <f t="shared" si="168"/>
        <v>0.36</v>
      </c>
      <c r="D214" s="40">
        <v>1</v>
      </c>
      <c r="E214" s="40">
        <f t="shared" si="147"/>
        <v>0.36</v>
      </c>
      <c r="F214" s="40">
        <f t="shared" si="145"/>
        <v>10</v>
      </c>
      <c r="G214" s="40" t="s">
        <v>174</v>
      </c>
      <c r="H214" s="40" t="s">
        <v>194</v>
      </c>
      <c r="I214" s="50" t="s">
        <v>188</v>
      </c>
      <c r="J214" s="51">
        <v>0</v>
      </c>
      <c r="K214" s="52">
        <v>1</v>
      </c>
      <c r="L214" s="50" t="s">
        <v>187</v>
      </c>
      <c r="M214" s="51">
        <v>0</v>
      </c>
      <c r="N214" s="52">
        <v>1</v>
      </c>
      <c r="O214" s="50" t="s">
        <v>170</v>
      </c>
      <c r="P214" s="51">
        <v>0</v>
      </c>
      <c r="Q214" s="52">
        <v>1</v>
      </c>
      <c r="R214" s="50" t="s">
        <v>188</v>
      </c>
      <c r="S214" s="51">
        <v>1</v>
      </c>
      <c r="T214" s="52">
        <v>1</v>
      </c>
      <c r="U214" s="50" t="s">
        <v>187</v>
      </c>
      <c r="V214" s="51">
        <v>0</v>
      </c>
      <c r="W214" s="52">
        <v>1</v>
      </c>
      <c r="X214" s="50" t="s">
        <v>189</v>
      </c>
      <c r="Y214" s="51">
        <v>0</v>
      </c>
      <c r="Z214" s="52">
        <v>1</v>
      </c>
      <c r="AA214" s="50"/>
      <c r="AB214" s="51">
        <v>0</v>
      </c>
      <c r="AC214" s="52">
        <v>1</v>
      </c>
      <c r="AD214" s="50" t="s">
        <v>192</v>
      </c>
      <c r="AE214" s="51">
        <v>0</v>
      </c>
      <c r="AF214" s="52">
        <v>1</v>
      </c>
      <c r="AG214" s="50" t="s">
        <v>192</v>
      </c>
      <c r="AH214" s="51">
        <v>0</v>
      </c>
      <c r="AI214" s="52">
        <v>1</v>
      </c>
      <c r="AJ214" s="50" t="s">
        <v>192</v>
      </c>
      <c r="AK214" s="51">
        <v>0</v>
      </c>
      <c r="AL214" s="52">
        <v>1</v>
      </c>
      <c r="AM214" s="50" t="s">
        <v>188</v>
      </c>
      <c r="AN214" s="51">
        <v>0</v>
      </c>
      <c r="AO214" s="52">
        <v>1</v>
      </c>
      <c r="AP214">
        <f t="shared" si="146"/>
        <v>1</v>
      </c>
    </row>
    <row r="215" spans="1:42" x14ac:dyDescent="0.15">
      <c r="A215" s="40">
        <v>464</v>
      </c>
      <c r="B215" s="40" t="s">
        <v>256</v>
      </c>
      <c r="C215" s="41">
        <f t="shared" si="168"/>
        <v>15.12</v>
      </c>
      <c r="D215" s="40">
        <v>1</v>
      </c>
      <c r="E215" s="40">
        <f t="shared" si="147"/>
        <v>15.12</v>
      </c>
      <c r="F215" s="40">
        <f t="shared" si="145"/>
        <v>420</v>
      </c>
      <c r="G215" s="40" t="s">
        <v>174</v>
      </c>
      <c r="H215" s="40" t="s">
        <v>194</v>
      </c>
      <c r="I215" s="50" t="s">
        <v>188</v>
      </c>
      <c r="J215" s="51">
        <v>0</v>
      </c>
      <c r="K215" s="52">
        <v>1</v>
      </c>
      <c r="L215" s="50" t="s">
        <v>187</v>
      </c>
      <c r="M215" s="51">
        <v>0</v>
      </c>
      <c r="N215" s="52">
        <v>1</v>
      </c>
      <c r="O215" s="50" t="s">
        <v>170</v>
      </c>
      <c r="P215" s="51">
        <v>0</v>
      </c>
      <c r="Q215" s="52">
        <v>1</v>
      </c>
      <c r="R215" s="50" t="s">
        <v>180</v>
      </c>
      <c r="S215" s="51">
        <v>0</v>
      </c>
      <c r="T215" s="52">
        <v>1</v>
      </c>
      <c r="U215" s="50" t="s">
        <v>190</v>
      </c>
      <c r="V215" s="51">
        <v>42</v>
      </c>
      <c r="W215" s="52">
        <v>1</v>
      </c>
      <c r="X215" s="50" t="s">
        <v>191</v>
      </c>
      <c r="Y215" s="51">
        <v>0</v>
      </c>
      <c r="Z215" s="52">
        <v>1</v>
      </c>
      <c r="AA215" s="50"/>
      <c r="AB215" s="51">
        <v>0</v>
      </c>
      <c r="AC215" s="52">
        <v>1</v>
      </c>
      <c r="AD215" s="50" t="s">
        <v>192</v>
      </c>
      <c r="AE215" s="51">
        <v>0</v>
      </c>
      <c r="AF215" s="52">
        <v>1</v>
      </c>
      <c r="AG215" s="50" t="s">
        <v>192</v>
      </c>
      <c r="AH215" s="51">
        <v>0</v>
      </c>
      <c r="AI215" s="52">
        <v>1</v>
      </c>
      <c r="AJ215" s="50" t="s">
        <v>192</v>
      </c>
      <c r="AK215" s="51">
        <v>0</v>
      </c>
      <c r="AL215" s="52">
        <v>1</v>
      </c>
      <c r="AM215" s="50" t="s">
        <v>188</v>
      </c>
      <c r="AN215" s="51">
        <v>0</v>
      </c>
      <c r="AO215" s="52">
        <v>1</v>
      </c>
      <c r="AP215">
        <f t="shared" si="146"/>
        <v>42</v>
      </c>
    </row>
    <row r="216" spans="1:42" x14ac:dyDescent="0.15">
      <c r="A216" s="40">
        <v>465</v>
      </c>
      <c r="B216" s="40" t="s">
        <v>257</v>
      </c>
      <c r="C216" s="41">
        <f t="shared" si="168"/>
        <v>5.04</v>
      </c>
      <c r="D216" s="40">
        <v>1</v>
      </c>
      <c r="E216" s="40">
        <f t="shared" si="147"/>
        <v>5.04</v>
      </c>
      <c r="F216" s="40">
        <f t="shared" si="145"/>
        <v>140</v>
      </c>
      <c r="G216" s="40" t="s">
        <v>174</v>
      </c>
      <c r="H216" s="40" t="s">
        <v>194</v>
      </c>
      <c r="I216" s="50" t="s">
        <v>188</v>
      </c>
      <c r="J216" s="51">
        <v>1</v>
      </c>
      <c r="K216" s="52">
        <v>1</v>
      </c>
      <c r="L216" s="50" t="s">
        <v>187</v>
      </c>
      <c r="M216" s="51">
        <v>0</v>
      </c>
      <c r="N216" s="52">
        <v>1</v>
      </c>
      <c r="O216" s="50" t="s">
        <v>170</v>
      </c>
      <c r="P216" s="51">
        <v>1</v>
      </c>
      <c r="Q216" s="52">
        <v>1</v>
      </c>
      <c r="R216" s="50" t="s">
        <v>188</v>
      </c>
      <c r="S216" s="51">
        <v>0</v>
      </c>
      <c r="T216" s="52">
        <v>1</v>
      </c>
      <c r="U216" s="50" t="s">
        <v>187</v>
      </c>
      <c r="V216" s="51">
        <v>0</v>
      </c>
      <c r="W216" s="52">
        <v>1</v>
      </c>
      <c r="X216" s="50" t="s">
        <v>189</v>
      </c>
      <c r="Y216" s="51">
        <v>0</v>
      </c>
      <c r="Z216" s="52">
        <v>1</v>
      </c>
      <c r="AA216" s="50" t="s">
        <v>178</v>
      </c>
      <c r="AB216" s="51">
        <v>10</v>
      </c>
      <c r="AC216" s="52">
        <v>1</v>
      </c>
      <c r="AD216" s="50" t="s">
        <v>188</v>
      </c>
      <c r="AE216" s="51">
        <v>1</v>
      </c>
      <c r="AF216" s="52">
        <v>1</v>
      </c>
      <c r="AG216" s="50" t="s">
        <v>187</v>
      </c>
      <c r="AH216" s="51">
        <v>0</v>
      </c>
      <c r="AI216" s="52">
        <v>1</v>
      </c>
      <c r="AJ216" s="50" t="s">
        <v>189</v>
      </c>
      <c r="AK216" s="51">
        <v>1</v>
      </c>
      <c r="AL216" s="52">
        <v>1</v>
      </c>
      <c r="AM216" s="50" t="s">
        <v>188</v>
      </c>
      <c r="AN216" s="51">
        <v>0</v>
      </c>
      <c r="AO216" s="52">
        <v>1</v>
      </c>
      <c r="AP216">
        <f t="shared" si="146"/>
        <v>14</v>
      </c>
    </row>
    <row r="217" spans="1:42" x14ac:dyDescent="0.15">
      <c r="A217" s="40">
        <v>466</v>
      </c>
      <c r="B217" s="40" t="s">
        <v>258</v>
      </c>
      <c r="C217" s="41">
        <f t="shared" si="168"/>
        <v>1.0799999999999998</v>
      </c>
      <c r="D217" s="40">
        <v>1</v>
      </c>
      <c r="E217" s="40">
        <f t="shared" si="147"/>
        <v>1.0799999999999998</v>
      </c>
      <c r="F217" s="40">
        <f t="shared" si="145"/>
        <v>30</v>
      </c>
      <c r="G217" s="40" t="s">
        <v>174</v>
      </c>
      <c r="H217" s="40" t="s">
        <v>201</v>
      </c>
      <c r="I217" s="35" t="str">
        <f t="shared" ref="I217:I223" si="169">IF(G217="G","A",(IF(G217="C","A",(IF(G217="T","A","")))))</f>
        <v>A</v>
      </c>
      <c r="J217" s="36">
        <v>0</v>
      </c>
      <c r="K217" s="37">
        <v>1</v>
      </c>
      <c r="L217" s="35" t="str">
        <f t="shared" ref="L217:L223" si="170">IF(G217="G","B",(IF(G217="C","B",(IF(G217="T","B","")))))</f>
        <v>B</v>
      </c>
      <c r="M217" s="36">
        <v>0</v>
      </c>
      <c r="N217" s="37">
        <v>1</v>
      </c>
      <c r="O217" s="35" t="str">
        <f t="shared" ref="O217:O223" si="171">IF(G217="G","G",(IF(G217="C","G",(IF(G217="T","G","")))))</f>
        <v>G</v>
      </c>
      <c r="P217" s="36">
        <v>0</v>
      </c>
      <c r="Q217" s="37">
        <v>1</v>
      </c>
      <c r="R217" s="35" t="str">
        <f t="shared" ref="R217:R223" si="172">IF(G217="G","A",IF(G217="C","M",IF(G217="T","A","")))</f>
        <v>A</v>
      </c>
      <c r="S217" s="36">
        <v>0</v>
      </c>
      <c r="T217" s="37">
        <v>1</v>
      </c>
      <c r="U217" s="35" t="str">
        <f t="shared" ref="U217:U223" si="173">IF(G217="G","B",IF(G217="C","X",IF(G217="T","B","")))</f>
        <v>B</v>
      </c>
      <c r="V217" s="36">
        <v>0</v>
      </c>
      <c r="W217" s="37">
        <v>1</v>
      </c>
      <c r="X217" s="35" t="str">
        <f t="shared" ref="X217:X223" si="174">IF(G217="G","P",IF(G217="C","I",IF(G217="T","P","")))</f>
        <v>P</v>
      </c>
      <c r="Y217" s="36">
        <v>0</v>
      </c>
      <c r="Z217" s="37">
        <v>1</v>
      </c>
      <c r="AA217" s="35" t="str">
        <f t="shared" ref="AA217:AA223" si="175">IF(G217="T",IF(H217&lt;&gt;"",H217,""),"")</f>
        <v>L</v>
      </c>
      <c r="AB217" s="36">
        <v>3</v>
      </c>
      <c r="AC217" s="37">
        <v>1</v>
      </c>
      <c r="AD217" s="35" t="str">
        <f t="shared" ref="AD217:AD224" si="176">IF(G217="T","A","")</f>
        <v>A</v>
      </c>
      <c r="AE217" s="36">
        <v>0</v>
      </c>
      <c r="AF217" s="37">
        <v>1</v>
      </c>
      <c r="AG217" s="35" t="str">
        <f t="shared" ref="AG217:AG224" si="177">IF(G217="T","B","")</f>
        <v>B</v>
      </c>
      <c r="AH217" s="36">
        <v>0</v>
      </c>
      <c r="AI217" s="37">
        <v>1</v>
      </c>
      <c r="AJ217" s="35" t="str">
        <f t="shared" ref="AJ217:AJ224" si="178">IF(G217="T","P","")</f>
        <v>P</v>
      </c>
      <c r="AK217" s="36">
        <v>0</v>
      </c>
      <c r="AL217" s="37">
        <v>1</v>
      </c>
      <c r="AM217" s="35" t="str">
        <f t="shared" ref="AM217:AM224" si="179">IF(G217="G","A",IF(G217="C","A",IF(G217="T","A","")))</f>
        <v>A</v>
      </c>
      <c r="AN217" s="36">
        <v>0</v>
      </c>
      <c r="AO217" s="37">
        <v>1</v>
      </c>
      <c r="AP217">
        <f t="shared" si="146"/>
        <v>3</v>
      </c>
    </row>
    <row r="218" spans="1:42" x14ac:dyDescent="0.15">
      <c r="A218" s="40">
        <v>467</v>
      </c>
      <c r="B218" s="40" t="s">
        <v>259</v>
      </c>
      <c r="C218" s="41">
        <f t="shared" si="168"/>
        <v>1.0799999999999998</v>
      </c>
      <c r="D218" s="40">
        <v>1</v>
      </c>
      <c r="E218" s="40">
        <f t="shared" si="147"/>
        <v>1.0799999999999998</v>
      </c>
      <c r="F218" s="40">
        <f t="shared" si="145"/>
        <v>30</v>
      </c>
      <c r="G218" s="40" t="s">
        <v>174</v>
      </c>
      <c r="H218" s="40" t="s">
        <v>193</v>
      </c>
      <c r="I218" s="35" t="str">
        <f t="shared" si="169"/>
        <v>A</v>
      </c>
      <c r="J218" s="36">
        <v>0</v>
      </c>
      <c r="K218" s="37">
        <v>1</v>
      </c>
      <c r="L218" s="35" t="str">
        <f t="shared" si="170"/>
        <v>B</v>
      </c>
      <c r="M218" s="36">
        <v>0</v>
      </c>
      <c r="N218" s="37">
        <v>1</v>
      </c>
      <c r="O218" s="35" t="str">
        <f t="shared" si="171"/>
        <v>G</v>
      </c>
      <c r="P218" s="36">
        <v>0</v>
      </c>
      <c r="Q218" s="37">
        <v>1</v>
      </c>
      <c r="R218" s="35" t="str">
        <f t="shared" si="172"/>
        <v>A</v>
      </c>
      <c r="S218" s="36">
        <v>0</v>
      </c>
      <c r="T218" s="37">
        <v>1</v>
      </c>
      <c r="U218" s="35" t="str">
        <f t="shared" si="173"/>
        <v>B</v>
      </c>
      <c r="V218" s="36">
        <v>0</v>
      </c>
      <c r="W218" s="37">
        <v>1</v>
      </c>
      <c r="X218" s="35" t="str">
        <f t="shared" si="174"/>
        <v>P</v>
      </c>
      <c r="Y218" s="36">
        <v>0</v>
      </c>
      <c r="Z218" s="37">
        <v>1</v>
      </c>
      <c r="AA218" s="35" t="str">
        <f t="shared" si="175"/>
        <v>S</v>
      </c>
      <c r="AB218" s="36">
        <v>3</v>
      </c>
      <c r="AC218" s="37">
        <v>1</v>
      </c>
      <c r="AD218" s="35" t="str">
        <f t="shared" si="176"/>
        <v>A</v>
      </c>
      <c r="AE218" s="36">
        <v>0</v>
      </c>
      <c r="AF218" s="37">
        <v>1</v>
      </c>
      <c r="AG218" s="35" t="str">
        <f t="shared" si="177"/>
        <v>B</v>
      </c>
      <c r="AH218" s="36">
        <v>0</v>
      </c>
      <c r="AI218" s="37">
        <v>1</v>
      </c>
      <c r="AJ218" s="35" t="str">
        <f t="shared" si="178"/>
        <v>P</v>
      </c>
      <c r="AK218" s="36">
        <v>0</v>
      </c>
      <c r="AL218" s="37">
        <v>1</v>
      </c>
      <c r="AM218" s="35" t="str">
        <f t="shared" si="179"/>
        <v>A</v>
      </c>
      <c r="AN218" s="36">
        <v>0</v>
      </c>
      <c r="AO218" s="37">
        <v>1</v>
      </c>
      <c r="AP218">
        <f t="shared" si="146"/>
        <v>3</v>
      </c>
    </row>
    <row r="219" spans="1:42" x14ac:dyDescent="0.15">
      <c r="A219" s="40">
        <v>468</v>
      </c>
      <c r="B219" s="40" t="s">
        <v>260</v>
      </c>
      <c r="C219" s="41">
        <f t="shared" si="168"/>
        <v>1.0799999999999998</v>
      </c>
      <c r="D219" s="40">
        <v>1</v>
      </c>
      <c r="E219" s="40">
        <f t="shared" si="147"/>
        <v>1.0799999999999998</v>
      </c>
      <c r="F219" s="40">
        <f t="shared" si="145"/>
        <v>30</v>
      </c>
      <c r="G219" s="40" t="s">
        <v>174</v>
      </c>
      <c r="H219" s="40" t="s">
        <v>179</v>
      </c>
      <c r="I219" s="35" t="str">
        <f t="shared" si="169"/>
        <v>A</v>
      </c>
      <c r="J219" s="36">
        <v>0</v>
      </c>
      <c r="K219" s="37">
        <v>1</v>
      </c>
      <c r="L219" s="35" t="str">
        <f t="shared" si="170"/>
        <v>B</v>
      </c>
      <c r="M219" s="36">
        <v>0</v>
      </c>
      <c r="N219" s="37">
        <v>1</v>
      </c>
      <c r="O219" s="35" t="str">
        <f t="shared" si="171"/>
        <v>G</v>
      </c>
      <c r="P219" s="36">
        <v>0</v>
      </c>
      <c r="Q219" s="37">
        <v>1</v>
      </c>
      <c r="R219" s="35" t="str">
        <f t="shared" si="172"/>
        <v>A</v>
      </c>
      <c r="S219" s="36">
        <v>0</v>
      </c>
      <c r="T219" s="37">
        <v>1</v>
      </c>
      <c r="U219" s="35" t="str">
        <f t="shared" si="173"/>
        <v>B</v>
      </c>
      <c r="V219" s="36">
        <v>0</v>
      </c>
      <c r="W219" s="37">
        <v>1</v>
      </c>
      <c r="X219" s="35" t="str">
        <f t="shared" si="174"/>
        <v>P</v>
      </c>
      <c r="Y219" s="36">
        <v>0</v>
      </c>
      <c r="Z219" s="37">
        <v>1</v>
      </c>
      <c r="AA219" s="35" t="str">
        <f t="shared" si="175"/>
        <v>F</v>
      </c>
      <c r="AB219" s="36">
        <v>3</v>
      </c>
      <c r="AC219" s="37">
        <v>1</v>
      </c>
      <c r="AD219" s="35" t="str">
        <f t="shared" si="176"/>
        <v>A</v>
      </c>
      <c r="AE219" s="36">
        <v>0</v>
      </c>
      <c r="AF219" s="37">
        <v>1</v>
      </c>
      <c r="AG219" s="35" t="str">
        <f t="shared" si="177"/>
        <v>B</v>
      </c>
      <c r="AH219" s="36">
        <v>0</v>
      </c>
      <c r="AI219" s="37">
        <v>1</v>
      </c>
      <c r="AJ219" s="35" t="str">
        <f t="shared" si="178"/>
        <v>P</v>
      </c>
      <c r="AK219" s="36">
        <v>0</v>
      </c>
      <c r="AL219" s="37">
        <v>1</v>
      </c>
      <c r="AM219" s="35" t="str">
        <f t="shared" si="179"/>
        <v>A</v>
      </c>
      <c r="AN219" s="36">
        <v>0</v>
      </c>
      <c r="AO219" s="37">
        <v>1</v>
      </c>
      <c r="AP219">
        <f t="shared" si="146"/>
        <v>3</v>
      </c>
    </row>
    <row r="220" spans="1:42" x14ac:dyDescent="0.15">
      <c r="A220" s="40">
        <v>469</v>
      </c>
      <c r="B220" s="40" t="s">
        <v>261</v>
      </c>
      <c r="C220" s="41">
        <f t="shared" si="168"/>
        <v>1.7999999999999998</v>
      </c>
      <c r="D220" s="40">
        <v>1</v>
      </c>
      <c r="E220" s="40">
        <f t="shared" si="147"/>
        <v>1.7999999999999998</v>
      </c>
      <c r="F220" s="40">
        <f t="shared" si="145"/>
        <v>50</v>
      </c>
      <c r="G220" s="40" t="s">
        <v>174</v>
      </c>
      <c r="H220" s="40"/>
      <c r="I220" s="35" t="str">
        <f t="shared" si="169"/>
        <v>A</v>
      </c>
      <c r="J220" s="36">
        <v>1</v>
      </c>
      <c r="K220" s="37">
        <v>1</v>
      </c>
      <c r="L220" s="35" t="str">
        <f t="shared" si="170"/>
        <v>B</v>
      </c>
      <c r="M220" s="36">
        <v>0</v>
      </c>
      <c r="N220" s="37">
        <v>1</v>
      </c>
      <c r="O220" s="35" t="str">
        <f t="shared" si="171"/>
        <v>G</v>
      </c>
      <c r="P220" s="36">
        <v>1</v>
      </c>
      <c r="Q220" s="37">
        <v>1</v>
      </c>
      <c r="R220" s="35" t="str">
        <f t="shared" si="172"/>
        <v>A</v>
      </c>
      <c r="S220" s="36">
        <v>1</v>
      </c>
      <c r="T220" s="37">
        <v>1</v>
      </c>
      <c r="U220" s="35" t="str">
        <f t="shared" si="173"/>
        <v>B</v>
      </c>
      <c r="V220" s="36">
        <v>0</v>
      </c>
      <c r="W220" s="37">
        <v>1</v>
      </c>
      <c r="X220" s="35" t="str">
        <f t="shared" si="174"/>
        <v>P</v>
      </c>
      <c r="Y220" s="36">
        <v>1</v>
      </c>
      <c r="Z220" s="37">
        <v>1</v>
      </c>
      <c r="AA220" s="35" t="str">
        <f t="shared" si="175"/>
        <v/>
      </c>
      <c r="AB220" s="36">
        <v>0</v>
      </c>
      <c r="AC220" s="37">
        <v>1</v>
      </c>
      <c r="AD220" s="35" t="str">
        <f t="shared" si="176"/>
        <v>A</v>
      </c>
      <c r="AE220" s="36">
        <v>0</v>
      </c>
      <c r="AF220" s="37">
        <v>1</v>
      </c>
      <c r="AG220" s="35" t="str">
        <f t="shared" si="177"/>
        <v>B</v>
      </c>
      <c r="AH220" s="36">
        <v>0</v>
      </c>
      <c r="AI220" s="37">
        <v>1</v>
      </c>
      <c r="AJ220" s="35" t="str">
        <f t="shared" si="178"/>
        <v>P</v>
      </c>
      <c r="AK220" s="36">
        <v>0</v>
      </c>
      <c r="AL220" s="37">
        <v>1</v>
      </c>
      <c r="AM220" s="35" t="str">
        <f t="shared" si="179"/>
        <v>A</v>
      </c>
      <c r="AN220" s="36">
        <v>1</v>
      </c>
      <c r="AO220" s="37">
        <v>1</v>
      </c>
      <c r="AP220">
        <f t="shared" si="146"/>
        <v>5</v>
      </c>
    </row>
    <row r="221" spans="1:42" x14ac:dyDescent="0.15">
      <c r="A221" s="40">
        <v>470</v>
      </c>
      <c r="B221" s="40" t="s">
        <v>262</v>
      </c>
      <c r="C221" s="41">
        <f t="shared" si="168"/>
        <v>3.2399999999999998</v>
      </c>
      <c r="D221" s="40">
        <v>1</v>
      </c>
      <c r="E221" s="40">
        <f t="shared" si="147"/>
        <v>3.2399999999999998</v>
      </c>
      <c r="F221" s="40">
        <f t="shared" si="145"/>
        <v>90</v>
      </c>
      <c r="G221" s="40" t="s">
        <v>174</v>
      </c>
      <c r="H221" s="40"/>
      <c r="I221" s="35" t="str">
        <f t="shared" si="169"/>
        <v>A</v>
      </c>
      <c r="J221" s="36">
        <v>1</v>
      </c>
      <c r="K221" s="37">
        <v>1</v>
      </c>
      <c r="L221" s="35" t="str">
        <f t="shared" si="170"/>
        <v>B</v>
      </c>
      <c r="M221" s="36">
        <v>0</v>
      </c>
      <c r="N221" s="37">
        <v>1</v>
      </c>
      <c r="O221" s="35" t="str">
        <f t="shared" si="171"/>
        <v>G</v>
      </c>
      <c r="P221" s="36">
        <v>1</v>
      </c>
      <c r="Q221" s="37">
        <v>1</v>
      </c>
      <c r="R221" s="35" t="str">
        <f t="shared" si="172"/>
        <v>A</v>
      </c>
      <c r="S221" s="36">
        <v>6</v>
      </c>
      <c r="T221" s="37">
        <v>1</v>
      </c>
      <c r="U221" s="35" t="str">
        <f t="shared" si="173"/>
        <v>B</v>
      </c>
      <c r="V221" s="36">
        <v>0</v>
      </c>
      <c r="W221" s="37">
        <v>1</v>
      </c>
      <c r="X221" s="35" t="str">
        <f t="shared" si="174"/>
        <v>P</v>
      </c>
      <c r="Y221" s="36">
        <v>0</v>
      </c>
      <c r="Z221" s="37">
        <v>1</v>
      </c>
      <c r="AA221" s="35" t="str">
        <f t="shared" si="175"/>
        <v/>
      </c>
      <c r="AB221" s="36">
        <v>0</v>
      </c>
      <c r="AC221" s="37">
        <v>1</v>
      </c>
      <c r="AD221" s="35" t="str">
        <f t="shared" si="176"/>
        <v>A</v>
      </c>
      <c r="AE221" s="36">
        <v>0</v>
      </c>
      <c r="AF221" s="37">
        <v>1</v>
      </c>
      <c r="AG221" s="35" t="str">
        <f t="shared" si="177"/>
        <v>B</v>
      </c>
      <c r="AH221" s="36">
        <v>0</v>
      </c>
      <c r="AI221" s="37">
        <v>1</v>
      </c>
      <c r="AJ221" s="35" t="str">
        <f t="shared" si="178"/>
        <v>P</v>
      </c>
      <c r="AK221" s="36">
        <v>0</v>
      </c>
      <c r="AL221" s="37">
        <v>1</v>
      </c>
      <c r="AM221" s="35" t="str">
        <f t="shared" si="179"/>
        <v>A</v>
      </c>
      <c r="AN221" s="36">
        <v>1</v>
      </c>
      <c r="AO221" s="37">
        <v>1</v>
      </c>
      <c r="AP221">
        <f t="shared" si="146"/>
        <v>9</v>
      </c>
    </row>
    <row r="222" spans="1:42" x14ac:dyDescent="0.15">
      <c r="A222" s="40">
        <v>472</v>
      </c>
      <c r="B222" s="40" t="s">
        <v>263</v>
      </c>
      <c r="C222" s="41">
        <f t="shared" si="168"/>
        <v>7.919999999999999</v>
      </c>
      <c r="D222" s="40">
        <v>1</v>
      </c>
      <c r="E222" s="40">
        <f t="shared" si="147"/>
        <v>7.919999999999999</v>
      </c>
      <c r="F222" s="40">
        <f t="shared" si="145"/>
        <v>220</v>
      </c>
      <c r="G222" s="40" t="s">
        <v>174</v>
      </c>
      <c r="H222" s="40" t="s">
        <v>171</v>
      </c>
      <c r="I222" s="35" t="str">
        <f t="shared" si="169"/>
        <v>A</v>
      </c>
      <c r="J222" s="36">
        <v>1</v>
      </c>
      <c r="K222" s="37">
        <v>1</v>
      </c>
      <c r="L222" s="35" t="str">
        <f t="shared" si="170"/>
        <v>B</v>
      </c>
      <c r="M222" s="36">
        <v>0</v>
      </c>
      <c r="N222" s="37">
        <v>1</v>
      </c>
      <c r="O222" s="35" t="str">
        <f t="shared" si="171"/>
        <v>G</v>
      </c>
      <c r="P222" s="36">
        <v>1</v>
      </c>
      <c r="Q222" s="37">
        <v>1</v>
      </c>
      <c r="R222" s="35" t="str">
        <f t="shared" si="172"/>
        <v>A</v>
      </c>
      <c r="S222" s="36">
        <v>1</v>
      </c>
      <c r="T222" s="37">
        <v>1</v>
      </c>
      <c r="U222" s="35" t="str">
        <f t="shared" si="173"/>
        <v>B</v>
      </c>
      <c r="V222" s="36">
        <v>0</v>
      </c>
      <c r="W222" s="37">
        <v>1</v>
      </c>
      <c r="X222" s="35" t="str">
        <f t="shared" si="174"/>
        <v>P</v>
      </c>
      <c r="Y222" s="36">
        <v>1</v>
      </c>
      <c r="Z222" s="37">
        <v>1</v>
      </c>
      <c r="AA222" s="35" t="str">
        <f t="shared" si="175"/>
        <v>C</v>
      </c>
      <c r="AB222" s="36">
        <v>16</v>
      </c>
      <c r="AC222" s="37">
        <v>1</v>
      </c>
      <c r="AD222" s="35" t="str">
        <f t="shared" si="176"/>
        <v>A</v>
      </c>
      <c r="AE222" s="36">
        <v>1</v>
      </c>
      <c r="AF222" s="37">
        <v>1</v>
      </c>
      <c r="AG222" s="35" t="str">
        <f t="shared" si="177"/>
        <v>B</v>
      </c>
      <c r="AH222" s="36">
        <v>0</v>
      </c>
      <c r="AI222" s="37">
        <v>1</v>
      </c>
      <c r="AJ222" s="35" t="str">
        <f t="shared" si="178"/>
        <v>P</v>
      </c>
      <c r="AK222" s="36">
        <v>1</v>
      </c>
      <c r="AL222" s="37">
        <v>1</v>
      </c>
      <c r="AM222" s="35" t="str">
        <f t="shared" si="179"/>
        <v>A</v>
      </c>
      <c r="AN222" s="36">
        <v>0</v>
      </c>
      <c r="AO222" s="37">
        <v>1</v>
      </c>
      <c r="AP222">
        <f t="shared" si="146"/>
        <v>22</v>
      </c>
    </row>
    <row r="223" spans="1:42" x14ac:dyDescent="0.15">
      <c r="A223" s="40">
        <v>473</v>
      </c>
      <c r="B223" s="40" t="s">
        <v>264</v>
      </c>
      <c r="C223" s="41">
        <f t="shared" si="168"/>
        <v>4.68</v>
      </c>
      <c r="D223" s="40">
        <v>1</v>
      </c>
      <c r="E223" s="40">
        <f t="shared" si="147"/>
        <v>4.68</v>
      </c>
      <c r="F223" s="40">
        <f t="shared" si="145"/>
        <v>130</v>
      </c>
      <c r="G223" s="40" t="s">
        <v>174</v>
      </c>
      <c r="H223" s="40"/>
      <c r="I223" s="35" t="str">
        <f t="shared" si="169"/>
        <v>A</v>
      </c>
      <c r="J223" s="36">
        <v>1</v>
      </c>
      <c r="K223" s="37">
        <v>1</v>
      </c>
      <c r="L223" s="35" t="str">
        <f t="shared" si="170"/>
        <v>B</v>
      </c>
      <c r="M223" s="36">
        <v>0</v>
      </c>
      <c r="N223" s="37">
        <v>1</v>
      </c>
      <c r="O223" s="35" t="str">
        <f t="shared" si="171"/>
        <v>G</v>
      </c>
      <c r="P223" s="36">
        <v>1</v>
      </c>
      <c r="Q223" s="37">
        <v>6</v>
      </c>
      <c r="R223" s="35" t="str">
        <f t="shared" si="172"/>
        <v>A</v>
      </c>
      <c r="S223" s="36">
        <v>1</v>
      </c>
      <c r="T223" s="37">
        <v>6</v>
      </c>
      <c r="U223" s="35" t="str">
        <f t="shared" si="173"/>
        <v>B</v>
      </c>
      <c r="V223" s="36">
        <v>0</v>
      </c>
      <c r="W223" s="37">
        <v>1</v>
      </c>
      <c r="X223" s="35" t="str">
        <f t="shared" si="174"/>
        <v>P</v>
      </c>
      <c r="Y223" s="36">
        <v>0</v>
      </c>
      <c r="Z223" s="37">
        <v>1</v>
      </c>
      <c r="AA223" s="35" t="str">
        <f t="shared" si="175"/>
        <v/>
      </c>
      <c r="AB223" s="36">
        <v>0</v>
      </c>
      <c r="AC223" s="37">
        <v>1</v>
      </c>
      <c r="AD223" s="35" t="str">
        <f t="shared" si="176"/>
        <v>A</v>
      </c>
      <c r="AE223" s="36">
        <v>0</v>
      </c>
      <c r="AF223" s="37">
        <v>1</v>
      </c>
      <c r="AG223" s="35" t="str">
        <f t="shared" si="177"/>
        <v>B</v>
      </c>
      <c r="AH223" s="36">
        <v>0</v>
      </c>
      <c r="AI223" s="37">
        <v>1</v>
      </c>
      <c r="AJ223" s="35" t="str">
        <f t="shared" si="178"/>
        <v>P</v>
      </c>
      <c r="AK223" s="36">
        <v>0</v>
      </c>
      <c r="AL223" s="37">
        <v>1</v>
      </c>
      <c r="AM223" s="35" t="str">
        <f t="shared" si="179"/>
        <v>A</v>
      </c>
      <c r="AN223" s="36">
        <v>0</v>
      </c>
      <c r="AO223" s="37">
        <v>1</v>
      </c>
      <c r="AP223">
        <f t="shared" si="146"/>
        <v>13</v>
      </c>
    </row>
    <row r="224" spans="1:42" x14ac:dyDescent="0.15">
      <c r="A224" s="40">
        <v>474</v>
      </c>
      <c r="B224" s="40" t="s">
        <v>265</v>
      </c>
      <c r="C224" s="41">
        <f t="shared" si="168"/>
        <v>1.7999999999999998</v>
      </c>
      <c r="D224" s="40">
        <v>1</v>
      </c>
      <c r="E224" s="40">
        <f t="shared" si="147"/>
        <v>1.7999999999999998</v>
      </c>
      <c r="F224" s="40">
        <f t="shared" si="145"/>
        <v>50</v>
      </c>
      <c r="G224" s="40" t="s">
        <v>174</v>
      </c>
      <c r="H224" s="40"/>
      <c r="I224" s="35" t="s">
        <v>188</v>
      </c>
      <c r="J224" s="36">
        <v>1</v>
      </c>
      <c r="K224" s="37">
        <v>1</v>
      </c>
      <c r="L224" s="35" t="s">
        <v>187</v>
      </c>
      <c r="M224" s="36">
        <v>0</v>
      </c>
      <c r="N224" s="37">
        <v>1</v>
      </c>
      <c r="O224" s="35" t="s">
        <v>170</v>
      </c>
      <c r="P224" s="36">
        <v>1</v>
      </c>
      <c r="Q224" s="37">
        <v>1</v>
      </c>
      <c r="R224" s="35" t="s">
        <v>188</v>
      </c>
      <c r="S224" s="36">
        <v>1</v>
      </c>
      <c r="T224" s="37">
        <v>1</v>
      </c>
      <c r="U224" s="35" t="s">
        <v>187</v>
      </c>
      <c r="V224" s="36">
        <v>0</v>
      </c>
      <c r="W224" s="37">
        <v>1</v>
      </c>
      <c r="X224" s="35" t="s">
        <v>189</v>
      </c>
      <c r="Y224" s="36">
        <v>1</v>
      </c>
      <c r="Z224" s="37">
        <v>1</v>
      </c>
      <c r="AA224" s="35" t="s">
        <v>188</v>
      </c>
      <c r="AB224" s="36">
        <v>1</v>
      </c>
      <c r="AC224" s="37">
        <v>1</v>
      </c>
      <c r="AD224" s="35" t="str">
        <f t="shared" si="176"/>
        <v>A</v>
      </c>
      <c r="AE224" s="36">
        <v>0</v>
      </c>
      <c r="AF224" s="37">
        <v>1</v>
      </c>
      <c r="AG224" s="35" t="str">
        <f t="shared" si="177"/>
        <v>B</v>
      </c>
      <c r="AH224" s="36">
        <v>0</v>
      </c>
      <c r="AI224" s="37">
        <v>1</v>
      </c>
      <c r="AJ224" s="35" t="str">
        <f t="shared" si="178"/>
        <v>P</v>
      </c>
      <c r="AK224" s="36">
        <v>0</v>
      </c>
      <c r="AL224" s="37">
        <v>1</v>
      </c>
      <c r="AM224" s="35" t="str">
        <f t="shared" si="179"/>
        <v>A</v>
      </c>
      <c r="AN224" s="36">
        <v>0</v>
      </c>
      <c r="AO224" s="37">
        <v>1</v>
      </c>
      <c r="AP224">
        <f t="shared" si="146"/>
        <v>5</v>
      </c>
    </row>
    <row r="225" spans="1:42" x14ac:dyDescent="0.15">
      <c r="A225" s="40">
        <v>475</v>
      </c>
      <c r="B225" s="40" t="s">
        <v>266</v>
      </c>
      <c r="C225" s="41">
        <f t="shared" si="168"/>
        <v>3.5999999999999996</v>
      </c>
      <c r="D225" s="40">
        <v>1</v>
      </c>
      <c r="E225" s="40">
        <f t="shared" si="147"/>
        <v>3.5999999999999996</v>
      </c>
      <c r="F225" s="40">
        <f t="shared" si="145"/>
        <v>100</v>
      </c>
      <c r="G225" s="40" t="s">
        <v>174</v>
      </c>
      <c r="H225" s="40" t="s">
        <v>194</v>
      </c>
      <c r="I225" s="35" t="s">
        <v>188</v>
      </c>
      <c r="J225" s="36">
        <v>1</v>
      </c>
      <c r="K225" s="37">
        <v>1</v>
      </c>
      <c r="L225" s="35" t="s">
        <v>187</v>
      </c>
      <c r="M225" s="36">
        <v>0</v>
      </c>
      <c r="N225" s="37">
        <v>1</v>
      </c>
      <c r="O225" s="35" t="s">
        <v>170</v>
      </c>
      <c r="P225" s="36">
        <v>0</v>
      </c>
      <c r="Q225" s="37">
        <v>1</v>
      </c>
      <c r="R225" s="35" t="s">
        <v>180</v>
      </c>
      <c r="S225" s="36">
        <v>1</v>
      </c>
      <c r="T225" s="37">
        <v>1</v>
      </c>
      <c r="U225" s="35" t="s">
        <v>190</v>
      </c>
      <c r="V225" s="36">
        <v>6</v>
      </c>
      <c r="W225" s="37">
        <v>1</v>
      </c>
      <c r="X225" s="35" t="s">
        <v>191</v>
      </c>
      <c r="Y225" s="36">
        <v>1</v>
      </c>
      <c r="Z225" s="37">
        <v>1</v>
      </c>
      <c r="AA225" s="35"/>
      <c r="AB225" s="36">
        <v>0</v>
      </c>
      <c r="AC225" s="37">
        <v>1</v>
      </c>
      <c r="AD225" s="35"/>
      <c r="AE225" s="36">
        <v>0</v>
      </c>
      <c r="AF225" s="37">
        <v>1</v>
      </c>
      <c r="AG225" s="35"/>
      <c r="AH225" s="36">
        <v>0</v>
      </c>
      <c r="AI225" s="37">
        <v>1</v>
      </c>
      <c r="AJ225" s="35"/>
      <c r="AK225" s="36">
        <v>0</v>
      </c>
      <c r="AL225" s="37">
        <v>1</v>
      </c>
      <c r="AM225" s="35" t="s">
        <v>188</v>
      </c>
      <c r="AN225" s="36">
        <v>1</v>
      </c>
      <c r="AO225" s="37">
        <v>1</v>
      </c>
      <c r="AP225">
        <f t="shared" si="146"/>
        <v>10</v>
      </c>
    </row>
    <row r="226" spans="1:42" x14ac:dyDescent="0.15">
      <c r="A226" s="40">
        <v>476</v>
      </c>
      <c r="B226" s="40" t="s">
        <v>267</v>
      </c>
      <c r="C226" s="41">
        <f t="shared" si="168"/>
        <v>2.52</v>
      </c>
      <c r="D226" s="40">
        <v>1</v>
      </c>
      <c r="E226" s="40">
        <f t="shared" si="147"/>
        <v>2.52</v>
      </c>
      <c r="F226" s="40">
        <f t="shared" si="145"/>
        <v>70</v>
      </c>
      <c r="G226" s="40" t="s">
        <v>174</v>
      </c>
      <c r="H226" s="40"/>
      <c r="I226" s="35" t="s">
        <v>188</v>
      </c>
      <c r="J226" s="36">
        <v>1</v>
      </c>
      <c r="K226" s="37">
        <v>1</v>
      </c>
      <c r="L226" s="35" t="s">
        <v>187</v>
      </c>
      <c r="M226" s="36">
        <v>0</v>
      </c>
      <c r="N226" s="37">
        <v>1</v>
      </c>
      <c r="O226" s="35" t="s">
        <v>170</v>
      </c>
      <c r="P226" s="36">
        <v>1</v>
      </c>
      <c r="Q226" s="37">
        <v>1</v>
      </c>
      <c r="R226" s="35" t="s">
        <v>180</v>
      </c>
      <c r="S226" s="36">
        <v>3</v>
      </c>
      <c r="T226" s="37">
        <v>1</v>
      </c>
      <c r="U226" s="35" t="s">
        <v>190</v>
      </c>
      <c r="V226" s="36">
        <v>1</v>
      </c>
      <c r="W226" s="37">
        <v>1</v>
      </c>
      <c r="X226" s="35" t="s">
        <v>191</v>
      </c>
      <c r="Y226" s="36">
        <v>0</v>
      </c>
      <c r="Z226" s="37">
        <v>1</v>
      </c>
      <c r="AA226" s="35"/>
      <c r="AB226" s="36">
        <v>0</v>
      </c>
      <c r="AC226" s="37">
        <v>1</v>
      </c>
      <c r="AD226" s="35"/>
      <c r="AE226" s="36">
        <v>0</v>
      </c>
      <c r="AF226" s="37">
        <v>1</v>
      </c>
      <c r="AG226" s="35"/>
      <c r="AH226" s="36">
        <v>0</v>
      </c>
      <c r="AI226" s="37">
        <v>1</v>
      </c>
      <c r="AJ226" s="35"/>
      <c r="AK226" s="36">
        <v>0</v>
      </c>
      <c r="AL226" s="37">
        <v>1</v>
      </c>
      <c r="AM226" s="35" t="s">
        <v>188</v>
      </c>
      <c r="AN226" s="36">
        <v>1</v>
      </c>
      <c r="AO226" s="37">
        <v>1</v>
      </c>
      <c r="AP226">
        <f t="shared" si="146"/>
        <v>7</v>
      </c>
    </row>
    <row r="227" spans="1:42" x14ac:dyDescent="0.15">
      <c r="A227" s="40">
        <v>477</v>
      </c>
      <c r="B227" s="40" t="s">
        <v>268</v>
      </c>
      <c r="C227" s="41">
        <f t="shared" si="168"/>
        <v>2.88</v>
      </c>
      <c r="D227" s="40">
        <v>1</v>
      </c>
      <c r="E227" s="40">
        <f t="shared" si="147"/>
        <v>2.88</v>
      </c>
      <c r="F227" s="40">
        <f t="shared" si="145"/>
        <v>80</v>
      </c>
      <c r="G227" s="40" t="s">
        <v>174</v>
      </c>
      <c r="H227" s="40"/>
      <c r="I227" s="35" t="s">
        <v>188</v>
      </c>
      <c r="J227" s="36">
        <v>1</v>
      </c>
      <c r="K227" s="37">
        <v>1</v>
      </c>
      <c r="L227" s="35" t="s">
        <v>187</v>
      </c>
      <c r="M227" s="36">
        <v>0</v>
      </c>
      <c r="N227" s="37">
        <v>1</v>
      </c>
      <c r="O227" s="35" t="s">
        <v>170</v>
      </c>
      <c r="P227" s="36">
        <v>3</v>
      </c>
      <c r="Q227" s="37">
        <v>1</v>
      </c>
      <c r="R227" s="35" t="s">
        <v>188</v>
      </c>
      <c r="S227" s="36">
        <v>3</v>
      </c>
      <c r="T227" s="37">
        <v>1</v>
      </c>
      <c r="U227" s="35" t="s">
        <v>187</v>
      </c>
      <c r="V227" s="36">
        <v>0</v>
      </c>
      <c r="W227" s="37">
        <v>1</v>
      </c>
      <c r="X227" s="35" t="s">
        <v>189</v>
      </c>
      <c r="Y227" s="36">
        <v>0</v>
      </c>
      <c r="Z227" s="37">
        <v>1</v>
      </c>
      <c r="AA227" s="35"/>
      <c r="AB227" s="36">
        <v>0</v>
      </c>
      <c r="AC227" s="37">
        <v>1</v>
      </c>
      <c r="AD227" s="35"/>
      <c r="AE227" s="36">
        <v>0</v>
      </c>
      <c r="AF227" s="37">
        <v>1</v>
      </c>
      <c r="AG227" s="35"/>
      <c r="AH227" s="36">
        <v>0</v>
      </c>
      <c r="AI227" s="37">
        <v>1</v>
      </c>
      <c r="AJ227" s="35"/>
      <c r="AK227" s="36">
        <v>0</v>
      </c>
      <c r="AL227" s="37">
        <v>1</v>
      </c>
      <c r="AM227" s="35" t="s">
        <v>188</v>
      </c>
      <c r="AN227" s="36">
        <v>1</v>
      </c>
      <c r="AO227" s="37">
        <v>1</v>
      </c>
      <c r="AP227">
        <f t="shared" si="146"/>
        <v>8</v>
      </c>
    </row>
    <row r="228" spans="1:42" x14ac:dyDescent="0.15">
      <c r="A228" s="40">
        <v>478</v>
      </c>
      <c r="B228" s="40" t="s">
        <v>269</v>
      </c>
      <c r="C228" s="41">
        <f t="shared" si="168"/>
        <v>3.2399999999999998</v>
      </c>
      <c r="D228" s="40">
        <v>1</v>
      </c>
      <c r="E228" s="40">
        <f t="shared" si="147"/>
        <v>3.2399999999999998</v>
      </c>
      <c r="F228" s="40">
        <f t="shared" si="145"/>
        <v>90</v>
      </c>
      <c r="G228" s="40" t="s">
        <v>170</v>
      </c>
      <c r="H228" s="40"/>
      <c r="I228" s="35" t="str">
        <f t="shared" ref="I228:I238" si="180">IF(G228="G","A",(IF(G228="C","A",(IF(G228="T","A","")))))</f>
        <v>A</v>
      </c>
      <c r="J228" s="36">
        <v>0</v>
      </c>
      <c r="K228" s="37">
        <v>1</v>
      </c>
      <c r="L228" s="35" t="str">
        <f t="shared" ref="L228:L238" si="181">IF(G228="G","B",(IF(G228="C","B",(IF(G228="T","B","")))))</f>
        <v>B</v>
      </c>
      <c r="M228" s="36">
        <v>0</v>
      </c>
      <c r="N228" s="37">
        <v>1</v>
      </c>
      <c r="O228" s="35" t="str">
        <f t="shared" ref="O228:O238" si="182">IF(G228="G","G",(IF(G228="C","G",(IF(G228="T","G","")))))</f>
        <v>G</v>
      </c>
      <c r="P228" s="36">
        <v>3</v>
      </c>
      <c r="Q228" s="37">
        <v>2</v>
      </c>
      <c r="R228" s="35" t="str">
        <f t="shared" ref="R228:R238" si="183">IF(G228="G","A",IF(G228="C","M",IF(G228="T","A","")))</f>
        <v>A</v>
      </c>
      <c r="S228" s="36">
        <v>1</v>
      </c>
      <c r="T228" s="37">
        <v>2</v>
      </c>
      <c r="U228" s="35" t="str">
        <f t="shared" ref="U228:U238" si="184">IF(G228="G","B",IF(G228="C","X",IF(G228="T","B","")))</f>
        <v>B</v>
      </c>
      <c r="V228" s="36">
        <v>0</v>
      </c>
      <c r="W228" s="37">
        <v>1</v>
      </c>
      <c r="X228" s="35" t="str">
        <f t="shared" ref="X228:X238" si="185">IF(G228="G","P",IF(G228="C","I",IF(G228="T","P","")))</f>
        <v>P</v>
      </c>
      <c r="Y228" s="36">
        <v>1</v>
      </c>
      <c r="Z228" s="37">
        <v>1</v>
      </c>
      <c r="AA228" s="35" t="s">
        <v>188</v>
      </c>
      <c r="AB228" s="36">
        <v>0</v>
      </c>
      <c r="AC228" s="37">
        <v>1</v>
      </c>
      <c r="AD228" s="35" t="str">
        <f t="shared" ref="AD228:AD238" si="186">IF(G228="T","A","")</f>
        <v/>
      </c>
      <c r="AE228" s="36">
        <v>0</v>
      </c>
      <c r="AF228" s="37">
        <v>1</v>
      </c>
      <c r="AG228" s="35" t="str">
        <f t="shared" ref="AG228:AG238" si="187">IF(G228="T","B","")</f>
        <v/>
      </c>
      <c r="AH228" s="36">
        <v>0</v>
      </c>
      <c r="AI228" s="37">
        <v>1</v>
      </c>
      <c r="AJ228" s="35" t="str">
        <f t="shared" ref="AJ228:AJ238" si="188">IF(G228="T","P","")</f>
        <v/>
      </c>
      <c r="AK228" s="36">
        <v>0</v>
      </c>
      <c r="AL228" s="37">
        <v>1</v>
      </c>
      <c r="AM228" s="35" t="str">
        <f t="shared" ref="AM228:AM238" si="189">IF(G228="G","A",IF(G228="C","A",IF(G228="T","A","")))</f>
        <v>A</v>
      </c>
      <c r="AN228" s="36">
        <v>0</v>
      </c>
      <c r="AO228" s="37">
        <v>1</v>
      </c>
      <c r="AP228">
        <f t="shared" si="146"/>
        <v>9</v>
      </c>
    </row>
    <row r="229" spans="1:42" x14ac:dyDescent="0.15">
      <c r="A229" s="40">
        <v>479</v>
      </c>
      <c r="B229" s="40" t="s">
        <v>270</v>
      </c>
      <c r="C229" s="41">
        <f t="shared" si="168"/>
        <v>3.9599999999999995</v>
      </c>
      <c r="D229" s="40">
        <v>1</v>
      </c>
      <c r="E229" s="40">
        <f t="shared" si="147"/>
        <v>3.9599999999999995</v>
      </c>
      <c r="F229" s="40">
        <f t="shared" si="145"/>
        <v>110</v>
      </c>
      <c r="G229" s="40" t="s">
        <v>174</v>
      </c>
      <c r="H229" s="40"/>
      <c r="I229" s="35" t="str">
        <f t="shared" si="180"/>
        <v>A</v>
      </c>
      <c r="J229" s="36">
        <v>1</v>
      </c>
      <c r="K229" s="37">
        <v>2</v>
      </c>
      <c r="L229" s="35" t="str">
        <f t="shared" si="181"/>
        <v>B</v>
      </c>
      <c r="M229" s="36">
        <v>0</v>
      </c>
      <c r="N229" s="37">
        <v>1</v>
      </c>
      <c r="O229" s="35" t="str">
        <f t="shared" si="182"/>
        <v>G</v>
      </c>
      <c r="P229" s="36">
        <v>1</v>
      </c>
      <c r="Q229" s="37">
        <v>2</v>
      </c>
      <c r="R229" s="35" t="str">
        <f t="shared" si="183"/>
        <v>A</v>
      </c>
      <c r="S229" s="36">
        <v>1</v>
      </c>
      <c r="T229" s="37">
        <v>1</v>
      </c>
      <c r="U229" s="35" t="str">
        <f t="shared" si="184"/>
        <v>B</v>
      </c>
      <c r="V229" s="36">
        <v>0</v>
      </c>
      <c r="W229" s="37">
        <v>1</v>
      </c>
      <c r="X229" s="35" t="str">
        <f t="shared" si="185"/>
        <v>P</v>
      </c>
      <c r="Y229" s="36">
        <v>1</v>
      </c>
      <c r="Z229" s="37">
        <v>2</v>
      </c>
      <c r="AA229" s="35" t="s">
        <v>179</v>
      </c>
      <c r="AB229" s="36">
        <v>3</v>
      </c>
      <c r="AC229" s="37">
        <v>1</v>
      </c>
      <c r="AD229" s="35" t="str">
        <f t="shared" si="186"/>
        <v>A</v>
      </c>
      <c r="AE229" s="36">
        <v>1</v>
      </c>
      <c r="AF229" s="37">
        <v>1</v>
      </c>
      <c r="AG229" s="35" t="str">
        <f t="shared" si="187"/>
        <v>B</v>
      </c>
      <c r="AH229" s="36">
        <v>0</v>
      </c>
      <c r="AI229" s="37">
        <v>1</v>
      </c>
      <c r="AJ229" s="35" t="str">
        <f t="shared" si="188"/>
        <v>P</v>
      </c>
      <c r="AK229" s="36">
        <v>0</v>
      </c>
      <c r="AL229" s="37">
        <v>1</v>
      </c>
      <c r="AM229" s="35" t="str">
        <f t="shared" si="189"/>
        <v>A</v>
      </c>
      <c r="AN229" s="36">
        <v>0</v>
      </c>
      <c r="AO229" s="37">
        <v>1</v>
      </c>
      <c r="AP229">
        <f t="shared" si="146"/>
        <v>11</v>
      </c>
    </row>
    <row r="230" spans="1:42" s="54" customFormat="1" ht="15" x14ac:dyDescent="0.2">
      <c r="A230" s="40">
        <v>480</v>
      </c>
      <c r="B230" s="40" t="s">
        <v>271</v>
      </c>
      <c r="C230" s="41">
        <f>E230</f>
        <v>0.72</v>
      </c>
      <c r="D230" s="40">
        <v>1</v>
      </c>
      <c r="E230" s="40">
        <f t="shared" si="147"/>
        <v>0.72</v>
      </c>
      <c r="F230" s="40">
        <f t="shared" si="145"/>
        <v>20</v>
      </c>
      <c r="G230" s="40" t="s">
        <v>174</v>
      </c>
      <c r="H230" s="40" t="s">
        <v>178</v>
      </c>
      <c r="I230" s="35" t="str">
        <f t="shared" si="180"/>
        <v>A</v>
      </c>
      <c r="J230" s="36">
        <v>0</v>
      </c>
      <c r="K230" s="53">
        <v>1</v>
      </c>
      <c r="L230" s="35" t="str">
        <f t="shared" si="181"/>
        <v>B</v>
      </c>
      <c r="M230" s="36">
        <v>0</v>
      </c>
      <c r="N230" s="53">
        <v>1</v>
      </c>
      <c r="O230" s="35" t="str">
        <f t="shared" si="182"/>
        <v>G</v>
      </c>
      <c r="P230" s="36">
        <v>0</v>
      </c>
      <c r="Q230" s="53">
        <v>1</v>
      </c>
      <c r="R230" s="35" t="str">
        <f t="shared" si="183"/>
        <v>A</v>
      </c>
      <c r="S230" s="36">
        <v>0</v>
      </c>
      <c r="T230" s="53">
        <v>1</v>
      </c>
      <c r="U230" s="35" t="str">
        <f t="shared" si="184"/>
        <v>B</v>
      </c>
      <c r="V230" s="36">
        <v>0</v>
      </c>
      <c r="W230" s="53">
        <v>1</v>
      </c>
      <c r="X230" s="35" t="str">
        <f t="shared" si="185"/>
        <v>P</v>
      </c>
      <c r="Y230" s="36">
        <v>1</v>
      </c>
      <c r="Z230" s="53">
        <v>1</v>
      </c>
      <c r="AA230" s="35" t="str">
        <f t="shared" ref="AA230:AA238" si="190">IF(G230="T",IF(H230&lt;&gt;"",H230,""),"")</f>
        <v>K</v>
      </c>
      <c r="AB230" s="36">
        <v>1</v>
      </c>
      <c r="AC230" s="53">
        <v>1</v>
      </c>
      <c r="AD230" s="35" t="str">
        <f t="shared" si="186"/>
        <v>A</v>
      </c>
      <c r="AE230" s="36">
        <v>0</v>
      </c>
      <c r="AF230" s="53">
        <v>1</v>
      </c>
      <c r="AG230" s="35" t="str">
        <f t="shared" si="187"/>
        <v>B</v>
      </c>
      <c r="AH230" s="36">
        <v>0</v>
      </c>
      <c r="AI230" s="53">
        <v>1</v>
      </c>
      <c r="AJ230" s="35" t="str">
        <f t="shared" si="188"/>
        <v>P</v>
      </c>
      <c r="AK230" s="36">
        <v>0</v>
      </c>
      <c r="AL230" s="53">
        <v>1</v>
      </c>
      <c r="AM230" s="35" t="str">
        <f t="shared" si="189"/>
        <v>A</v>
      </c>
      <c r="AN230" s="36">
        <v>0</v>
      </c>
      <c r="AO230" s="53">
        <v>1</v>
      </c>
      <c r="AP230" s="54">
        <f t="shared" si="146"/>
        <v>2</v>
      </c>
    </row>
    <row r="231" spans="1:42" s="54" customFormat="1" ht="15" x14ac:dyDescent="0.2">
      <c r="A231" s="40">
        <v>481</v>
      </c>
      <c r="B231" s="40" t="s">
        <v>272</v>
      </c>
      <c r="C231" s="41">
        <f>E231</f>
        <v>2.1599999999999997</v>
      </c>
      <c r="D231" s="40">
        <v>1</v>
      </c>
      <c r="E231" s="40">
        <f t="shared" si="147"/>
        <v>2.1599999999999997</v>
      </c>
      <c r="F231" s="40">
        <f t="shared" si="145"/>
        <v>60</v>
      </c>
      <c r="G231" s="40" t="s">
        <v>174</v>
      </c>
      <c r="H231" s="40" t="s">
        <v>178</v>
      </c>
      <c r="I231" s="35" t="str">
        <f t="shared" si="180"/>
        <v>A</v>
      </c>
      <c r="J231" s="36">
        <v>0</v>
      </c>
      <c r="K231" s="53">
        <v>1</v>
      </c>
      <c r="L231" s="35" t="str">
        <f t="shared" si="181"/>
        <v>B</v>
      </c>
      <c r="M231" s="36">
        <v>0</v>
      </c>
      <c r="N231" s="53">
        <v>1</v>
      </c>
      <c r="O231" s="35" t="str">
        <f t="shared" si="182"/>
        <v>G</v>
      </c>
      <c r="P231" s="36">
        <v>0</v>
      </c>
      <c r="Q231" s="53">
        <v>1</v>
      </c>
      <c r="R231" s="35" t="str">
        <f t="shared" si="183"/>
        <v>A</v>
      </c>
      <c r="S231" s="36">
        <v>0</v>
      </c>
      <c r="T231" s="53">
        <v>1</v>
      </c>
      <c r="U231" s="35" t="str">
        <f t="shared" si="184"/>
        <v>B</v>
      </c>
      <c r="V231" s="36">
        <v>0</v>
      </c>
      <c r="W231" s="53">
        <v>1</v>
      </c>
      <c r="X231" s="35" t="str">
        <f t="shared" si="185"/>
        <v>P</v>
      </c>
      <c r="Y231" s="36">
        <v>3</v>
      </c>
      <c r="Z231" s="53">
        <v>1</v>
      </c>
      <c r="AA231" s="35" t="str">
        <f t="shared" si="190"/>
        <v>K</v>
      </c>
      <c r="AB231" s="36">
        <v>3</v>
      </c>
      <c r="AC231" s="53">
        <v>1</v>
      </c>
      <c r="AD231" s="35" t="str">
        <f t="shared" si="186"/>
        <v>A</v>
      </c>
      <c r="AE231" s="36">
        <v>0</v>
      </c>
      <c r="AF231" s="53">
        <v>1</v>
      </c>
      <c r="AG231" s="35" t="str">
        <f t="shared" si="187"/>
        <v>B</v>
      </c>
      <c r="AH231" s="36">
        <v>0</v>
      </c>
      <c r="AI231" s="53">
        <v>1</v>
      </c>
      <c r="AJ231" s="35" t="str">
        <f t="shared" si="188"/>
        <v>P</v>
      </c>
      <c r="AK231" s="36">
        <v>0</v>
      </c>
      <c r="AL231" s="53">
        <v>1</v>
      </c>
      <c r="AM231" s="35" t="str">
        <f t="shared" si="189"/>
        <v>A</v>
      </c>
      <c r="AN231" s="36">
        <v>0</v>
      </c>
      <c r="AO231" s="53">
        <v>1</v>
      </c>
      <c r="AP231" s="54">
        <f t="shared" si="146"/>
        <v>6</v>
      </c>
    </row>
    <row r="232" spans="1:42" s="54" customFormat="1" ht="15" x14ac:dyDescent="0.2">
      <c r="A232" s="40">
        <v>482</v>
      </c>
      <c r="B232" s="40" t="s">
        <v>273</v>
      </c>
      <c r="C232" s="41">
        <f t="shared" ref="C232:C238" si="191">E232</f>
        <v>3.2399999999999998</v>
      </c>
      <c r="D232" s="40">
        <v>1</v>
      </c>
      <c r="E232" s="40">
        <f t="shared" si="147"/>
        <v>3.2399999999999998</v>
      </c>
      <c r="F232" s="40">
        <f t="shared" si="145"/>
        <v>90</v>
      </c>
      <c r="G232" s="40" t="s">
        <v>174</v>
      </c>
      <c r="H232" s="40" t="s">
        <v>178</v>
      </c>
      <c r="I232" s="35" t="str">
        <f t="shared" si="180"/>
        <v>A</v>
      </c>
      <c r="J232" s="36">
        <v>0</v>
      </c>
      <c r="K232" s="53">
        <v>1</v>
      </c>
      <c r="L232" s="35" t="str">
        <f t="shared" si="181"/>
        <v>B</v>
      </c>
      <c r="M232" s="36">
        <v>0</v>
      </c>
      <c r="N232" s="53">
        <v>1</v>
      </c>
      <c r="O232" s="35" t="str">
        <f t="shared" si="182"/>
        <v>G</v>
      </c>
      <c r="P232" s="36">
        <v>0</v>
      </c>
      <c r="Q232" s="53">
        <v>1</v>
      </c>
      <c r="R232" s="35" t="str">
        <f t="shared" si="183"/>
        <v>A</v>
      </c>
      <c r="S232" s="36">
        <v>0</v>
      </c>
      <c r="T232" s="53">
        <v>1</v>
      </c>
      <c r="U232" s="35" t="str">
        <f t="shared" si="184"/>
        <v>B</v>
      </c>
      <c r="V232" s="36">
        <v>0</v>
      </c>
      <c r="W232" s="53">
        <v>1</v>
      </c>
      <c r="X232" s="35" t="str">
        <f t="shared" si="185"/>
        <v>P</v>
      </c>
      <c r="Y232" s="36">
        <v>3</v>
      </c>
      <c r="Z232" s="53">
        <v>1</v>
      </c>
      <c r="AA232" s="35" t="str">
        <f t="shared" si="190"/>
        <v>K</v>
      </c>
      <c r="AB232" s="36">
        <v>6</v>
      </c>
      <c r="AC232" s="53">
        <v>1</v>
      </c>
      <c r="AD232" s="35" t="str">
        <f t="shared" si="186"/>
        <v>A</v>
      </c>
      <c r="AE232" s="36">
        <v>0</v>
      </c>
      <c r="AF232" s="53">
        <v>1</v>
      </c>
      <c r="AG232" s="35" t="str">
        <f t="shared" si="187"/>
        <v>B</v>
      </c>
      <c r="AH232" s="36">
        <v>0</v>
      </c>
      <c r="AI232" s="53">
        <v>1</v>
      </c>
      <c r="AJ232" s="35" t="str">
        <f t="shared" si="188"/>
        <v>P</v>
      </c>
      <c r="AK232" s="36">
        <v>0</v>
      </c>
      <c r="AL232" s="53">
        <v>1</v>
      </c>
      <c r="AM232" s="35" t="str">
        <f t="shared" si="189"/>
        <v>A</v>
      </c>
      <c r="AN232" s="36">
        <v>0</v>
      </c>
      <c r="AO232" s="53">
        <v>1</v>
      </c>
      <c r="AP232" s="54">
        <f t="shared" si="146"/>
        <v>9</v>
      </c>
    </row>
    <row r="233" spans="1:42" s="54" customFormat="1" ht="15" x14ac:dyDescent="0.2">
      <c r="A233" s="40">
        <v>483</v>
      </c>
      <c r="B233" s="40" t="s">
        <v>274</v>
      </c>
      <c r="C233" s="41">
        <f t="shared" si="191"/>
        <v>4.68</v>
      </c>
      <c r="D233" s="40">
        <v>1</v>
      </c>
      <c r="E233" s="40">
        <f t="shared" si="147"/>
        <v>4.68</v>
      </c>
      <c r="F233" s="40">
        <f t="shared" si="145"/>
        <v>130</v>
      </c>
      <c r="G233" s="40" t="s">
        <v>174</v>
      </c>
      <c r="H233" s="40" t="s">
        <v>178</v>
      </c>
      <c r="I233" s="35" t="str">
        <f t="shared" si="180"/>
        <v>A</v>
      </c>
      <c r="J233" s="36">
        <v>0</v>
      </c>
      <c r="K233" s="53">
        <v>1</v>
      </c>
      <c r="L233" s="35" t="str">
        <f t="shared" si="181"/>
        <v>B</v>
      </c>
      <c r="M233" s="36">
        <v>0</v>
      </c>
      <c r="N233" s="53">
        <v>1</v>
      </c>
      <c r="O233" s="35" t="str">
        <f t="shared" si="182"/>
        <v>G</v>
      </c>
      <c r="P233" s="36">
        <v>0</v>
      </c>
      <c r="Q233" s="53">
        <v>1</v>
      </c>
      <c r="R233" s="35" t="str">
        <f t="shared" si="183"/>
        <v>A</v>
      </c>
      <c r="S233" s="36">
        <v>0</v>
      </c>
      <c r="T233" s="53">
        <v>1</v>
      </c>
      <c r="U233" s="35" t="str">
        <f t="shared" si="184"/>
        <v>B</v>
      </c>
      <c r="V233" s="36">
        <v>0</v>
      </c>
      <c r="W233" s="53">
        <v>1</v>
      </c>
      <c r="X233" s="35" t="str">
        <f t="shared" si="185"/>
        <v>P</v>
      </c>
      <c r="Y233" s="36">
        <v>3</v>
      </c>
      <c r="Z233" s="53">
        <v>1</v>
      </c>
      <c r="AA233" s="35" t="str">
        <f t="shared" si="190"/>
        <v>K</v>
      </c>
      <c r="AB233" s="36">
        <v>10</v>
      </c>
      <c r="AC233" s="53">
        <v>1</v>
      </c>
      <c r="AD233" s="35" t="str">
        <f t="shared" si="186"/>
        <v>A</v>
      </c>
      <c r="AE233" s="36">
        <v>0</v>
      </c>
      <c r="AF233" s="53">
        <v>1</v>
      </c>
      <c r="AG233" s="35" t="str">
        <f t="shared" si="187"/>
        <v>B</v>
      </c>
      <c r="AH233" s="36">
        <v>0</v>
      </c>
      <c r="AI233" s="53">
        <v>1</v>
      </c>
      <c r="AJ233" s="35" t="str">
        <f t="shared" si="188"/>
        <v>P</v>
      </c>
      <c r="AK233" s="36">
        <v>0</v>
      </c>
      <c r="AL233" s="53">
        <v>1</v>
      </c>
      <c r="AM233" s="35" t="str">
        <f t="shared" si="189"/>
        <v>A</v>
      </c>
      <c r="AN233" s="36">
        <v>0</v>
      </c>
      <c r="AO233" s="53">
        <v>1</v>
      </c>
      <c r="AP233" s="54">
        <f t="shared" si="146"/>
        <v>13</v>
      </c>
    </row>
    <row r="234" spans="1:42" s="54" customFormat="1" ht="15" x14ac:dyDescent="0.2">
      <c r="A234" s="40">
        <v>485</v>
      </c>
      <c r="B234" s="40" t="s">
        <v>275</v>
      </c>
      <c r="C234" s="41">
        <f t="shared" si="191"/>
        <v>6.84</v>
      </c>
      <c r="D234" s="40">
        <v>1</v>
      </c>
      <c r="E234" s="40">
        <f t="shared" si="147"/>
        <v>6.84</v>
      </c>
      <c r="F234" s="40">
        <f t="shared" si="145"/>
        <v>190</v>
      </c>
      <c r="G234" s="40" t="s">
        <v>174</v>
      </c>
      <c r="H234" s="40" t="s">
        <v>178</v>
      </c>
      <c r="I234" s="35" t="str">
        <f t="shared" si="180"/>
        <v>A</v>
      </c>
      <c r="J234" s="36">
        <v>0</v>
      </c>
      <c r="K234" s="53">
        <v>1</v>
      </c>
      <c r="L234" s="35" t="str">
        <f t="shared" si="181"/>
        <v>B</v>
      </c>
      <c r="M234" s="36">
        <v>0</v>
      </c>
      <c r="N234" s="53">
        <v>1</v>
      </c>
      <c r="O234" s="35" t="str">
        <f t="shared" si="182"/>
        <v>G</v>
      </c>
      <c r="P234" s="36">
        <v>0</v>
      </c>
      <c r="Q234" s="53">
        <v>1</v>
      </c>
      <c r="R234" s="35" t="str">
        <f t="shared" si="183"/>
        <v>A</v>
      </c>
      <c r="S234" s="36">
        <v>0</v>
      </c>
      <c r="T234" s="53">
        <v>1</v>
      </c>
      <c r="U234" s="35" t="str">
        <f t="shared" si="184"/>
        <v>B</v>
      </c>
      <c r="V234" s="36">
        <v>0</v>
      </c>
      <c r="W234" s="53">
        <v>1</v>
      </c>
      <c r="X234" s="35" t="str">
        <f t="shared" si="185"/>
        <v>P</v>
      </c>
      <c r="Y234" s="36">
        <v>3</v>
      </c>
      <c r="Z234" s="53">
        <v>1</v>
      </c>
      <c r="AA234" s="35" t="str">
        <f t="shared" si="190"/>
        <v>K</v>
      </c>
      <c r="AB234" s="36">
        <v>16</v>
      </c>
      <c r="AC234" s="53">
        <v>1</v>
      </c>
      <c r="AD234" s="35" t="str">
        <f t="shared" si="186"/>
        <v>A</v>
      </c>
      <c r="AE234" s="36">
        <v>0</v>
      </c>
      <c r="AF234" s="53">
        <v>1</v>
      </c>
      <c r="AG234" s="35" t="str">
        <f t="shared" si="187"/>
        <v>B</v>
      </c>
      <c r="AH234" s="36">
        <v>0</v>
      </c>
      <c r="AI234" s="53">
        <v>1</v>
      </c>
      <c r="AJ234" s="35" t="str">
        <f t="shared" si="188"/>
        <v>P</v>
      </c>
      <c r="AK234" s="36">
        <v>0</v>
      </c>
      <c r="AL234" s="53">
        <v>1</v>
      </c>
      <c r="AM234" s="35" t="str">
        <f t="shared" si="189"/>
        <v>A</v>
      </c>
      <c r="AN234" s="36">
        <v>0</v>
      </c>
      <c r="AO234" s="53">
        <v>1</v>
      </c>
      <c r="AP234" s="54">
        <f t="shared" si="146"/>
        <v>19</v>
      </c>
    </row>
    <row r="235" spans="1:42" s="54" customFormat="1" ht="15" x14ac:dyDescent="0.2">
      <c r="A235" s="40">
        <v>486</v>
      </c>
      <c r="B235" s="40" t="s">
        <v>276</v>
      </c>
      <c r="C235" s="41">
        <f t="shared" si="191"/>
        <v>9.7199999999999989</v>
      </c>
      <c r="D235" s="40">
        <v>1</v>
      </c>
      <c r="E235" s="40">
        <f t="shared" si="147"/>
        <v>9.7199999999999989</v>
      </c>
      <c r="F235" s="40">
        <f t="shared" si="145"/>
        <v>270</v>
      </c>
      <c r="G235" s="40" t="s">
        <v>174</v>
      </c>
      <c r="H235" s="40" t="s">
        <v>178</v>
      </c>
      <c r="I235" s="35" t="str">
        <f t="shared" si="180"/>
        <v>A</v>
      </c>
      <c r="J235" s="36">
        <v>0</v>
      </c>
      <c r="K235" s="53">
        <v>1</v>
      </c>
      <c r="L235" s="35" t="str">
        <f t="shared" si="181"/>
        <v>B</v>
      </c>
      <c r="M235" s="36">
        <v>0</v>
      </c>
      <c r="N235" s="53">
        <v>1</v>
      </c>
      <c r="O235" s="35" t="str">
        <f t="shared" si="182"/>
        <v>G</v>
      </c>
      <c r="P235" s="36">
        <v>0</v>
      </c>
      <c r="Q235" s="53">
        <v>1</v>
      </c>
      <c r="R235" s="35" t="str">
        <f t="shared" si="183"/>
        <v>A</v>
      </c>
      <c r="S235" s="36">
        <v>0</v>
      </c>
      <c r="T235" s="53">
        <v>1</v>
      </c>
      <c r="U235" s="35" t="str">
        <f t="shared" si="184"/>
        <v>B</v>
      </c>
      <c r="V235" s="36">
        <v>0</v>
      </c>
      <c r="W235" s="53">
        <v>1</v>
      </c>
      <c r="X235" s="35" t="str">
        <f t="shared" si="185"/>
        <v>P</v>
      </c>
      <c r="Y235" s="36">
        <v>3</v>
      </c>
      <c r="Z235" s="53">
        <v>1</v>
      </c>
      <c r="AA235" s="35" t="str">
        <f t="shared" si="190"/>
        <v>K</v>
      </c>
      <c r="AB235" s="36">
        <v>24</v>
      </c>
      <c r="AC235" s="53">
        <v>1</v>
      </c>
      <c r="AD235" s="35" t="str">
        <f t="shared" si="186"/>
        <v>A</v>
      </c>
      <c r="AE235" s="36">
        <v>0</v>
      </c>
      <c r="AF235" s="53">
        <v>1</v>
      </c>
      <c r="AG235" s="35" t="str">
        <f t="shared" si="187"/>
        <v>B</v>
      </c>
      <c r="AH235" s="36">
        <v>0</v>
      </c>
      <c r="AI235" s="53">
        <v>1</v>
      </c>
      <c r="AJ235" s="35" t="str">
        <f t="shared" si="188"/>
        <v>P</v>
      </c>
      <c r="AK235" s="36">
        <v>0</v>
      </c>
      <c r="AL235" s="53">
        <v>1</v>
      </c>
      <c r="AM235" s="35" t="str">
        <f t="shared" si="189"/>
        <v>A</v>
      </c>
      <c r="AN235" s="36">
        <v>0</v>
      </c>
      <c r="AO235" s="53">
        <v>1</v>
      </c>
      <c r="AP235" s="54">
        <f t="shared" si="146"/>
        <v>27</v>
      </c>
    </row>
    <row r="236" spans="1:42" s="54" customFormat="1" ht="15" x14ac:dyDescent="0.2">
      <c r="A236" s="40">
        <v>487</v>
      </c>
      <c r="B236" s="40" t="s">
        <v>277</v>
      </c>
      <c r="C236" s="41">
        <f t="shared" si="191"/>
        <v>12.6</v>
      </c>
      <c r="D236" s="40">
        <v>1</v>
      </c>
      <c r="E236" s="40">
        <f t="shared" si="147"/>
        <v>12.6</v>
      </c>
      <c r="F236" s="40">
        <f t="shared" si="145"/>
        <v>350</v>
      </c>
      <c r="G236" s="40" t="s">
        <v>174</v>
      </c>
      <c r="H236" s="40" t="s">
        <v>178</v>
      </c>
      <c r="I236" s="35" t="str">
        <f t="shared" si="180"/>
        <v>A</v>
      </c>
      <c r="J236" s="36">
        <v>0</v>
      </c>
      <c r="K236" s="53">
        <v>1</v>
      </c>
      <c r="L236" s="35" t="str">
        <f t="shared" si="181"/>
        <v>B</v>
      </c>
      <c r="M236" s="36">
        <v>0</v>
      </c>
      <c r="N236" s="53">
        <v>1</v>
      </c>
      <c r="O236" s="35" t="str">
        <f t="shared" si="182"/>
        <v>G</v>
      </c>
      <c r="P236" s="36">
        <v>0</v>
      </c>
      <c r="Q236" s="53">
        <v>1</v>
      </c>
      <c r="R236" s="35" t="str">
        <f t="shared" si="183"/>
        <v>A</v>
      </c>
      <c r="S236" s="36">
        <v>0</v>
      </c>
      <c r="T236" s="53">
        <v>1</v>
      </c>
      <c r="U236" s="35" t="str">
        <f t="shared" si="184"/>
        <v>B</v>
      </c>
      <c r="V236" s="36">
        <v>0</v>
      </c>
      <c r="W236" s="53">
        <v>1</v>
      </c>
      <c r="X236" s="35" t="str">
        <f t="shared" si="185"/>
        <v>P</v>
      </c>
      <c r="Y236" s="36">
        <v>3</v>
      </c>
      <c r="Z236" s="53">
        <v>1</v>
      </c>
      <c r="AA236" s="35" t="str">
        <f t="shared" si="190"/>
        <v>K</v>
      </c>
      <c r="AB236" s="36">
        <v>32</v>
      </c>
      <c r="AC236" s="53">
        <v>1</v>
      </c>
      <c r="AD236" s="35" t="str">
        <f t="shared" si="186"/>
        <v>A</v>
      </c>
      <c r="AE236" s="36">
        <v>0</v>
      </c>
      <c r="AF236" s="53">
        <v>1</v>
      </c>
      <c r="AG236" s="35" t="str">
        <f t="shared" si="187"/>
        <v>B</v>
      </c>
      <c r="AH236" s="36">
        <v>0</v>
      </c>
      <c r="AI236" s="53">
        <v>1</v>
      </c>
      <c r="AJ236" s="35" t="str">
        <f t="shared" si="188"/>
        <v>P</v>
      </c>
      <c r="AK236" s="36">
        <v>0</v>
      </c>
      <c r="AL236" s="53">
        <v>1</v>
      </c>
      <c r="AM236" s="35" t="str">
        <f t="shared" si="189"/>
        <v>A</v>
      </c>
      <c r="AN236" s="36">
        <v>0</v>
      </c>
      <c r="AO236" s="53">
        <v>1</v>
      </c>
      <c r="AP236" s="54">
        <f t="shared" si="146"/>
        <v>35</v>
      </c>
    </row>
    <row r="237" spans="1:42" s="54" customFormat="1" ht="15" x14ac:dyDescent="0.2">
      <c r="A237" s="40">
        <v>488</v>
      </c>
      <c r="B237" s="40" t="s">
        <v>278</v>
      </c>
      <c r="C237" s="41">
        <f t="shared" si="191"/>
        <v>16.2</v>
      </c>
      <c r="D237" s="40">
        <v>1</v>
      </c>
      <c r="E237" s="40">
        <f t="shared" si="147"/>
        <v>16.2</v>
      </c>
      <c r="F237" s="40">
        <f t="shared" si="145"/>
        <v>450</v>
      </c>
      <c r="G237" s="40" t="s">
        <v>174</v>
      </c>
      <c r="H237" s="40" t="s">
        <v>178</v>
      </c>
      <c r="I237" s="35" t="str">
        <f t="shared" si="180"/>
        <v>A</v>
      </c>
      <c r="J237" s="36">
        <v>0</v>
      </c>
      <c r="K237" s="53">
        <v>1</v>
      </c>
      <c r="L237" s="35" t="str">
        <f t="shared" si="181"/>
        <v>B</v>
      </c>
      <c r="M237" s="36">
        <v>0</v>
      </c>
      <c r="N237" s="53">
        <v>1</v>
      </c>
      <c r="O237" s="35" t="str">
        <f t="shared" si="182"/>
        <v>G</v>
      </c>
      <c r="P237" s="36">
        <v>0</v>
      </c>
      <c r="Q237" s="53">
        <v>1</v>
      </c>
      <c r="R237" s="35" t="str">
        <f t="shared" si="183"/>
        <v>A</v>
      </c>
      <c r="S237" s="36">
        <v>0</v>
      </c>
      <c r="T237" s="53">
        <v>1</v>
      </c>
      <c r="U237" s="35" t="str">
        <f t="shared" si="184"/>
        <v>B</v>
      </c>
      <c r="V237" s="36">
        <v>0</v>
      </c>
      <c r="W237" s="53">
        <v>1</v>
      </c>
      <c r="X237" s="35" t="str">
        <f t="shared" si="185"/>
        <v>P</v>
      </c>
      <c r="Y237" s="36">
        <v>3</v>
      </c>
      <c r="Z237" s="53">
        <v>1</v>
      </c>
      <c r="AA237" s="35" t="str">
        <f t="shared" si="190"/>
        <v>K</v>
      </c>
      <c r="AB237" s="36">
        <v>42</v>
      </c>
      <c r="AC237" s="53">
        <v>1</v>
      </c>
      <c r="AD237" s="35" t="str">
        <f t="shared" si="186"/>
        <v>A</v>
      </c>
      <c r="AE237" s="36">
        <v>0</v>
      </c>
      <c r="AF237" s="53">
        <v>1</v>
      </c>
      <c r="AG237" s="35" t="str">
        <f t="shared" si="187"/>
        <v>B</v>
      </c>
      <c r="AH237" s="36">
        <v>0</v>
      </c>
      <c r="AI237" s="53">
        <v>1</v>
      </c>
      <c r="AJ237" s="35" t="str">
        <f t="shared" si="188"/>
        <v>P</v>
      </c>
      <c r="AK237" s="36">
        <v>0</v>
      </c>
      <c r="AL237" s="53">
        <v>1</v>
      </c>
      <c r="AM237" s="35" t="str">
        <f t="shared" si="189"/>
        <v>A</v>
      </c>
      <c r="AN237" s="36">
        <v>0</v>
      </c>
      <c r="AO237" s="53">
        <v>1</v>
      </c>
      <c r="AP237" s="54">
        <f t="shared" si="146"/>
        <v>45</v>
      </c>
    </row>
    <row r="238" spans="1:42" s="54" customFormat="1" ht="15" x14ac:dyDescent="0.2">
      <c r="A238" s="40">
        <v>489</v>
      </c>
      <c r="B238" s="40" t="s">
        <v>279</v>
      </c>
      <c r="C238" s="41">
        <f t="shared" si="191"/>
        <v>20.52</v>
      </c>
      <c r="D238" s="40">
        <v>1</v>
      </c>
      <c r="E238" s="40">
        <f t="shared" si="147"/>
        <v>20.52</v>
      </c>
      <c r="F238" s="40">
        <f t="shared" si="145"/>
        <v>570</v>
      </c>
      <c r="G238" s="40" t="s">
        <v>174</v>
      </c>
      <c r="H238" s="40" t="s">
        <v>178</v>
      </c>
      <c r="I238" s="35" t="str">
        <f t="shared" si="180"/>
        <v>A</v>
      </c>
      <c r="J238" s="36">
        <v>0</v>
      </c>
      <c r="K238" s="53">
        <v>1</v>
      </c>
      <c r="L238" s="35" t="str">
        <f t="shared" si="181"/>
        <v>B</v>
      </c>
      <c r="M238" s="36">
        <v>0</v>
      </c>
      <c r="N238" s="53">
        <v>1</v>
      </c>
      <c r="O238" s="35" t="str">
        <f t="shared" si="182"/>
        <v>G</v>
      </c>
      <c r="P238" s="36">
        <v>0</v>
      </c>
      <c r="Q238" s="53">
        <v>1</v>
      </c>
      <c r="R238" s="35" t="str">
        <f t="shared" si="183"/>
        <v>A</v>
      </c>
      <c r="S238" s="36">
        <v>0</v>
      </c>
      <c r="T238" s="53">
        <v>1</v>
      </c>
      <c r="U238" s="35" t="str">
        <f t="shared" si="184"/>
        <v>B</v>
      </c>
      <c r="V238" s="36">
        <v>0</v>
      </c>
      <c r="W238" s="53">
        <v>1</v>
      </c>
      <c r="X238" s="35" t="str">
        <f t="shared" si="185"/>
        <v>P</v>
      </c>
      <c r="Y238" s="36">
        <v>3</v>
      </c>
      <c r="Z238" s="53">
        <v>1</v>
      </c>
      <c r="AA238" s="35" t="str">
        <f t="shared" si="190"/>
        <v>K</v>
      </c>
      <c r="AB238" s="36">
        <v>54</v>
      </c>
      <c r="AC238" s="53">
        <v>1</v>
      </c>
      <c r="AD238" s="35" t="str">
        <f t="shared" si="186"/>
        <v>A</v>
      </c>
      <c r="AE238" s="36">
        <v>0</v>
      </c>
      <c r="AF238" s="53">
        <v>1</v>
      </c>
      <c r="AG238" s="35" t="str">
        <f t="shared" si="187"/>
        <v>B</v>
      </c>
      <c r="AH238" s="36">
        <v>0</v>
      </c>
      <c r="AI238" s="53">
        <v>1</v>
      </c>
      <c r="AJ238" s="35" t="str">
        <f t="shared" si="188"/>
        <v>P</v>
      </c>
      <c r="AK238" s="36">
        <v>0</v>
      </c>
      <c r="AL238" s="53">
        <v>1</v>
      </c>
      <c r="AM238" s="35" t="str">
        <f t="shared" si="189"/>
        <v>A</v>
      </c>
      <c r="AN238" s="36">
        <v>0</v>
      </c>
      <c r="AO238" s="53">
        <v>1</v>
      </c>
      <c r="AP238" s="54">
        <f t="shared" si="146"/>
        <v>57</v>
      </c>
    </row>
    <row r="239" spans="1:42" ht="14.25" customHeight="1" x14ac:dyDescent="0.15">
      <c r="A239" s="40">
        <v>490</v>
      </c>
      <c r="B239" s="55" t="s">
        <v>280</v>
      </c>
      <c r="C239" s="13">
        <v>273.55269230769233</v>
      </c>
      <c r="H239" t="s">
        <v>281</v>
      </c>
    </row>
    <row r="240" spans="1:42" x14ac:dyDescent="0.15">
      <c r="A240" s="40">
        <v>491</v>
      </c>
      <c r="B240" s="55" t="s">
        <v>282</v>
      </c>
      <c r="C240" s="13">
        <v>574.52249999999992</v>
      </c>
      <c r="H240" t="s">
        <v>281</v>
      </c>
    </row>
    <row r="241" spans="1:42" x14ac:dyDescent="0.15">
      <c r="A241" s="40">
        <v>492</v>
      </c>
      <c r="B241" s="55" t="s">
        <v>283</v>
      </c>
      <c r="C241" s="13">
        <v>139.81833333333333</v>
      </c>
      <c r="H241" t="s">
        <v>281</v>
      </c>
    </row>
    <row r="242" spans="1:42" x14ac:dyDescent="0.15">
      <c r="A242" s="40">
        <v>493</v>
      </c>
      <c r="B242" s="55" t="s">
        <v>284</v>
      </c>
      <c r="C242" s="13">
        <v>1163.4599999999998</v>
      </c>
      <c r="H242" t="s">
        <v>281</v>
      </c>
    </row>
    <row r="243" spans="1:42" x14ac:dyDescent="0.15">
      <c r="A243" s="40">
        <v>494</v>
      </c>
      <c r="B243" s="55" t="s">
        <v>285</v>
      </c>
      <c r="C243" s="13">
        <v>167.46</v>
      </c>
      <c r="E243" s="56"/>
      <c r="H243" t="s">
        <v>281</v>
      </c>
    </row>
    <row r="244" spans="1:42" x14ac:dyDescent="0.15">
      <c r="A244" s="40">
        <v>495</v>
      </c>
      <c r="B244" s="55" t="s">
        <v>286</v>
      </c>
      <c r="C244" s="13">
        <v>235.38</v>
      </c>
      <c r="E244" s="56"/>
      <c r="H244" t="s">
        <v>281</v>
      </c>
    </row>
    <row r="245" spans="1:42" x14ac:dyDescent="0.15">
      <c r="A245" s="40">
        <v>496</v>
      </c>
      <c r="B245" s="40" t="s">
        <v>287</v>
      </c>
      <c r="C245" s="41">
        <f t="shared" ref="C245:C251" si="192">E245</f>
        <v>2.88</v>
      </c>
      <c r="D245" s="40">
        <v>1</v>
      </c>
      <c r="E245" s="40">
        <f t="shared" ref="E245:E251" si="193">F245*0.036</f>
        <v>2.88</v>
      </c>
      <c r="F245" s="40">
        <f t="shared" ref="F245:F251" si="194">AP245*10</f>
        <v>80</v>
      </c>
      <c r="G245" s="40" t="s">
        <v>171</v>
      </c>
      <c r="H245" s="40"/>
      <c r="I245" s="35" t="str">
        <f t="shared" ref="I245:I246" si="195">IF(G245="G","A",(IF(G245="C","A",(IF(G245="T","A","")))))</f>
        <v>A</v>
      </c>
      <c r="J245" s="36">
        <v>1</v>
      </c>
      <c r="K245" s="37">
        <v>1</v>
      </c>
      <c r="L245" s="35" t="str">
        <f t="shared" ref="L245:L246" si="196">IF(G245="G","B",(IF(G245="C","B",(IF(G245="T","B","")))))</f>
        <v>B</v>
      </c>
      <c r="M245" s="36">
        <v>0</v>
      </c>
      <c r="N245" s="37">
        <v>1</v>
      </c>
      <c r="O245" s="35" t="str">
        <f t="shared" ref="O245:O246" si="197">IF(G245="G","G",(IF(G245="C","G",(IF(G245="T","G","")))))</f>
        <v>G</v>
      </c>
      <c r="P245" s="36">
        <v>1</v>
      </c>
      <c r="Q245" s="37">
        <v>1</v>
      </c>
      <c r="R245" s="35" t="str">
        <f t="shared" ref="R245:R246" si="198">IF(G245="G","A",IF(G245="C","M",IF(G245="T","A","")))</f>
        <v>M</v>
      </c>
      <c r="S245" s="36">
        <v>6</v>
      </c>
      <c r="T245" s="37">
        <v>1</v>
      </c>
      <c r="U245" s="35" t="str">
        <f t="shared" ref="U245:U246" si="199">IF(G245="G","B",IF(G245="C","X",IF(G245="T","B","")))</f>
        <v>X</v>
      </c>
      <c r="V245" s="36">
        <v>0</v>
      </c>
      <c r="W245" s="37">
        <v>1</v>
      </c>
      <c r="X245" s="35" t="str">
        <f t="shared" ref="X245:X246" si="200">IF(G245="G","P",IF(G245="C","I",IF(G245="T","P","")))</f>
        <v>I</v>
      </c>
      <c r="Y245" s="36">
        <v>0</v>
      </c>
      <c r="Z245" s="37">
        <v>1</v>
      </c>
      <c r="AA245" s="35" t="str">
        <f t="shared" ref="AA245:AA246" si="201">IF(G245="T",IF(H245&lt;&gt;"",H245,""),"")</f>
        <v/>
      </c>
      <c r="AB245" s="36">
        <v>0</v>
      </c>
      <c r="AC245" s="37">
        <v>1</v>
      </c>
      <c r="AD245" s="35" t="str">
        <f t="shared" ref="AD245:AD246" si="202">IF(G245="T","A","")</f>
        <v/>
      </c>
      <c r="AE245" s="36">
        <v>0</v>
      </c>
      <c r="AF245" s="37">
        <v>1</v>
      </c>
      <c r="AG245" s="35" t="str">
        <f t="shared" ref="AG245:AG246" si="203">IF(G245="T","B","")</f>
        <v/>
      </c>
      <c r="AH245" s="36">
        <v>0</v>
      </c>
      <c r="AI245" s="37">
        <v>1</v>
      </c>
      <c r="AJ245" s="35" t="str">
        <f t="shared" ref="AJ245:AJ246" si="204">IF(G245="T","P","")</f>
        <v/>
      </c>
      <c r="AK245" s="36">
        <v>0</v>
      </c>
      <c r="AL245" s="37">
        <v>1</v>
      </c>
      <c r="AM245" s="35" t="str">
        <f t="shared" ref="AM245:AM246" si="205">IF(G245="G","A",IF(G245="C","A",IF(G245="T","A","")))</f>
        <v>A</v>
      </c>
      <c r="AN245" s="36">
        <v>0</v>
      </c>
      <c r="AO245" s="37">
        <v>1</v>
      </c>
      <c r="AP245">
        <f t="shared" ref="AP245:AP251" si="206">J245*K245+M245*N245+P245*Q245+S245*T245+V245*W245+Y245*Z245+AB245*AC245+AE245*AF245+AH245*AI245+AK245*AL245+AN245*AO245</f>
        <v>8</v>
      </c>
    </row>
    <row r="246" spans="1:42" ht="15" x14ac:dyDescent="0.2">
      <c r="A246" s="57">
        <v>497</v>
      </c>
      <c r="B246" s="57" t="s">
        <v>288</v>
      </c>
      <c r="C246" s="41">
        <f t="shared" si="192"/>
        <v>1.0799999999999998</v>
      </c>
      <c r="D246" s="40">
        <v>1</v>
      </c>
      <c r="E246" s="40">
        <f t="shared" si="193"/>
        <v>1.0799999999999998</v>
      </c>
      <c r="F246" s="40">
        <f t="shared" si="194"/>
        <v>30</v>
      </c>
      <c r="G246" s="57" t="s">
        <v>174</v>
      </c>
      <c r="H246" s="57" t="s">
        <v>174</v>
      </c>
      <c r="I246" s="35" t="str">
        <f t="shared" si="195"/>
        <v>A</v>
      </c>
      <c r="J246" s="36">
        <v>0</v>
      </c>
      <c r="K246" s="37">
        <v>1</v>
      </c>
      <c r="L246" s="35" t="str">
        <f t="shared" si="196"/>
        <v>B</v>
      </c>
      <c r="M246" s="36">
        <v>0</v>
      </c>
      <c r="N246" s="37">
        <v>1</v>
      </c>
      <c r="O246" s="35" t="str">
        <f t="shared" si="197"/>
        <v>G</v>
      </c>
      <c r="P246" s="36">
        <v>0</v>
      </c>
      <c r="Q246" s="37">
        <v>1</v>
      </c>
      <c r="R246" s="35" t="str">
        <f t="shared" si="198"/>
        <v>A</v>
      </c>
      <c r="S246" s="36">
        <v>0</v>
      </c>
      <c r="T246" s="37">
        <v>1</v>
      </c>
      <c r="U246" s="35" t="str">
        <f t="shared" si="199"/>
        <v>B</v>
      </c>
      <c r="V246" s="36">
        <v>0</v>
      </c>
      <c r="W246" s="37">
        <v>1</v>
      </c>
      <c r="X246" s="35" t="str">
        <f t="shared" si="200"/>
        <v>P</v>
      </c>
      <c r="Y246" s="36">
        <v>0</v>
      </c>
      <c r="Z246" s="37">
        <v>1</v>
      </c>
      <c r="AA246" s="35" t="str">
        <f t="shared" si="201"/>
        <v>T</v>
      </c>
      <c r="AB246" s="36">
        <v>3</v>
      </c>
      <c r="AC246" s="37">
        <v>1</v>
      </c>
      <c r="AD246" s="35" t="str">
        <f t="shared" si="202"/>
        <v>A</v>
      </c>
      <c r="AE246" s="36">
        <v>0</v>
      </c>
      <c r="AF246" s="37">
        <v>1</v>
      </c>
      <c r="AG246" s="35" t="str">
        <f t="shared" si="203"/>
        <v>B</v>
      </c>
      <c r="AH246" s="36">
        <v>0</v>
      </c>
      <c r="AI246" s="37">
        <v>1</v>
      </c>
      <c r="AJ246" s="35" t="str">
        <f t="shared" si="204"/>
        <v>P</v>
      </c>
      <c r="AK246" s="36">
        <v>0</v>
      </c>
      <c r="AL246" s="37">
        <v>1</v>
      </c>
      <c r="AM246" s="35" t="str">
        <f t="shared" si="205"/>
        <v>A</v>
      </c>
      <c r="AN246" s="36">
        <v>0</v>
      </c>
      <c r="AO246" s="37">
        <v>1</v>
      </c>
      <c r="AP246">
        <f t="shared" si="206"/>
        <v>3</v>
      </c>
    </row>
    <row r="247" spans="1:42" ht="15" x14ac:dyDescent="0.2">
      <c r="A247" s="57">
        <v>498</v>
      </c>
      <c r="B247" s="57" t="s">
        <v>289</v>
      </c>
      <c r="C247" s="41">
        <f t="shared" si="192"/>
        <v>3.2399999999999998</v>
      </c>
      <c r="D247" s="57">
        <v>1</v>
      </c>
      <c r="E247" s="40">
        <f t="shared" si="193"/>
        <v>3.2399999999999998</v>
      </c>
      <c r="F247" s="40">
        <f t="shared" si="194"/>
        <v>90</v>
      </c>
      <c r="G247" s="57" t="s">
        <v>171</v>
      </c>
      <c r="H247" s="57"/>
      <c r="I247" s="58" t="s">
        <v>188</v>
      </c>
      <c r="J247" s="59">
        <v>1</v>
      </c>
      <c r="K247" s="60">
        <v>1</v>
      </c>
      <c r="L247" s="58" t="s">
        <v>187</v>
      </c>
      <c r="M247" s="59">
        <v>6</v>
      </c>
      <c r="N247" s="60">
        <v>1</v>
      </c>
      <c r="O247" s="58" t="s">
        <v>170</v>
      </c>
      <c r="P247" s="59">
        <v>1</v>
      </c>
      <c r="Q247" s="60">
        <v>1</v>
      </c>
      <c r="R247" s="58" t="s">
        <v>180</v>
      </c>
      <c r="S247" s="59">
        <v>1</v>
      </c>
      <c r="T247" s="60">
        <v>1</v>
      </c>
      <c r="U247" s="58" t="s">
        <v>190</v>
      </c>
      <c r="V247" s="59">
        <v>0</v>
      </c>
      <c r="W247" s="60">
        <v>1</v>
      </c>
      <c r="X247" s="58" t="s">
        <v>191</v>
      </c>
      <c r="Y247" s="59">
        <v>0</v>
      </c>
      <c r="Z247" s="60">
        <v>1</v>
      </c>
      <c r="AA247" s="58" t="s">
        <v>192</v>
      </c>
      <c r="AB247" s="59">
        <v>0</v>
      </c>
      <c r="AC247" s="60">
        <v>1</v>
      </c>
      <c r="AD247" s="58" t="s">
        <v>192</v>
      </c>
      <c r="AE247" s="59">
        <v>0</v>
      </c>
      <c r="AF247" s="60">
        <v>1</v>
      </c>
      <c r="AG247" s="58" t="s">
        <v>192</v>
      </c>
      <c r="AH247" s="59">
        <v>0</v>
      </c>
      <c r="AI247" s="60">
        <v>1</v>
      </c>
      <c r="AJ247" s="58" t="s">
        <v>192</v>
      </c>
      <c r="AK247" s="59">
        <v>0</v>
      </c>
      <c r="AL247" s="60">
        <v>1</v>
      </c>
      <c r="AM247" s="58" t="s">
        <v>188</v>
      </c>
      <c r="AN247" s="59">
        <v>0</v>
      </c>
      <c r="AO247" s="60">
        <v>1</v>
      </c>
      <c r="AP247">
        <f t="shared" si="206"/>
        <v>9</v>
      </c>
    </row>
    <row r="248" spans="1:42" ht="15" x14ac:dyDescent="0.2">
      <c r="A248" s="57">
        <v>499</v>
      </c>
      <c r="B248" s="57" t="s">
        <v>290</v>
      </c>
      <c r="C248" s="41">
        <f t="shared" si="192"/>
        <v>3.9599999999999995</v>
      </c>
      <c r="D248" s="57">
        <v>1</v>
      </c>
      <c r="E248" s="40">
        <f t="shared" si="193"/>
        <v>3.9599999999999995</v>
      </c>
      <c r="F248" s="40">
        <f t="shared" si="194"/>
        <v>110</v>
      </c>
      <c r="G248" s="57" t="s">
        <v>171</v>
      </c>
      <c r="H248" s="57"/>
      <c r="I248" s="58" t="s">
        <v>188</v>
      </c>
      <c r="J248" s="59">
        <v>1</v>
      </c>
      <c r="K248" s="60">
        <v>1</v>
      </c>
      <c r="L248" s="58" t="s">
        <v>187</v>
      </c>
      <c r="M248" s="59">
        <v>6</v>
      </c>
      <c r="N248" s="60">
        <v>1</v>
      </c>
      <c r="O248" s="58" t="s">
        <v>170</v>
      </c>
      <c r="P248" s="59">
        <v>1</v>
      </c>
      <c r="Q248" s="60">
        <v>1</v>
      </c>
      <c r="R248" s="58" t="s">
        <v>180</v>
      </c>
      <c r="S248" s="59">
        <v>3</v>
      </c>
      <c r="T248" s="60">
        <v>1</v>
      </c>
      <c r="U248" s="58" t="s">
        <v>190</v>
      </c>
      <c r="V248" s="59">
        <v>0</v>
      </c>
      <c r="W248" s="60">
        <v>1</v>
      </c>
      <c r="X248" s="58" t="s">
        <v>191</v>
      </c>
      <c r="Y248" s="59">
        <v>0</v>
      </c>
      <c r="Z248" s="60">
        <v>1</v>
      </c>
      <c r="AA248" s="58" t="s">
        <v>192</v>
      </c>
      <c r="AB248" s="59">
        <v>0</v>
      </c>
      <c r="AC248" s="60">
        <v>1</v>
      </c>
      <c r="AD248" s="58" t="s">
        <v>192</v>
      </c>
      <c r="AE248" s="59">
        <v>0</v>
      </c>
      <c r="AF248" s="60">
        <v>1</v>
      </c>
      <c r="AG248" s="58" t="s">
        <v>192</v>
      </c>
      <c r="AH248" s="59">
        <v>0</v>
      </c>
      <c r="AI248" s="60">
        <v>1</v>
      </c>
      <c r="AJ248" s="58" t="s">
        <v>192</v>
      </c>
      <c r="AK248" s="59">
        <v>0</v>
      </c>
      <c r="AL248" s="60">
        <v>1</v>
      </c>
      <c r="AM248" s="58" t="s">
        <v>188</v>
      </c>
      <c r="AN248" s="59">
        <v>0</v>
      </c>
      <c r="AO248" s="60">
        <v>1</v>
      </c>
      <c r="AP248">
        <f t="shared" si="206"/>
        <v>11</v>
      </c>
    </row>
    <row r="249" spans="1:42" ht="15" x14ac:dyDescent="0.2">
      <c r="A249" s="57">
        <v>500</v>
      </c>
      <c r="B249" s="57" t="s">
        <v>291</v>
      </c>
      <c r="C249" s="41">
        <f t="shared" si="192"/>
        <v>11.159999999999998</v>
      </c>
      <c r="D249" s="57">
        <v>1</v>
      </c>
      <c r="E249" s="40">
        <f t="shared" si="193"/>
        <v>11.159999999999998</v>
      </c>
      <c r="F249" s="40">
        <f t="shared" si="194"/>
        <v>310</v>
      </c>
      <c r="G249" s="57" t="s">
        <v>171</v>
      </c>
      <c r="H249" s="57"/>
      <c r="I249" s="58" t="s">
        <v>188</v>
      </c>
      <c r="J249" s="59">
        <v>1</v>
      </c>
      <c r="K249" s="60">
        <v>1</v>
      </c>
      <c r="L249" s="58" t="s">
        <v>187</v>
      </c>
      <c r="M249" s="59">
        <v>6</v>
      </c>
      <c r="N249" s="60">
        <v>1</v>
      </c>
      <c r="O249" s="58" t="s">
        <v>170</v>
      </c>
      <c r="P249" s="59">
        <v>1</v>
      </c>
      <c r="Q249" s="60">
        <v>6</v>
      </c>
      <c r="R249" s="58" t="s">
        <v>180</v>
      </c>
      <c r="S249" s="59">
        <v>3</v>
      </c>
      <c r="T249" s="60">
        <v>6</v>
      </c>
      <c r="U249" s="58" t="s">
        <v>190</v>
      </c>
      <c r="V249" s="59">
        <v>0</v>
      </c>
      <c r="W249" s="60">
        <v>1</v>
      </c>
      <c r="X249" s="58" t="s">
        <v>191</v>
      </c>
      <c r="Y249" s="59">
        <v>0</v>
      </c>
      <c r="Z249" s="60">
        <v>1</v>
      </c>
      <c r="AA249" s="58" t="s">
        <v>192</v>
      </c>
      <c r="AB249" s="59">
        <v>0</v>
      </c>
      <c r="AC249" s="60">
        <v>1</v>
      </c>
      <c r="AD249" s="58" t="s">
        <v>192</v>
      </c>
      <c r="AE249" s="59">
        <v>0</v>
      </c>
      <c r="AF249" s="60">
        <v>1</v>
      </c>
      <c r="AG249" s="58" t="s">
        <v>192</v>
      </c>
      <c r="AH249" s="59">
        <v>0</v>
      </c>
      <c r="AI249" s="60">
        <v>1</v>
      </c>
      <c r="AJ249" s="58" t="s">
        <v>192</v>
      </c>
      <c r="AK249" s="59">
        <v>0</v>
      </c>
      <c r="AL249" s="60">
        <v>1</v>
      </c>
      <c r="AM249" s="58" t="s">
        <v>188</v>
      </c>
      <c r="AN249" s="59">
        <v>0</v>
      </c>
      <c r="AO249" s="60">
        <v>1</v>
      </c>
      <c r="AP249">
        <f t="shared" si="206"/>
        <v>31</v>
      </c>
    </row>
    <row r="250" spans="1:42" ht="15" x14ac:dyDescent="0.2">
      <c r="A250" s="57">
        <v>501</v>
      </c>
      <c r="B250" s="61" t="s">
        <v>292</v>
      </c>
      <c r="C250" s="41">
        <f t="shared" si="192"/>
        <v>9.36</v>
      </c>
      <c r="D250" s="40">
        <v>1</v>
      </c>
      <c r="E250" s="40">
        <f t="shared" si="193"/>
        <v>9.36</v>
      </c>
      <c r="F250" s="40">
        <f t="shared" si="194"/>
        <v>260</v>
      </c>
      <c r="G250" s="57" t="s">
        <v>174</v>
      </c>
      <c r="H250" s="57" t="s">
        <v>193</v>
      </c>
      <c r="I250" s="35" t="str">
        <f t="shared" ref="I250:I251" si="207">IF(G250="G","A",(IF(G250="C","A",(IF(G250="T","A","")))))</f>
        <v>A</v>
      </c>
      <c r="J250" s="36">
        <v>0</v>
      </c>
      <c r="K250" s="37">
        <v>1</v>
      </c>
      <c r="L250" s="35" t="str">
        <f t="shared" ref="L250:L251" si="208">IF(G250="G","B",(IF(G250="C","B",(IF(G250="T","B","")))))</f>
        <v>B</v>
      </c>
      <c r="M250" s="36">
        <v>0</v>
      </c>
      <c r="N250" s="37">
        <v>1</v>
      </c>
      <c r="O250" s="35" t="str">
        <f t="shared" ref="O250:O251" si="209">IF(G250="G","G",(IF(G250="C","G",(IF(G250="T","G","")))))</f>
        <v>G</v>
      </c>
      <c r="P250" s="36">
        <v>0</v>
      </c>
      <c r="Q250" s="37">
        <v>1</v>
      </c>
      <c r="R250" s="35" t="str">
        <f t="shared" ref="R250:R251" si="210">IF(G250="G","A",IF(G250="C","M",IF(G250="T","A","")))</f>
        <v>A</v>
      </c>
      <c r="S250" s="36">
        <v>1</v>
      </c>
      <c r="T250" s="37">
        <v>1</v>
      </c>
      <c r="U250" s="35" t="str">
        <f t="shared" ref="U250:U251" si="211">IF(G250="G","B",IF(G250="C","X",IF(G250="T","B","")))</f>
        <v>B</v>
      </c>
      <c r="V250" s="36">
        <v>0</v>
      </c>
      <c r="W250" s="37">
        <v>1</v>
      </c>
      <c r="X250" s="35" t="str">
        <f t="shared" ref="X250:X251" si="212">IF(G250="G","P",IF(G250="C","I",IF(G250="T","P","")))</f>
        <v>P</v>
      </c>
      <c r="Y250" s="36">
        <v>1</v>
      </c>
      <c r="Z250" s="37">
        <v>1</v>
      </c>
      <c r="AA250" s="35" t="str">
        <f t="shared" ref="AA250:AA251" si="213">IF(G250="T",IF(H250&lt;&gt;"",H250,""),"")</f>
        <v>S</v>
      </c>
      <c r="AB250" s="36">
        <v>24</v>
      </c>
      <c r="AC250" s="37">
        <v>1</v>
      </c>
      <c r="AD250" s="35" t="str">
        <f t="shared" ref="AD250:AD251" si="214">IF(G250="T","A","")</f>
        <v>A</v>
      </c>
      <c r="AE250" s="36">
        <v>0</v>
      </c>
      <c r="AF250" s="37">
        <v>1</v>
      </c>
      <c r="AG250" s="35" t="str">
        <f t="shared" ref="AG250:AG251" si="215">IF(G250="T","B","")</f>
        <v>B</v>
      </c>
      <c r="AH250" s="36">
        <v>0</v>
      </c>
      <c r="AI250" s="37">
        <v>1</v>
      </c>
      <c r="AJ250" s="35" t="str">
        <f t="shared" ref="AJ250:AJ251" si="216">IF(G250="T","P","")</f>
        <v>P</v>
      </c>
      <c r="AK250" s="36">
        <v>0</v>
      </c>
      <c r="AL250" s="37">
        <v>1</v>
      </c>
      <c r="AM250" s="35" t="str">
        <f t="shared" ref="AM250:AM251" si="217">IF(G250="G","A",IF(G250="C","A",IF(G250="T","A","")))</f>
        <v>A</v>
      </c>
      <c r="AN250" s="36">
        <v>0</v>
      </c>
      <c r="AO250" s="37">
        <v>1</v>
      </c>
      <c r="AP250">
        <f t="shared" si="206"/>
        <v>26</v>
      </c>
    </row>
    <row r="251" spans="1:42" ht="15" x14ac:dyDescent="0.2">
      <c r="A251" s="57">
        <v>502</v>
      </c>
      <c r="B251" s="57" t="s">
        <v>293</v>
      </c>
      <c r="C251" s="41">
        <f t="shared" si="192"/>
        <v>9</v>
      </c>
      <c r="D251" s="40">
        <v>1</v>
      </c>
      <c r="E251" s="40">
        <f t="shared" si="193"/>
        <v>9</v>
      </c>
      <c r="F251" s="40">
        <f t="shared" si="194"/>
        <v>250</v>
      </c>
      <c r="G251" s="57" t="s">
        <v>174</v>
      </c>
      <c r="H251" s="57" t="s">
        <v>179</v>
      </c>
      <c r="I251" s="35" t="str">
        <f t="shared" si="207"/>
        <v>A</v>
      </c>
      <c r="J251" s="36">
        <v>0</v>
      </c>
      <c r="K251" s="37">
        <v>1</v>
      </c>
      <c r="L251" s="35" t="str">
        <f t="shared" si="208"/>
        <v>B</v>
      </c>
      <c r="M251" s="36">
        <v>0</v>
      </c>
      <c r="N251" s="37">
        <v>1</v>
      </c>
      <c r="O251" s="35" t="str">
        <f t="shared" si="209"/>
        <v>G</v>
      </c>
      <c r="P251" s="36">
        <v>0</v>
      </c>
      <c r="Q251" s="37">
        <v>1</v>
      </c>
      <c r="R251" s="35" t="str">
        <f t="shared" si="210"/>
        <v>A</v>
      </c>
      <c r="S251" s="36">
        <v>0</v>
      </c>
      <c r="T251" s="37">
        <v>1</v>
      </c>
      <c r="U251" s="35" t="str">
        <f t="shared" si="211"/>
        <v>B</v>
      </c>
      <c r="V251" s="36">
        <v>0</v>
      </c>
      <c r="W251" s="37">
        <v>1</v>
      </c>
      <c r="X251" s="35" t="str">
        <f t="shared" si="212"/>
        <v>P</v>
      </c>
      <c r="Y251" s="36">
        <v>1</v>
      </c>
      <c r="Z251" s="37">
        <v>1</v>
      </c>
      <c r="AA251" s="35" t="str">
        <f t="shared" si="213"/>
        <v>F</v>
      </c>
      <c r="AB251" s="36">
        <v>24</v>
      </c>
      <c r="AC251" s="37">
        <v>1</v>
      </c>
      <c r="AD251" s="35" t="str">
        <f t="shared" si="214"/>
        <v>A</v>
      </c>
      <c r="AE251" s="36">
        <v>0</v>
      </c>
      <c r="AF251" s="37">
        <v>1</v>
      </c>
      <c r="AG251" s="35" t="str">
        <f t="shared" si="215"/>
        <v>B</v>
      </c>
      <c r="AH251" s="36">
        <v>0</v>
      </c>
      <c r="AI251" s="37">
        <v>1</v>
      </c>
      <c r="AJ251" s="35" t="str">
        <f t="shared" si="216"/>
        <v>P</v>
      </c>
      <c r="AK251" s="36">
        <v>0</v>
      </c>
      <c r="AL251" s="37">
        <v>1</v>
      </c>
      <c r="AM251" s="35" t="str">
        <f t="shared" si="217"/>
        <v>A</v>
      </c>
      <c r="AN251" s="36">
        <v>0</v>
      </c>
      <c r="AO251" s="37">
        <v>1</v>
      </c>
      <c r="AP251">
        <f t="shared" si="206"/>
        <v>25</v>
      </c>
    </row>
    <row r="252" spans="1:42" ht="15" x14ac:dyDescent="0.2">
      <c r="A252" s="57">
        <v>503</v>
      </c>
      <c r="B252" s="57" t="s">
        <v>294</v>
      </c>
      <c r="C252" s="62">
        <v>2.52</v>
      </c>
      <c r="D252" s="63">
        <v>1</v>
      </c>
      <c r="E252" s="63">
        <v>2.52</v>
      </c>
      <c r="F252" s="63">
        <v>70</v>
      </c>
      <c r="G252" s="57" t="s">
        <v>170</v>
      </c>
      <c r="H252" s="57"/>
      <c r="I252" s="64" t="s">
        <v>188</v>
      </c>
      <c r="J252" s="65">
        <v>0</v>
      </c>
      <c r="K252" s="66">
        <v>1</v>
      </c>
      <c r="L252" s="64" t="s">
        <v>187</v>
      </c>
      <c r="M252" s="65">
        <v>0</v>
      </c>
      <c r="N252" s="66">
        <v>1</v>
      </c>
      <c r="O252" s="64" t="s">
        <v>170</v>
      </c>
      <c r="P252" s="65">
        <v>0</v>
      </c>
      <c r="Q252" s="66">
        <v>1</v>
      </c>
      <c r="R252" s="64" t="s">
        <v>188</v>
      </c>
      <c r="S252" s="65">
        <v>0</v>
      </c>
      <c r="T252" s="66">
        <v>1</v>
      </c>
      <c r="U252" s="64" t="s">
        <v>187</v>
      </c>
      <c r="V252" s="65">
        <v>6</v>
      </c>
      <c r="W252" s="66">
        <v>1</v>
      </c>
      <c r="X252" s="64" t="s">
        <v>189</v>
      </c>
      <c r="Y252" s="65">
        <v>1</v>
      </c>
      <c r="Z252" s="66">
        <v>1</v>
      </c>
      <c r="AA252" s="64" t="s">
        <v>192</v>
      </c>
      <c r="AB252" s="65"/>
      <c r="AC252" s="66">
        <v>1</v>
      </c>
      <c r="AD252" s="64" t="s">
        <v>192</v>
      </c>
      <c r="AE252" s="65">
        <v>0</v>
      </c>
      <c r="AF252" s="66">
        <v>1</v>
      </c>
      <c r="AG252" s="64" t="s">
        <v>192</v>
      </c>
      <c r="AH252" s="65">
        <v>0</v>
      </c>
      <c r="AI252" s="66">
        <v>1</v>
      </c>
      <c r="AJ252" s="64" t="s">
        <v>192</v>
      </c>
      <c r="AK252" s="65">
        <v>0</v>
      </c>
      <c r="AL252" s="66">
        <v>1</v>
      </c>
      <c r="AM252" s="64" t="s">
        <v>188</v>
      </c>
      <c r="AN252" s="65">
        <v>0</v>
      </c>
      <c r="AO252" s="66">
        <v>1</v>
      </c>
      <c r="AP252" s="67">
        <v>7</v>
      </c>
    </row>
    <row r="253" spans="1:42" ht="15" x14ac:dyDescent="0.2">
      <c r="A253" s="57">
        <v>504</v>
      </c>
      <c r="B253" s="57" t="s">
        <v>295</v>
      </c>
      <c r="C253" s="62">
        <v>0.72</v>
      </c>
      <c r="D253" s="63">
        <v>1</v>
      </c>
      <c r="E253" s="63">
        <v>0.72</v>
      </c>
      <c r="F253" s="63">
        <v>20</v>
      </c>
      <c r="G253" s="57" t="s">
        <v>170</v>
      </c>
      <c r="H253" s="57"/>
      <c r="I253" s="64" t="s">
        <v>188</v>
      </c>
      <c r="J253" s="65">
        <v>0</v>
      </c>
      <c r="K253" s="66">
        <v>1</v>
      </c>
      <c r="L253" s="64" t="s">
        <v>187</v>
      </c>
      <c r="M253" s="65">
        <v>0</v>
      </c>
      <c r="N253" s="66">
        <v>1</v>
      </c>
      <c r="O253" s="64" t="s">
        <v>170</v>
      </c>
      <c r="P253" s="65">
        <v>0</v>
      </c>
      <c r="Q253" s="66">
        <v>1</v>
      </c>
      <c r="R253" s="64" t="s">
        <v>188</v>
      </c>
      <c r="S253" s="65">
        <v>1</v>
      </c>
      <c r="T253" s="66">
        <v>1</v>
      </c>
      <c r="U253" s="64" t="s">
        <v>187</v>
      </c>
      <c r="V253" s="65">
        <v>0</v>
      </c>
      <c r="W253" s="66">
        <v>1</v>
      </c>
      <c r="X253" s="64" t="s">
        <v>189</v>
      </c>
      <c r="Y253" s="65">
        <v>1</v>
      </c>
      <c r="Z253" s="66">
        <v>1</v>
      </c>
      <c r="AA253" s="64" t="s">
        <v>192</v>
      </c>
      <c r="AB253" s="65"/>
      <c r="AC253" s="66">
        <v>1</v>
      </c>
      <c r="AD253" s="64" t="s">
        <v>192</v>
      </c>
      <c r="AE253" s="65">
        <v>0</v>
      </c>
      <c r="AF253" s="66">
        <v>1</v>
      </c>
      <c r="AG253" s="64" t="s">
        <v>192</v>
      </c>
      <c r="AH253" s="65">
        <v>0</v>
      </c>
      <c r="AI253" s="66">
        <v>1</v>
      </c>
      <c r="AJ253" s="64" t="s">
        <v>192</v>
      </c>
      <c r="AK253" s="65">
        <v>0</v>
      </c>
      <c r="AL253" s="66">
        <v>1</v>
      </c>
      <c r="AM253" s="64" t="s">
        <v>188</v>
      </c>
      <c r="AN253" s="65">
        <v>0</v>
      </c>
      <c r="AO253" s="66">
        <v>1</v>
      </c>
      <c r="AP253" s="67">
        <v>2</v>
      </c>
    </row>
    <row r="254" spans="1:42" ht="15" x14ac:dyDescent="0.2">
      <c r="A254" s="57">
        <v>505</v>
      </c>
      <c r="B254" s="57" t="s">
        <v>296</v>
      </c>
      <c r="C254" s="62">
        <v>3.2399999999999998</v>
      </c>
      <c r="D254" s="63">
        <v>1</v>
      </c>
      <c r="E254" s="63">
        <v>3.2399999999999998</v>
      </c>
      <c r="F254" s="63">
        <v>90</v>
      </c>
      <c r="G254" s="57" t="s">
        <v>170</v>
      </c>
      <c r="H254" s="57"/>
      <c r="I254" s="64" t="s">
        <v>188</v>
      </c>
      <c r="J254" s="65">
        <v>0</v>
      </c>
      <c r="K254" s="66">
        <v>1</v>
      </c>
      <c r="L254" s="64" t="s">
        <v>187</v>
      </c>
      <c r="M254" s="65">
        <v>0</v>
      </c>
      <c r="N254" s="66">
        <v>1</v>
      </c>
      <c r="O254" s="64" t="s">
        <v>170</v>
      </c>
      <c r="P254" s="65">
        <v>0</v>
      </c>
      <c r="Q254" s="66">
        <v>1</v>
      </c>
      <c r="R254" s="64" t="s">
        <v>188</v>
      </c>
      <c r="S254" s="65">
        <v>0</v>
      </c>
      <c r="T254" s="66">
        <v>1</v>
      </c>
      <c r="U254" s="64" t="s">
        <v>187</v>
      </c>
      <c r="V254" s="65">
        <v>6</v>
      </c>
      <c r="W254" s="66">
        <v>1</v>
      </c>
      <c r="X254" s="64" t="s">
        <v>189</v>
      </c>
      <c r="Y254" s="65">
        <v>3</v>
      </c>
      <c r="Z254" s="66">
        <v>1</v>
      </c>
      <c r="AA254" s="64" t="s">
        <v>192</v>
      </c>
      <c r="AB254" s="65"/>
      <c r="AC254" s="66">
        <v>1</v>
      </c>
      <c r="AD254" s="64" t="s">
        <v>192</v>
      </c>
      <c r="AE254" s="65">
        <v>0</v>
      </c>
      <c r="AF254" s="66">
        <v>1</v>
      </c>
      <c r="AG254" s="64" t="s">
        <v>192</v>
      </c>
      <c r="AH254" s="65">
        <v>0</v>
      </c>
      <c r="AI254" s="66">
        <v>1</v>
      </c>
      <c r="AJ254" s="64" t="s">
        <v>192</v>
      </c>
      <c r="AK254" s="65">
        <v>0</v>
      </c>
      <c r="AL254" s="66">
        <v>1</v>
      </c>
      <c r="AM254" s="64" t="s">
        <v>188</v>
      </c>
      <c r="AN254" s="65">
        <v>0</v>
      </c>
      <c r="AO254" s="66">
        <v>1</v>
      </c>
      <c r="AP254" s="67">
        <v>9</v>
      </c>
    </row>
    <row r="255" spans="1:42" ht="15" x14ac:dyDescent="0.2">
      <c r="A255" s="57">
        <v>506</v>
      </c>
      <c r="B255" s="57" t="s">
        <v>297</v>
      </c>
      <c r="C255" s="62">
        <v>1.44</v>
      </c>
      <c r="D255" s="63">
        <v>1</v>
      </c>
      <c r="E255" s="63">
        <v>1.44</v>
      </c>
      <c r="F255" s="63">
        <v>40</v>
      </c>
      <c r="G255" s="57" t="s">
        <v>170</v>
      </c>
      <c r="H255" s="57"/>
      <c r="I255" s="64" t="s">
        <v>188</v>
      </c>
      <c r="J255" s="65">
        <v>0</v>
      </c>
      <c r="K255" s="66">
        <v>1</v>
      </c>
      <c r="L255" s="64" t="s">
        <v>187</v>
      </c>
      <c r="M255" s="65">
        <v>0</v>
      </c>
      <c r="N255" s="66">
        <v>1</v>
      </c>
      <c r="O255" s="64" t="s">
        <v>170</v>
      </c>
      <c r="P255" s="65">
        <v>0</v>
      </c>
      <c r="Q255" s="66">
        <v>1</v>
      </c>
      <c r="R255" s="64" t="s">
        <v>188</v>
      </c>
      <c r="S255" s="65">
        <v>1</v>
      </c>
      <c r="T255" s="66">
        <v>1</v>
      </c>
      <c r="U255" s="64" t="s">
        <v>187</v>
      </c>
      <c r="V255" s="65">
        <v>0</v>
      </c>
      <c r="W255" s="66">
        <v>1</v>
      </c>
      <c r="X255" s="64" t="s">
        <v>189</v>
      </c>
      <c r="Y255" s="65">
        <v>3</v>
      </c>
      <c r="Z255" s="66">
        <v>1</v>
      </c>
      <c r="AA255" s="64" t="s">
        <v>192</v>
      </c>
      <c r="AB255" s="65"/>
      <c r="AC255" s="66">
        <v>1</v>
      </c>
      <c r="AD255" s="64" t="s">
        <v>192</v>
      </c>
      <c r="AE255" s="65">
        <v>0</v>
      </c>
      <c r="AF255" s="66">
        <v>1</v>
      </c>
      <c r="AG255" s="64" t="s">
        <v>192</v>
      </c>
      <c r="AH255" s="65">
        <v>0</v>
      </c>
      <c r="AI255" s="66">
        <v>1</v>
      </c>
      <c r="AJ255" s="64" t="s">
        <v>192</v>
      </c>
      <c r="AK255" s="65">
        <v>0</v>
      </c>
      <c r="AL255" s="66">
        <v>1</v>
      </c>
      <c r="AM255" s="64" t="s">
        <v>188</v>
      </c>
      <c r="AN255" s="65">
        <v>0</v>
      </c>
      <c r="AO255" s="66">
        <v>1</v>
      </c>
      <c r="AP255" s="67">
        <v>4</v>
      </c>
    </row>
    <row r="256" spans="1:42" ht="15" x14ac:dyDescent="0.2">
      <c r="A256" s="57">
        <v>507</v>
      </c>
      <c r="B256" s="57" t="s">
        <v>298</v>
      </c>
      <c r="C256" s="62">
        <v>1.44</v>
      </c>
      <c r="D256" s="63">
        <v>1</v>
      </c>
      <c r="E256" s="63">
        <v>1.44</v>
      </c>
      <c r="F256" s="63">
        <v>40</v>
      </c>
      <c r="G256" s="57" t="s">
        <v>170</v>
      </c>
      <c r="H256" s="57"/>
      <c r="I256" s="64" t="s">
        <v>188</v>
      </c>
      <c r="J256" s="65">
        <v>0</v>
      </c>
      <c r="K256" s="66">
        <v>1</v>
      </c>
      <c r="L256" s="64" t="s">
        <v>187</v>
      </c>
      <c r="M256" s="65">
        <v>0</v>
      </c>
      <c r="N256" s="66">
        <v>1</v>
      </c>
      <c r="O256" s="64" t="s">
        <v>170</v>
      </c>
      <c r="P256" s="65">
        <v>0</v>
      </c>
      <c r="Q256" s="66">
        <v>1</v>
      </c>
      <c r="R256" s="64" t="s">
        <v>188</v>
      </c>
      <c r="S256" s="65">
        <v>1</v>
      </c>
      <c r="T256" s="66">
        <v>1</v>
      </c>
      <c r="U256" s="64" t="s">
        <v>187</v>
      </c>
      <c r="V256" s="65">
        <v>0</v>
      </c>
      <c r="W256" s="66">
        <v>1</v>
      </c>
      <c r="X256" s="64" t="s">
        <v>189</v>
      </c>
      <c r="Y256" s="65">
        <v>3</v>
      </c>
      <c r="Z256" s="66">
        <v>1</v>
      </c>
      <c r="AA256" s="64" t="s">
        <v>192</v>
      </c>
      <c r="AB256" s="65"/>
      <c r="AC256" s="66">
        <v>1</v>
      </c>
      <c r="AD256" s="64" t="s">
        <v>192</v>
      </c>
      <c r="AE256" s="65">
        <v>0</v>
      </c>
      <c r="AF256" s="66">
        <v>1</v>
      </c>
      <c r="AG256" s="64" t="s">
        <v>192</v>
      </c>
      <c r="AH256" s="65">
        <v>0</v>
      </c>
      <c r="AI256" s="66">
        <v>1</v>
      </c>
      <c r="AJ256" s="64" t="s">
        <v>192</v>
      </c>
      <c r="AK256" s="65">
        <v>0</v>
      </c>
      <c r="AL256" s="66">
        <v>1</v>
      </c>
      <c r="AM256" s="64" t="s">
        <v>188</v>
      </c>
      <c r="AN256" s="65">
        <v>0</v>
      </c>
      <c r="AO256" s="66">
        <v>1</v>
      </c>
      <c r="AP256" s="67">
        <v>4</v>
      </c>
    </row>
    <row r="257" spans="1:42" ht="15" x14ac:dyDescent="0.2">
      <c r="A257" s="57">
        <v>508</v>
      </c>
      <c r="B257" s="57" t="s">
        <v>299</v>
      </c>
      <c r="C257" s="62">
        <v>2.52</v>
      </c>
      <c r="D257" s="63">
        <v>1</v>
      </c>
      <c r="E257" s="63">
        <v>2.52</v>
      </c>
      <c r="F257" s="63">
        <v>70</v>
      </c>
      <c r="G257" s="57" t="s">
        <v>170</v>
      </c>
      <c r="H257" s="57"/>
      <c r="I257" s="64" t="s">
        <v>188</v>
      </c>
      <c r="J257" s="65">
        <v>0</v>
      </c>
      <c r="K257" s="66">
        <v>1</v>
      </c>
      <c r="L257" s="64" t="s">
        <v>187</v>
      </c>
      <c r="M257" s="65">
        <v>0</v>
      </c>
      <c r="N257" s="66">
        <v>1</v>
      </c>
      <c r="O257" s="64" t="s">
        <v>170</v>
      </c>
      <c r="P257" s="65">
        <v>0</v>
      </c>
      <c r="Q257" s="66">
        <v>1</v>
      </c>
      <c r="R257" s="64" t="s">
        <v>188</v>
      </c>
      <c r="S257" s="65">
        <v>1</v>
      </c>
      <c r="T257" s="66">
        <v>1</v>
      </c>
      <c r="U257" s="64" t="s">
        <v>187</v>
      </c>
      <c r="V257" s="65">
        <v>0</v>
      </c>
      <c r="W257" s="66">
        <v>1</v>
      </c>
      <c r="X257" s="64" t="s">
        <v>189</v>
      </c>
      <c r="Y257" s="65">
        <v>6</v>
      </c>
      <c r="Z257" s="66">
        <v>1</v>
      </c>
      <c r="AA257" s="64" t="s">
        <v>192</v>
      </c>
      <c r="AB257" s="65"/>
      <c r="AC257" s="66">
        <v>1</v>
      </c>
      <c r="AD257" s="64" t="s">
        <v>192</v>
      </c>
      <c r="AE257" s="65">
        <v>0</v>
      </c>
      <c r="AF257" s="66">
        <v>1</v>
      </c>
      <c r="AG257" s="64" t="s">
        <v>192</v>
      </c>
      <c r="AH257" s="65">
        <v>0</v>
      </c>
      <c r="AI257" s="66">
        <v>1</v>
      </c>
      <c r="AJ257" s="64" t="s">
        <v>192</v>
      </c>
      <c r="AK257" s="65">
        <v>0</v>
      </c>
      <c r="AL257" s="66">
        <v>1</v>
      </c>
      <c r="AM257" s="64" t="s">
        <v>188</v>
      </c>
      <c r="AN257" s="65">
        <v>0</v>
      </c>
      <c r="AO257" s="66">
        <v>1</v>
      </c>
      <c r="AP257" s="67">
        <v>7</v>
      </c>
    </row>
    <row r="258" spans="1:42" ht="15" x14ac:dyDescent="0.2">
      <c r="A258" s="57">
        <v>509</v>
      </c>
      <c r="B258" s="63" t="s">
        <v>29</v>
      </c>
      <c r="C258" s="62">
        <v>2.52</v>
      </c>
      <c r="D258" s="63">
        <v>1</v>
      </c>
      <c r="E258" s="63">
        <v>2.52</v>
      </c>
      <c r="F258" s="63">
        <v>70</v>
      </c>
      <c r="G258" s="63" t="s">
        <v>174</v>
      </c>
      <c r="H258" s="63" t="s">
        <v>175</v>
      </c>
      <c r="I258" s="64" t="s">
        <v>188</v>
      </c>
      <c r="J258" s="65">
        <v>1</v>
      </c>
      <c r="K258" s="66">
        <v>1</v>
      </c>
      <c r="L258" s="64" t="s">
        <v>187</v>
      </c>
      <c r="M258" s="65">
        <v>0</v>
      </c>
      <c r="N258" s="66">
        <v>1</v>
      </c>
      <c r="O258" s="64" t="s">
        <v>170</v>
      </c>
      <c r="P258" s="65">
        <v>1</v>
      </c>
      <c r="Q258" s="66">
        <v>1</v>
      </c>
      <c r="R258" s="64" t="s">
        <v>188</v>
      </c>
      <c r="S258" s="65">
        <v>1</v>
      </c>
      <c r="T258" s="66">
        <v>1</v>
      </c>
      <c r="U258" s="64" t="s">
        <v>187</v>
      </c>
      <c r="V258" s="65">
        <v>0</v>
      </c>
      <c r="W258" s="66">
        <v>1</v>
      </c>
      <c r="X258" s="64" t="s">
        <v>189</v>
      </c>
      <c r="Y258" s="65">
        <v>1</v>
      </c>
      <c r="Z258" s="66">
        <v>1</v>
      </c>
      <c r="AA258" s="64" t="s">
        <v>175</v>
      </c>
      <c r="AB258" s="65">
        <v>3</v>
      </c>
      <c r="AC258" s="66">
        <v>1</v>
      </c>
      <c r="AD258" s="64" t="s">
        <v>188</v>
      </c>
      <c r="AE258" s="65">
        <v>0</v>
      </c>
      <c r="AF258" s="66">
        <v>1</v>
      </c>
      <c r="AG258" s="64" t="s">
        <v>187</v>
      </c>
      <c r="AH258" s="65">
        <v>0</v>
      </c>
      <c r="AI258" s="66">
        <v>1</v>
      </c>
      <c r="AJ258" s="64" t="s">
        <v>189</v>
      </c>
      <c r="AK258" s="65">
        <v>0</v>
      </c>
      <c r="AL258" s="66">
        <v>1</v>
      </c>
      <c r="AM258" s="64" t="s">
        <v>188</v>
      </c>
      <c r="AN258" s="65">
        <v>0</v>
      </c>
      <c r="AO258" s="66">
        <v>1</v>
      </c>
      <c r="AP258" s="67">
        <v>7</v>
      </c>
    </row>
    <row r="259" spans="1:42" ht="15" x14ac:dyDescent="0.2">
      <c r="A259" s="57">
        <v>510</v>
      </c>
      <c r="B259" s="57" t="s">
        <v>300</v>
      </c>
      <c r="C259" s="41">
        <f t="shared" ref="C259:C271" si="218">E259</f>
        <v>0.36</v>
      </c>
      <c r="D259" s="40">
        <v>1</v>
      </c>
      <c r="E259" s="40">
        <f t="shared" ref="E259:E271" si="219">F259*0.036</f>
        <v>0.36</v>
      </c>
      <c r="F259" s="40">
        <f t="shared" ref="F259:F271" si="220">AP259*10</f>
        <v>10</v>
      </c>
      <c r="G259" s="57" t="s">
        <v>174</v>
      </c>
      <c r="H259" s="57" t="s">
        <v>174</v>
      </c>
      <c r="I259" s="35" t="str">
        <f t="shared" ref="I259:I271" si="221">IF(G259="G","A",(IF(G259="C","A",(IF(G259="T","A","")))))</f>
        <v>A</v>
      </c>
      <c r="J259" s="36">
        <v>0</v>
      </c>
      <c r="K259" s="37">
        <v>1</v>
      </c>
      <c r="L259" s="35" t="str">
        <f t="shared" ref="L259:L271" si="222">IF(G259="G","B",(IF(G259="C","B",(IF(G259="T","B","")))))</f>
        <v>B</v>
      </c>
      <c r="M259" s="36">
        <v>0</v>
      </c>
      <c r="N259" s="37">
        <v>1</v>
      </c>
      <c r="O259" s="35" t="str">
        <f t="shared" ref="O259:O271" si="223">IF(G259="G","G",(IF(G259="C","G",(IF(G259="T","G","")))))</f>
        <v>G</v>
      </c>
      <c r="P259" s="36">
        <v>0</v>
      </c>
      <c r="Q259" s="37">
        <v>1</v>
      </c>
      <c r="R259" s="35" t="str">
        <f t="shared" ref="R259:R271" si="224">IF(G259="G","A",IF(G259="C","M",IF(G259="T","A","")))</f>
        <v>A</v>
      </c>
      <c r="S259" s="36">
        <v>0</v>
      </c>
      <c r="T259" s="37">
        <v>1</v>
      </c>
      <c r="U259" s="35" t="str">
        <f t="shared" ref="U259:U271" si="225">IF(G259="G","B",IF(G259="C","X",IF(G259="T","B","")))</f>
        <v>B</v>
      </c>
      <c r="V259" s="36">
        <v>0</v>
      </c>
      <c r="W259" s="37">
        <v>1</v>
      </c>
      <c r="X259" s="35" t="str">
        <f t="shared" ref="X259:X271" si="226">IF(G259="G","P",IF(G259="C","I",IF(G259="T","P","")))</f>
        <v>P</v>
      </c>
      <c r="Y259" s="36">
        <v>0</v>
      </c>
      <c r="Z259" s="37">
        <v>1</v>
      </c>
      <c r="AA259" s="35" t="s">
        <v>174</v>
      </c>
      <c r="AB259" s="36">
        <v>1</v>
      </c>
      <c r="AC259" s="37">
        <v>1</v>
      </c>
      <c r="AD259" s="35" t="str">
        <f t="shared" ref="AD259:AD271" si="227">IF(G259="T","A","")</f>
        <v>A</v>
      </c>
      <c r="AE259" s="36">
        <v>0</v>
      </c>
      <c r="AF259" s="37">
        <v>1</v>
      </c>
      <c r="AG259" s="35" t="str">
        <f t="shared" ref="AG259:AG271" si="228">IF(G259="T","B","")</f>
        <v>B</v>
      </c>
      <c r="AH259" s="36">
        <v>0</v>
      </c>
      <c r="AI259" s="37">
        <v>1</v>
      </c>
      <c r="AJ259" s="35" t="str">
        <f t="shared" ref="AJ259:AJ271" si="229">IF(G259="T","P","")</f>
        <v>P</v>
      </c>
      <c r="AK259" s="36">
        <v>0</v>
      </c>
      <c r="AL259" s="37">
        <v>1</v>
      </c>
      <c r="AM259" s="35" t="str">
        <f t="shared" ref="AM259:AM271" si="230">IF(G259="G","A",IF(G259="C","A",IF(G259="T","A","")))</f>
        <v>A</v>
      </c>
      <c r="AN259" s="36">
        <v>0</v>
      </c>
      <c r="AO259" s="37">
        <v>1</v>
      </c>
      <c r="AP259">
        <f t="shared" ref="AP259:AP271" si="231">J259*K259+M259*N259+P259*Q259+S259*T259+V259*W259+Y259*Z259+AB259*AC259+AE259*AF259+AH259*AI259+AK259*AL259+AN259*AO259</f>
        <v>1</v>
      </c>
    </row>
    <row r="260" spans="1:42" ht="15" x14ac:dyDescent="0.2">
      <c r="A260" s="57">
        <v>511</v>
      </c>
      <c r="B260" s="57" t="s">
        <v>301</v>
      </c>
      <c r="C260" s="41">
        <f t="shared" si="218"/>
        <v>1.0799999999999998</v>
      </c>
      <c r="D260" s="40">
        <v>1</v>
      </c>
      <c r="E260" s="40">
        <f t="shared" si="219"/>
        <v>1.0799999999999998</v>
      </c>
      <c r="F260" s="40">
        <f t="shared" si="220"/>
        <v>30</v>
      </c>
      <c r="G260" s="57" t="s">
        <v>174</v>
      </c>
      <c r="H260" s="57" t="s">
        <v>174</v>
      </c>
      <c r="I260" s="35" t="str">
        <f t="shared" si="221"/>
        <v>A</v>
      </c>
      <c r="J260" s="36">
        <v>0</v>
      </c>
      <c r="K260" s="37">
        <v>1</v>
      </c>
      <c r="L260" s="35" t="str">
        <f t="shared" si="222"/>
        <v>B</v>
      </c>
      <c r="M260" s="36">
        <v>0</v>
      </c>
      <c r="N260" s="37">
        <v>1</v>
      </c>
      <c r="O260" s="35" t="str">
        <f t="shared" si="223"/>
        <v>G</v>
      </c>
      <c r="P260" s="36">
        <v>0</v>
      </c>
      <c r="Q260" s="37">
        <v>1</v>
      </c>
      <c r="R260" s="35" t="str">
        <f t="shared" si="224"/>
        <v>A</v>
      </c>
      <c r="S260" s="36">
        <v>0</v>
      </c>
      <c r="T260" s="37">
        <v>1</v>
      </c>
      <c r="U260" s="35" t="str">
        <f t="shared" si="225"/>
        <v>B</v>
      </c>
      <c r="V260" s="36">
        <v>0</v>
      </c>
      <c r="W260" s="37">
        <v>1</v>
      </c>
      <c r="X260" s="35" t="str">
        <f t="shared" si="226"/>
        <v>P</v>
      </c>
      <c r="Y260" s="36">
        <v>0</v>
      </c>
      <c r="Z260" s="37">
        <v>1</v>
      </c>
      <c r="AA260" s="35" t="s">
        <v>174</v>
      </c>
      <c r="AB260" s="36">
        <v>3</v>
      </c>
      <c r="AC260" s="37">
        <v>1</v>
      </c>
      <c r="AD260" s="35" t="str">
        <f t="shared" si="227"/>
        <v>A</v>
      </c>
      <c r="AE260" s="36">
        <v>0</v>
      </c>
      <c r="AF260" s="37">
        <v>1</v>
      </c>
      <c r="AG260" s="35" t="str">
        <f t="shared" si="228"/>
        <v>B</v>
      </c>
      <c r="AH260" s="36">
        <v>0</v>
      </c>
      <c r="AI260" s="37">
        <v>1</v>
      </c>
      <c r="AJ260" s="35" t="str">
        <f t="shared" si="229"/>
        <v>P</v>
      </c>
      <c r="AK260" s="36">
        <v>0</v>
      </c>
      <c r="AL260" s="37">
        <v>1</v>
      </c>
      <c r="AM260" s="35" t="str">
        <f t="shared" si="230"/>
        <v>A</v>
      </c>
      <c r="AN260" s="36">
        <v>0</v>
      </c>
      <c r="AO260" s="37">
        <v>1</v>
      </c>
      <c r="AP260">
        <f t="shared" si="231"/>
        <v>3</v>
      </c>
    </row>
    <row r="261" spans="1:42" ht="15" x14ac:dyDescent="0.2">
      <c r="A261" s="57">
        <v>512</v>
      </c>
      <c r="B261" s="61" t="s">
        <v>302</v>
      </c>
      <c r="C261" s="41">
        <f t="shared" si="218"/>
        <v>2.1599999999999997</v>
      </c>
      <c r="D261" s="40">
        <v>1</v>
      </c>
      <c r="E261" s="40">
        <f t="shared" si="219"/>
        <v>2.1599999999999997</v>
      </c>
      <c r="F261" s="40">
        <f t="shared" si="220"/>
        <v>60</v>
      </c>
      <c r="G261" s="57" t="s">
        <v>174</v>
      </c>
      <c r="H261" s="57" t="s">
        <v>174</v>
      </c>
      <c r="I261" s="35" t="str">
        <f t="shared" si="221"/>
        <v>A</v>
      </c>
      <c r="J261" s="36">
        <v>0</v>
      </c>
      <c r="K261" s="37">
        <v>1</v>
      </c>
      <c r="L261" s="35" t="str">
        <f t="shared" si="222"/>
        <v>B</v>
      </c>
      <c r="M261" s="36">
        <v>0</v>
      </c>
      <c r="N261" s="37">
        <v>1</v>
      </c>
      <c r="O261" s="35" t="str">
        <f t="shared" si="223"/>
        <v>G</v>
      </c>
      <c r="P261" s="36">
        <v>0</v>
      </c>
      <c r="Q261" s="37">
        <v>1</v>
      </c>
      <c r="R261" s="35" t="str">
        <f t="shared" si="224"/>
        <v>A</v>
      </c>
      <c r="S261" s="36">
        <v>0</v>
      </c>
      <c r="T261" s="37">
        <v>1</v>
      </c>
      <c r="U261" s="35" t="str">
        <f t="shared" si="225"/>
        <v>B</v>
      </c>
      <c r="V261" s="36">
        <v>0</v>
      </c>
      <c r="W261" s="37">
        <v>1</v>
      </c>
      <c r="X261" s="35" t="str">
        <f t="shared" si="226"/>
        <v>P</v>
      </c>
      <c r="Y261" s="36">
        <v>0</v>
      </c>
      <c r="Z261" s="37">
        <v>1</v>
      </c>
      <c r="AA261" s="35" t="s">
        <v>174</v>
      </c>
      <c r="AB261" s="36">
        <v>6</v>
      </c>
      <c r="AC261" s="37">
        <v>1</v>
      </c>
      <c r="AD261" s="35" t="str">
        <f t="shared" si="227"/>
        <v>A</v>
      </c>
      <c r="AE261" s="36">
        <v>0</v>
      </c>
      <c r="AF261" s="37">
        <v>1</v>
      </c>
      <c r="AG261" s="35" t="str">
        <f t="shared" si="228"/>
        <v>B</v>
      </c>
      <c r="AH261" s="36">
        <v>0</v>
      </c>
      <c r="AI261" s="37">
        <v>1</v>
      </c>
      <c r="AJ261" s="35" t="str">
        <f t="shared" si="229"/>
        <v>P</v>
      </c>
      <c r="AK261" s="36">
        <v>0</v>
      </c>
      <c r="AL261" s="37">
        <v>1</v>
      </c>
      <c r="AM261" s="35" t="str">
        <f t="shared" si="230"/>
        <v>A</v>
      </c>
      <c r="AN261" s="36">
        <v>0</v>
      </c>
      <c r="AO261" s="37">
        <v>1</v>
      </c>
      <c r="AP261">
        <f t="shared" si="231"/>
        <v>6</v>
      </c>
    </row>
    <row r="262" spans="1:42" ht="15" x14ac:dyDescent="0.2">
      <c r="A262" s="57">
        <v>513</v>
      </c>
      <c r="B262" s="61" t="s">
        <v>303</v>
      </c>
      <c r="C262" s="41">
        <f t="shared" si="218"/>
        <v>3.5999999999999996</v>
      </c>
      <c r="D262" s="40">
        <v>1</v>
      </c>
      <c r="E262" s="40">
        <f t="shared" si="219"/>
        <v>3.5999999999999996</v>
      </c>
      <c r="F262" s="40">
        <f t="shared" si="220"/>
        <v>100</v>
      </c>
      <c r="G262" s="57" t="s">
        <v>174</v>
      </c>
      <c r="H262" s="57" t="s">
        <v>174</v>
      </c>
      <c r="I262" s="35" t="str">
        <f t="shared" si="221"/>
        <v>A</v>
      </c>
      <c r="J262" s="36">
        <v>0</v>
      </c>
      <c r="K262" s="37">
        <v>1</v>
      </c>
      <c r="L262" s="35" t="str">
        <f t="shared" si="222"/>
        <v>B</v>
      </c>
      <c r="M262" s="36">
        <v>0</v>
      </c>
      <c r="N262" s="37">
        <v>1</v>
      </c>
      <c r="O262" s="35" t="str">
        <f t="shared" si="223"/>
        <v>G</v>
      </c>
      <c r="P262" s="36">
        <v>0</v>
      </c>
      <c r="Q262" s="37">
        <v>1</v>
      </c>
      <c r="R262" s="35" t="str">
        <f t="shared" si="224"/>
        <v>A</v>
      </c>
      <c r="S262" s="36">
        <v>0</v>
      </c>
      <c r="T262" s="37">
        <v>1</v>
      </c>
      <c r="U262" s="35" t="str">
        <f t="shared" si="225"/>
        <v>B</v>
      </c>
      <c r="V262" s="36">
        <v>0</v>
      </c>
      <c r="W262" s="37">
        <v>1</v>
      </c>
      <c r="X262" s="35" t="str">
        <f t="shared" si="226"/>
        <v>P</v>
      </c>
      <c r="Y262" s="36">
        <v>0</v>
      </c>
      <c r="Z262" s="37">
        <v>1</v>
      </c>
      <c r="AA262" s="35" t="s">
        <v>174</v>
      </c>
      <c r="AB262" s="36">
        <v>10</v>
      </c>
      <c r="AC262" s="37">
        <v>1</v>
      </c>
      <c r="AD262" s="35" t="str">
        <f t="shared" si="227"/>
        <v>A</v>
      </c>
      <c r="AE262" s="36">
        <v>0</v>
      </c>
      <c r="AF262" s="37">
        <v>1</v>
      </c>
      <c r="AG262" s="35" t="str">
        <f t="shared" si="228"/>
        <v>B</v>
      </c>
      <c r="AH262" s="36">
        <v>0</v>
      </c>
      <c r="AI262" s="37">
        <v>1</v>
      </c>
      <c r="AJ262" s="35" t="str">
        <f t="shared" si="229"/>
        <v>P</v>
      </c>
      <c r="AK262" s="36">
        <v>0</v>
      </c>
      <c r="AL262" s="37">
        <v>1</v>
      </c>
      <c r="AM262" s="35" t="str">
        <f t="shared" si="230"/>
        <v>A</v>
      </c>
      <c r="AN262" s="36">
        <v>0</v>
      </c>
      <c r="AO262" s="37">
        <v>1</v>
      </c>
      <c r="AP262">
        <f t="shared" si="231"/>
        <v>10</v>
      </c>
    </row>
    <row r="263" spans="1:42" ht="15" x14ac:dyDescent="0.2">
      <c r="A263" s="57">
        <v>514</v>
      </c>
      <c r="B263" s="61" t="s">
        <v>304</v>
      </c>
      <c r="C263" s="41">
        <f t="shared" si="218"/>
        <v>5.76</v>
      </c>
      <c r="D263" s="40">
        <v>1</v>
      </c>
      <c r="E263" s="40">
        <f t="shared" si="219"/>
        <v>5.76</v>
      </c>
      <c r="F263" s="40">
        <f t="shared" si="220"/>
        <v>160</v>
      </c>
      <c r="G263" s="57" t="s">
        <v>174</v>
      </c>
      <c r="H263" s="57" t="s">
        <v>174</v>
      </c>
      <c r="I263" s="35" t="str">
        <f t="shared" si="221"/>
        <v>A</v>
      </c>
      <c r="J263" s="36">
        <v>0</v>
      </c>
      <c r="K263" s="37">
        <v>1</v>
      </c>
      <c r="L263" s="35" t="str">
        <f t="shared" si="222"/>
        <v>B</v>
      </c>
      <c r="M263" s="36">
        <v>0</v>
      </c>
      <c r="N263" s="37">
        <v>1</v>
      </c>
      <c r="O263" s="35" t="str">
        <f t="shared" si="223"/>
        <v>G</v>
      </c>
      <c r="P263" s="36">
        <v>0</v>
      </c>
      <c r="Q263" s="37">
        <v>1</v>
      </c>
      <c r="R263" s="35" t="str">
        <f t="shared" si="224"/>
        <v>A</v>
      </c>
      <c r="S263" s="36">
        <v>0</v>
      </c>
      <c r="T263" s="37">
        <v>1</v>
      </c>
      <c r="U263" s="35" t="str">
        <f t="shared" si="225"/>
        <v>B</v>
      </c>
      <c r="V263" s="36">
        <v>0</v>
      </c>
      <c r="W263" s="37">
        <v>1</v>
      </c>
      <c r="X263" s="35" t="str">
        <f t="shared" si="226"/>
        <v>P</v>
      </c>
      <c r="Y263" s="36">
        <v>0</v>
      </c>
      <c r="Z263" s="37">
        <v>1</v>
      </c>
      <c r="AA263" s="35" t="s">
        <v>174</v>
      </c>
      <c r="AB263" s="36">
        <v>16</v>
      </c>
      <c r="AC263" s="37">
        <v>1</v>
      </c>
      <c r="AD263" s="35" t="str">
        <f t="shared" si="227"/>
        <v>A</v>
      </c>
      <c r="AE263" s="36">
        <v>0</v>
      </c>
      <c r="AF263" s="37">
        <v>1</v>
      </c>
      <c r="AG263" s="35" t="str">
        <f t="shared" si="228"/>
        <v>B</v>
      </c>
      <c r="AH263" s="36">
        <v>0</v>
      </c>
      <c r="AI263" s="37">
        <v>1</v>
      </c>
      <c r="AJ263" s="35" t="str">
        <f t="shared" si="229"/>
        <v>P</v>
      </c>
      <c r="AK263" s="36">
        <v>0</v>
      </c>
      <c r="AL263" s="37">
        <v>1</v>
      </c>
      <c r="AM263" s="35" t="str">
        <f t="shared" si="230"/>
        <v>A</v>
      </c>
      <c r="AN263" s="36">
        <v>0</v>
      </c>
      <c r="AO263" s="37">
        <v>1</v>
      </c>
      <c r="AP263">
        <f t="shared" si="231"/>
        <v>16</v>
      </c>
    </row>
    <row r="264" spans="1:42" ht="15" x14ac:dyDescent="0.2">
      <c r="A264" s="57">
        <v>515</v>
      </c>
      <c r="B264" s="61" t="s">
        <v>305</v>
      </c>
      <c r="C264" s="41">
        <f t="shared" si="218"/>
        <v>6.84</v>
      </c>
      <c r="D264" s="40">
        <v>1</v>
      </c>
      <c r="E264" s="40">
        <f t="shared" si="219"/>
        <v>6.84</v>
      </c>
      <c r="F264" s="40">
        <f t="shared" si="220"/>
        <v>190</v>
      </c>
      <c r="G264" s="57" t="s">
        <v>174</v>
      </c>
      <c r="H264" s="57" t="s">
        <v>176</v>
      </c>
      <c r="I264" s="35" t="str">
        <f t="shared" si="221"/>
        <v>A</v>
      </c>
      <c r="J264" s="36">
        <v>1</v>
      </c>
      <c r="K264" s="37">
        <v>1</v>
      </c>
      <c r="L264" s="35" t="str">
        <f t="shared" si="222"/>
        <v>B</v>
      </c>
      <c r="M264" s="36">
        <v>0</v>
      </c>
      <c r="N264" s="37">
        <v>1</v>
      </c>
      <c r="O264" s="35" t="str">
        <f t="shared" si="223"/>
        <v>G</v>
      </c>
      <c r="P264" s="36">
        <v>1</v>
      </c>
      <c r="Q264" s="37">
        <v>1</v>
      </c>
      <c r="R264" s="35" t="str">
        <f t="shared" si="224"/>
        <v>A</v>
      </c>
      <c r="S264" s="36">
        <v>0</v>
      </c>
      <c r="T264" s="37">
        <v>1</v>
      </c>
      <c r="U264" s="35" t="str">
        <f t="shared" si="225"/>
        <v>B</v>
      </c>
      <c r="V264" s="36">
        <v>0</v>
      </c>
      <c r="W264" s="37">
        <v>1</v>
      </c>
      <c r="X264" s="35" t="str">
        <f t="shared" si="226"/>
        <v>P</v>
      </c>
      <c r="Y264" s="36">
        <v>0</v>
      </c>
      <c r="Z264" s="37">
        <v>1</v>
      </c>
      <c r="AA264" s="35" t="s">
        <v>176</v>
      </c>
      <c r="AB264" s="36">
        <v>16</v>
      </c>
      <c r="AC264" s="37">
        <v>1</v>
      </c>
      <c r="AD264" s="35" t="str">
        <f t="shared" si="227"/>
        <v>A</v>
      </c>
      <c r="AE264" s="36">
        <v>0</v>
      </c>
      <c r="AF264" s="37">
        <v>1</v>
      </c>
      <c r="AG264" s="35" t="str">
        <f t="shared" si="228"/>
        <v>B</v>
      </c>
      <c r="AH264" s="36">
        <v>0</v>
      </c>
      <c r="AI264" s="37">
        <v>1</v>
      </c>
      <c r="AJ264" s="35" t="str">
        <f t="shared" si="229"/>
        <v>P</v>
      </c>
      <c r="AK264" s="36">
        <v>0</v>
      </c>
      <c r="AL264" s="37">
        <v>1</v>
      </c>
      <c r="AM264" s="35" t="str">
        <f t="shared" si="230"/>
        <v>A</v>
      </c>
      <c r="AN264" s="36">
        <v>1</v>
      </c>
      <c r="AO264" s="37">
        <v>1</v>
      </c>
      <c r="AP264">
        <f t="shared" si="231"/>
        <v>19</v>
      </c>
    </row>
    <row r="265" spans="1:42" ht="15" x14ac:dyDescent="0.2">
      <c r="A265" s="57">
        <v>516</v>
      </c>
      <c r="B265" s="61" t="s">
        <v>306</v>
      </c>
      <c r="C265" s="41">
        <f t="shared" si="218"/>
        <v>6.84</v>
      </c>
      <c r="D265" s="40">
        <v>1</v>
      </c>
      <c r="E265" s="40">
        <f t="shared" si="219"/>
        <v>6.84</v>
      </c>
      <c r="F265" s="40">
        <f t="shared" si="220"/>
        <v>190</v>
      </c>
      <c r="G265" s="57" t="s">
        <v>174</v>
      </c>
      <c r="H265" s="57" t="s">
        <v>176</v>
      </c>
      <c r="I265" s="35" t="str">
        <f t="shared" si="221"/>
        <v>A</v>
      </c>
      <c r="J265" s="36">
        <v>1</v>
      </c>
      <c r="K265" s="37">
        <v>1</v>
      </c>
      <c r="L265" s="35" t="str">
        <f t="shared" si="222"/>
        <v>B</v>
      </c>
      <c r="M265" s="36">
        <v>0</v>
      </c>
      <c r="N265" s="37">
        <v>1</v>
      </c>
      <c r="O265" s="35" t="str">
        <f t="shared" si="223"/>
        <v>G</v>
      </c>
      <c r="P265" s="36">
        <v>1</v>
      </c>
      <c r="Q265" s="37">
        <v>1</v>
      </c>
      <c r="R265" s="35" t="str">
        <f t="shared" si="224"/>
        <v>A</v>
      </c>
      <c r="S265" s="36">
        <v>0</v>
      </c>
      <c r="T265" s="37">
        <v>1</v>
      </c>
      <c r="U265" s="35" t="str">
        <f t="shared" si="225"/>
        <v>B</v>
      </c>
      <c r="V265" s="36">
        <v>0</v>
      </c>
      <c r="W265" s="37">
        <v>1</v>
      </c>
      <c r="X265" s="35" t="str">
        <f t="shared" si="226"/>
        <v>P</v>
      </c>
      <c r="Y265" s="36">
        <v>0</v>
      </c>
      <c r="Z265" s="37">
        <v>1</v>
      </c>
      <c r="AA265" s="35" t="s">
        <v>176</v>
      </c>
      <c r="AB265" s="36">
        <v>16</v>
      </c>
      <c r="AC265" s="37">
        <v>1</v>
      </c>
      <c r="AD265" s="35" t="str">
        <f t="shared" si="227"/>
        <v>A</v>
      </c>
      <c r="AE265" s="36">
        <v>0</v>
      </c>
      <c r="AF265" s="37">
        <v>1</v>
      </c>
      <c r="AG265" s="35" t="str">
        <f t="shared" si="228"/>
        <v>B</v>
      </c>
      <c r="AH265" s="36">
        <v>0</v>
      </c>
      <c r="AI265" s="37">
        <v>1</v>
      </c>
      <c r="AJ265" s="35" t="str">
        <f t="shared" si="229"/>
        <v>P</v>
      </c>
      <c r="AK265" s="36">
        <v>0</v>
      </c>
      <c r="AL265" s="37">
        <v>1</v>
      </c>
      <c r="AM265" s="35" t="str">
        <f t="shared" si="230"/>
        <v>A</v>
      </c>
      <c r="AN265" s="36">
        <v>1</v>
      </c>
      <c r="AO265" s="37">
        <v>1</v>
      </c>
      <c r="AP265">
        <f t="shared" si="231"/>
        <v>19</v>
      </c>
    </row>
    <row r="266" spans="1:42" ht="15" x14ac:dyDescent="0.2">
      <c r="A266" s="57">
        <v>517</v>
      </c>
      <c r="B266" s="61" t="s">
        <v>307</v>
      </c>
      <c r="C266" s="41">
        <f t="shared" si="218"/>
        <v>3.5999999999999996</v>
      </c>
      <c r="D266" s="40">
        <v>1</v>
      </c>
      <c r="E266" s="40">
        <f t="shared" si="219"/>
        <v>3.5999999999999996</v>
      </c>
      <c r="F266" s="40">
        <f t="shared" si="220"/>
        <v>100</v>
      </c>
      <c r="G266" s="57" t="s">
        <v>171</v>
      </c>
      <c r="H266" s="57"/>
      <c r="I266" s="35" t="str">
        <f t="shared" si="221"/>
        <v>A</v>
      </c>
      <c r="J266" s="36">
        <v>1</v>
      </c>
      <c r="K266" s="37">
        <v>1</v>
      </c>
      <c r="L266" s="35" t="str">
        <f t="shared" si="222"/>
        <v>B</v>
      </c>
      <c r="M266" s="36">
        <v>0</v>
      </c>
      <c r="N266" s="37">
        <v>1</v>
      </c>
      <c r="O266" s="35" t="str">
        <f t="shared" si="223"/>
        <v>G</v>
      </c>
      <c r="P266" s="36">
        <v>1</v>
      </c>
      <c r="Q266" s="37">
        <v>1</v>
      </c>
      <c r="R266" s="35" t="str">
        <f t="shared" si="224"/>
        <v>M</v>
      </c>
      <c r="S266" s="36">
        <v>6</v>
      </c>
      <c r="T266" s="37">
        <v>1</v>
      </c>
      <c r="U266" s="35" t="str">
        <f t="shared" si="225"/>
        <v>X</v>
      </c>
      <c r="V266" s="36">
        <v>0</v>
      </c>
      <c r="W266" s="37">
        <v>1</v>
      </c>
      <c r="X266" s="35" t="str">
        <f t="shared" si="226"/>
        <v>I</v>
      </c>
      <c r="Y266" s="36">
        <v>1</v>
      </c>
      <c r="Z266" s="37">
        <v>1</v>
      </c>
      <c r="AA266" s="35"/>
      <c r="AB266" s="36"/>
      <c r="AC266" s="37">
        <v>1</v>
      </c>
      <c r="AD266" s="35" t="str">
        <f t="shared" si="227"/>
        <v/>
      </c>
      <c r="AE266" s="36">
        <v>0</v>
      </c>
      <c r="AF266" s="37">
        <v>1</v>
      </c>
      <c r="AG266" s="35" t="str">
        <f t="shared" si="228"/>
        <v/>
      </c>
      <c r="AH266" s="36">
        <v>0</v>
      </c>
      <c r="AI266" s="37">
        <v>1</v>
      </c>
      <c r="AJ266" s="35" t="str">
        <f t="shared" si="229"/>
        <v/>
      </c>
      <c r="AK266" s="36">
        <v>0</v>
      </c>
      <c r="AL266" s="37">
        <v>1</v>
      </c>
      <c r="AM266" s="35" t="str">
        <f t="shared" si="230"/>
        <v>A</v>
      </c>
      <c r="AN266" s="36">
        <v>1</v>
      </c>
      <c r="AO266" s="37">
        <v>1</v>
      </c>
      <c r="AP266">
        <f t="shared" si="231"/>
        <v>10</v>
      </c>
    </row>
    <row r="267" spans="1:42" ht="15" x14ac:dyDescent="0.2">
      <c r="A267" s="57">
        <v>518</v>
      </c>
      <c r="B267" s="40" t="s">
        <v>308</v>
      </c>
      <c r="C267" s="41">
        <f t="shared" si="218"/>
        <v>11.52</v>
      </c>
      <c r="D267" s="40">
        <v>1</v>
      </c>
      <c r="E267" s="40">
        <f t="shared" si="219"/>
        <v>11.52</v>
      </c>
      <c r="F267" s="40">
        <f t="shared" si="220"/>
        <v>320</v>
      </c>
      <c r="G267" s="40" t="s">
        <v>174</v>
      </c>
      <c r="H267" s="40" t="s">
        <v>174</v>
      </c>
      <c r="I267" s="35" t="str">
        <f t="shared" si="221"/>
        <v>A</v>
      </c>
      <c r="J267" s="36">
        <v>0</v>
      </c>
      <c r="K267" s="37">
        <v>1</v>
      </c>
      <c r="L267" s="35" t="str">
        <f t="shared" si="222"/>
        <v>B</v>
      </c>
      <c r="M267" s="36">
        <v>0</v>
      </c>
      <c r="N267" s="37">
        <v>1</v>
      </c>
      <c r="O267" s="35" t="str">
        <f t="shared" si="223"/>
        <v>G</v>
      </c>
      <c r="P267" s="36">
        <v>0</v>
      </c>
      <c r="Q267" s="37">
        <v>1</v>
      </c>
      <c r="R267" s="35" t="str">
        <f t="shared" si="224"/>
        <v>A</v>
      </c>
      <c r="S267" s="36">
        <v>0</v>
      </c>
      <c r="T267" s="37">
        <v>1</v>
      </c>
      <c r="U267" s="35" t="str">
        <f t="shared" si="225"/>
        <v>B</v>
      </c>
      <c r="V267" s="36">
        <v>0</v>
      </c>
      <c r="W267" s="37">
        <v>1</v>
      </c>
      <c r="X267" s="35" t="str">
        <f t="shared" si="226"/>
        <v>P</v>
      </c>
      <c r="Y267" s="36">
        <v>0</v>
      </c>
      <c r="Z267" s="37">
        <v>1</v>
      </c>
      <c r="AA267" s="35" t="str">
        <f t="shared" ref="AA267:AA269" si="232">IF(G267="T",IF(H267&lt;&gt;"",H267,""),"")</f>
        <v>T</v>
      </c>
      <c r="AB267" s="36">
        <v>32</v>
      </c>
      <c r="AC267" s="37">
        <v>1</v>
      </c>
      <c r="AD267" s="35" t="str">
        <f t="shared" si="227"/>
        <v>A</v>
      </c>
      <c r="AE267" s="36">
        <v>0</v>
      </c>
      <c r="AF267" s="37">
        <v>1</v>
      </c>
      <c r="AG267" s="35" t="str">
        <f t="shared" si="228"/>
        <v>B</v>
      </c>
      <c r="AH267" s="36">
        <v>0</v>
      </c>
      <c r="AI267" s="37">
        <v>1</v>
      </c>
      <c r="AJ267" s="35" t="str">
        <f t="shared" si="229"/>
        <v>P</v>
      </c>
      <c r="AK267" s="36">
        <v>0</v>
      </c>
      <c r="AL267" s="37">
        <v>1</v>
      </c>
      <c r="AM267" s="35" t="str">
        <f t="shared" si="230"/>
        <v>A</v>
      </c>
      <c r="AN267" s="36">
        <v>0</v>
      </c>
      <c r="AO267" s="37">
        <v>1</v>
      </c>
      <c r="AP267">
        <f t="shared" si="231"/>
        <v>32</v>
      </c>
    </row>
    <row r="268" spans="1:42" ht="15" x14ac:dyDescent="0.2">
      <c r="A268" s="57">
        <v>519</v>
      </c>
      <c r="B268" s="40" t="s">
        <v>309</v>
      </c>
      <c r="C268" s="41">
        <f t="shared" si="218"/>
        <v>15.12</v>
      </c>
      <c r="D268" s="40">
        <v>1</v>
      </c>
      <c r="E268" s="40">
        <f t="shared" si="219"/>
        <v>15.12</v>
      </c>
      <c r="F268" s="40">
        <f t="shared" si="220"/>
        <v>420</v>
      </c>
      <c r="G268" s="40" t="s">
        <v>174</v>
      </c>
      <c r="H268" s="40" t="s">
        <v>174</v>
      </c>
      <c r="I268" s="35" t="str">
        <f t="shared" si="221"/>
        <v>A</v>
      </c>
      <c r="J268" s="36">
        <v>0</v>
      </c>
      <c r="K268" s="37">
        <v>1</v>
      </c>
      <c r="L268" s="35" t="str">
        <f t="shared" si="222"/>
        <v>B</v>
      </c>
      <c r="M268" s="36">
        <v>0</v>
      </c>
      <c r="N268" s="37">
        <v>1</v>
      </c>
      <c r="O268" s="35" t="str">
        <f t="shared" si="223"/>
        <v>G</v>
      </c>
      <c r="P268" s="36">
        <v>0</v>
      </c>
      <c r="Q268" s="37">
        <v>1</v>
      </c>
      <c r="R268" s="35" t="str">
        <f t="shared" si="224"/>
        <v>A</v>
      </c>
      <c r="S268" s="36">
        <v>0</v>
      </c>
      <c r="T268" s="37">
        <v>1</v>
      </c>
      <c r="U268" s="35" t="str">
        <f t="shared" si="225"/>
        <v>B</v>
      </c>
      <c r="V268" s="36">
        <v>0</v>
      </c>
      <c r="W268" s="37">
        <v>1</v>
      </c>
      <c r="X268" s="35" t="str">
        <f t="shared" si="226"/>
        <v>P</v>
      </c>
      <c r="Y268" s="36">
        <v>0</v>
      </c>
      <c r="Z268" s="37">
        <v>1</v>
      </c>
      <c r="AA268" s="35" t="str">
        <f t="shared" si="232"/>
        <v>T</v>
      </c>
      <c r="AB268" s="36">
        <v>42</v>
      </c>
      <c r="AC268" s="37">
        <v>1</v>
      </c>
      <c r="AD268" s="35" t="str">
        <f t="shared" si="227"/>
        <v>A</v>
      </c>
      <c r="AE268" s="36">
        <v>0</v>
      </c>
      <c r="AF268" s="37">
        <v>1</v>
      </c>
      <c r="AG268" s="35" t="str">
        <f t="shared" si="228"/>
        <v>B</v>
      </c>
      <c r="AH268" s="36">
        <v>0</v>
      </c>
      <c r="AI268" s="37">
        <v>1</v>
      </c>
      <c r="AJ268" s="35" t="str">
        <f t="shared" si="229"/>
        <v>P</v>
      </c>
      <c r="AK268" s="36">
        <v>0</v>
      </c>
      <c r="AL268" s="37">
        <v>1</v>
      </c>
      <c r="AM268" s="35" t="str">
        <f t="shared" si="230"/>
        <v>A</v>
      </c>
      <c r="AN268" s="36">
        <v>0</v>
      </c>
      <c r="AO268" s="37">
        <v>1</v>
      </c>
      <c r="AP268">
        <f t="shared" si="231"/>
        <v>42</v>
      </c>
    </row>
    <row r="269" spans="1:42" ht="15" x14ac:dyDescent="0.2">
      <c r="A269" s="57">
        <v>520</v>
      </c>
      <c r="B269" s="40" t="s">
        <v>310</v>
      </c>
      <c r="C269" s="41">
        <f t="shared" si="218"/>
        <v>19.439999999999998</v>
      </c>
      <c r="D269" s="40">
        <v>1</v>
      </c>
      <c r="E269" s="40">
        <f t="shared" si="219"/>
        <v>19.439999999999998</v>
      </c>
      <c r="F269" s="40">
        <f t="shared" si="220"/>
        <v>540</v>
      </c>
      <c r="G269" s="40" t="s">
        <v>174</v>
      </c>
      <c r="H269" s="40" t="s">
        <v>174</v>
      </c>
      <c r="I269" s="35" t="str">
        <f t="shared" si="221"/>
        <v>A</v>
      </c>
      <c r="J269" s="36">
        <v>0</v>
      </c>
      <c r="K269" s="37">
        <v>1</v>
      </c>
      <c r="L269" s="35" t="str">
        <f t="shared" si="222"/>
        <v>B</v>
      </c>
      <c r="M269" s="36">
        <v>0</v>
      </c>
      <c r="N269" s="37">
        <v>1</v>
      </c>
      <c r="O269" s="35" t="str">
        <f t="shared" si="223"/>
        <v>G</v>
      </c>
      <c r="P269" s="36">
        <v>0</v>
      </c>
      <c r="Q269" s="37">
        <v>1</v>
      </c>
      <c r="R269" s="35" t="str">
        <f t="shared" si="224"/>
        <v>A</v>
      </c>
      <c r="S269" s="36">
        <v>0</v>
      </c>
      <c r="T269" s="37">
        <v>1</v>
      </c>
      <c r="U269" s="35" t="str">
        <f t="shared" si="225"/>
        <v>B</v>
      </c>
      <c r="V269" s="36">
        <v>0</v>
      </c>
      <c r="W269" s="37">
        <v>1</v>
      </c>
      <c r="X269" s="35" t="str">
        <f t="shared" si="226"/>
        <v>P</v>
      </c>
      <c r="Y269" s="36">
        <v>0</v>
      </c>
      <c r="Z269" s="37">
        <v>1</v>
      </c>
      <c r="AA269" s="35" t="str">
        <f t="shared" si="232"/>
        <v>T</v>
      </c>
      <c r="AB269" s="36">
        <v>54</v>
      </c>
      <c r="AC269" s="37">
        <v>1</v>
      </c>
      <c r="AD269" s="35" t="str">
        <f t="shared" si="227"/>
        <v>A</v>
      </c>
      <c r="AE269" s="36">
        <v>0</v>
      </c>
      <c r="AF269" s="37">
        <v>1</v>
      </c>
      <c r="AG269" s="35" t="str">
        <f t="shared" si="228"/>
        <v>B</v>
      </c>
      <c r="AH269" s="36">
        <v>0</v>
      </c>
      <c r="AI269" s="37">
        <v>1</v>
      </c>
      <c r="AJ269" s="35" t="str">
        <f t="shared" si="229"/>
        <v>P</v>
      </c>
      <c r="AK269" s="36">
        <v>0</v>
      </c>
      <c r="AL269" s="37">
        <v>1</v>
      </c>
      <c r="AM269" s="35" t="str">
        <f t="shared" si="230"/>
        <v>A</v>
      </c>
      <c r="AN269" s="36">
        <v>0</v>
      </c>
      <c r="AO269" s="37">
        <v>1</v>
      </c>
      <c r="AP269">
        <f t="shared" si="231"/>
        <v>54</v>
      </c>
    </row>
    <row r="270" spans="1:42" ht="15" x14ac:dyDescent="0.2">
      <c r="A270" s="57">
        <v>521</v>
      </c>
      <c r="B270" s="40" t="s">
        <v>311</v>
      </c>
      <c r="C270" s="41">
        <f t="shared" si="218"/>
        <v>5.76</v>
      </c>
      <c r="D270" s="40">
        <v>1</v>
      </c>
      <c r="E270" s="40">
        <f t="shared" si="219"/>
        <v>5.76</v>
      </c>
      <c r="F270" s="40">
        <f t="shared" si="220"/>
        <v>160</v>
      </c>
      <c r="G270" s="40" t="s">
        <v>174</v>
      </c>
      <c r="H270" s="40" t="s">
        <v>174</v>
      </c>
      <c r="I270" s="35" t="str">
        <f t="shared" si="221"/>
        <v>A</v>
      </c>
      <c r="J270" s="36">
        <v>0</v>
      </c>
      <c r="K270" s="37">
        <v>1</v>
      </c>
      <c r="L270" s="35" t="str">
        <f t="shared" si="222"/>
        <v>B</v>
      </c>
      <c r="M270" s="36">
        <v>0</v>
      </c>
      <c r="N270" s="37">
        <v>1</v>
      </c>
      <c r="O270" s="35" t="str">
        <f t="shared" si="223"/>
        <v>G</v>
      </c>
      <c r="P270" s="36">
        <v>0</v>
      </c>
      <c r="Q270" s="37">
        <v>1</v>
      </c>
      <c r="R270" s="35" t="str">
        <f t="shared" si="224"/>
        <v>A</v>
      </c>
      <c r="S270" s="36">
        <v>0</v>
      </c>
      <c r="T270" s="37">
        <v>1</v>
      </c>
      <c r="U270" s="35" t="str">
        <f t="shared" si="225"/>
        <v>B</v>
      </c>
      <c r="V270" s="36">
        <v>0</v>
      </c>
      <c r="W270" s="37">
        <v>1</v>
      </c>
      <c r="X270" s="35" t="str">
        <f t="shared" si="226"/>
        <v>P</v>
      </c>
      <c r="Y270" s="36">
        <v>0</v>
      </c>
      <c r="Z270" s="37">
        <v>1</v>
      </c>
      <c r="AA270" s="35" t="s">
        <v>176</v>
      </c>
      <c r="AB270" s="36">
        <v>16</v>
      </c>
      <c r="AC270" s="37">
        <v>1</v>
      </c>
      <c r="AD270" s="35" t="str">
        <f t="shared" si="227"/>
        <v>A</v>
      </c>
      <c r="AE270" s="36">
        <v>0</v>
      </c>
      <c r="AF270" s="37">
        <v>1</v>
      </c>
      <c r="AG270" s="35" t="str">
        <f t="shared" si="228"/>
        <v>B</v>
      </c>
      <c r="AH270" s="36">
        <v>0</v>
      </c>
      <c r="AI270" s="37">
        <v>1</v>
      </c>
      <c r="AJ270" s="35" t="str">
        <f t="shared" si="229"/>
        <v>P</v>
      </c>
      <c r="AK270" s="36">
        <v>0</v>
      </c>
      <c r="AL270" s="37">
        <v>1</v>
      </c>
      <c r="AM270" s="35" t="str">
        <f t="shared" si="230"/>
        <v>A</v>
      </c>
      <c r="AN270" s="36">
        <v>0</v>
      </c>
      <c r="AO270" s="37">
        <v>1</v>
      </c>
      <c r="AP270">
        <f t="shared" si="231"/>
        <v>16</v>
      </c>
    </row>
    <row r="271" spans="1:42" ht="15" x14ac:dyDescent="0.2">
      <c r="A271" s="57">
        <v>522</v>
      </c>
      <c r="B271" s="40" t="s">
        <v>312</v>
      </c>
      <c r="C271" s="41">
        <f t="shared" si="218"/>
        <v>3.5999999999999996</v>
      </c>
      <c r="D271" s="40">
        <v>1</v>
      </c>
      <c r="E271" s="40">
        <f t="shared" si="219"/>
        <v>3.5999999999999996</v>
      </c>
      <c r="F271" s="40">
        <f t="shared" si="220"/>
        <v>100</v>
      </c>
      <c r="G271" s="57" t="s">
        <v>171</v>
      </c>
      <c r="H271" s="57" t="s">
        <v>194</v>
      </c>
      <c r="I271" s="35" t="str">
        <f t="shared" si="221"/>
        <v>A</v>
      </c>
      <c r="J271" s="36">
        <v>1</v>
      </c>
      <c r="K271" s="37">
        <v>1</v>
      </c>
      <c r="L271" s="35" t="str">
        <f t="shared" si="222"/>
        <v>B</v>
      </c>
      <c r="M271" s="36">
        <v>0</v>
      </c>
      <c r="N271" s="37">
        <v>1</v>
      </c>
      <c r="O271" s="35" t="str">
        <f t="shared" si="223"/>
        <v>G</v>
      </c>
      <c r="P271" s="36">
        <v>1</v>
      </c>
      <c r="Q271" s="37">
        <v>2</v>
      </c>
      <c r="R271" s="35" t="str">
        <f t="shared" si="224"/>
        <v>M</v>
      </c>
      <c r="S271" s="36">
        <v>3</v>
      </c>
      <c r="T271" s="37">
        <v>2</v>
      </c>
      <c r="U271" s="35" t="str">
        <f t="shared" si="225"/>
        <v>X</v>
      </c>
      <c r="V271" s="36">
        <v>0</v>
      </c>
      <c r="W271" s="37">
        <v>1</v>
      </c>
      <c r="X271" s="35" t="str">
        <f t="shared" si="226"/>
        <v>I</v>
      </c>
      <c r="Y271" s="36">
        <v>0</v>
      </c>
      <c r="Z271" s="37">
        <v>1</v>
      </c>
      <c r="AA271" s="35"/>
      <c r="AB271" s="36"/>
      <c r="AC271" s="37">
        <v>1</v>
      </c>
      <c r="AD271" s="35" t="str">
        <f t="shared" si="227"/>
        <v/>
      </c>
      <c r="AE271" s="36">
        <v>0</v>
      </c>
      <c r="AF271" s="37">
        <v>1</v>
      </c>
      <c r="AG271" s="35" t="str">
        <f t="shared" si="228"/>
        <v/>
      </c>
      <c r="AH271" s="36">
        <v>0</v>
      </c>
      <c r="AI271" s="37">
        <v>1</v>
      </c>
      <c r="AJ271" s="35" t="str">
        <f t="shared" si="229"/>
        <v/>
      </c>
      <c r="AK271" s="36">
        <v>0</v>
      </c>
      <c r="AL271" s="37">
        <v>1</v>
      </c>
      <c r="AM271" s="35" t="str">
        <f t="shared" si="230"/>
        <v>A</v>
      </c>
      <c r="AN271" s="36">
        <v>1</v>
      </c>
      <c r="AO271" s="37">
        <v>1</v>
      </c>
      <c r="AP271">
        <f t="shared" si="231"/>
        <v>10</v>
      </c>
    </row>
    <row r="272" spans="1:42" ht="15" x14ac:dyDescent="0.2">
      <c r="A272" s="57">
        <v>523</v>
      </c>
      <c r="B272" s="40" t="s">
        <v>313</v>
      </c>
      <c r="C272" s="41">
        <v>15</v>
      </c>
      <c r="D272" s="40">
        <v>1</v>
      </c>
      <c r="E272" s="40"/>
      <c r="F272" s="40"/>
      <c r="G272" s="57"/>
      <c r="H272" s="61" t="s">
        <v>231</v>
      </c>
      <c r="I272" s="35"/>
      <c r="J272" s="36"/>
      <c r="K272" s="37"/>
      <c r="L272" s="35"/>
      <c r="M272" s="36"/>
      <c r="N272" s="37"/>
      <c r="O272" s="35"/>
      <c r="P272" s="36"/>
      <c r="Q272" s="37"/>
      <c r="R272" s="35"/>
      <c r="S272" s="36"/>
      <c r="T272" s="37"/>
      <c r="U272" s="35"/>
      <c r="V272" s="36"/>
      <c r="W272" s="37"/>
      <c r="X272" s="35"/>
      <c r="Y272" s="36"/>
      <c r="Z272" s="37"/>
      <c r="AA272" s="35"/>
      <c r="AB272" s="36"/>
      <c r="AC272" s="37"/>
      <c r="AD272" s="35"/>
      <c r="AE272" s="36"/>
      <c r="AF272" s="37"/>
      <c r="AG272" s="35"/>
      <c r="AH272" s="36"/>
      <c r="AI272" s="37"/>
      <c r="AJ272" s="35"/>
      <c r="AK272" s="36"/>
      <c r="AL272" s="37"/>
      <c r="AM272" s="35"/>
      <c r="AN272" s="36"/>
      <c r="AO272" s="37"/>
    </row>
    <row r="273" spans="1:42" ht="15" x14ac:dyDescent="0.2">
      <c r="A273" s="57">
        <v>524</v>
      </c>
      <c r="B273" s="40" t="s">
        <v>314</v>
      </c>
      <c r="C273" s="41">
        <v>3.9</v>
      </c>
      <c r="D273" s="40">
        <v>1</v>
      </c>
      <c r="E273" s="40"/>
      <c r="F273" s="40"/>
      <c r="G273" s="57"/>
      <c r="H273" s="61" t="s">
        <v>231</v>
      </c>
      <c r="I273" s="35"/>
      <c r="J273" s="36"/>
      <c r="K273" s="37"/>
      <c r="L273" s="35"/>
      <c r="M273" s="36"/>
      <c r="N273" s="37"/>
      <c r="O273" s="35"/>
      <c r="P273" s="36"/>
      <c r="Q273" s="37"/>
      <c r="R273" s="35"/>
      <c r="S273" s="36"/>
      <c r="T273" s="37"/>
      <c r="U273" s="35"/>
      <c r="V273" s="36"/>
      <c r="W273" s="37"/>
      <c r="X273" s="35"/>
      <c r="Y273" s="36"/>
      <c r="Z273" s="37"/>
      <c r="AA273" s="35"/>
      <c r="AB273" s="36"/>
      <c r="AC273" s="37"/>
      <c r="AD273" s="35"/>
      <c r="AE273" s="36"/>
      <c r="AF273" s="37"/>
      <c r="AG273" s="35"/>
      <c r="AH273" s="36"/>
      <c r="AI273" s="37"/>
      <c r="AJ273" s="35"/>
      <c r="AK273" s="36"/>
      <c r="AL273" s="37"/>
      <c r="AM273" s="35"/>
      <c r="AN273" s="36"/>
      <c r="AO273" s="37"/>
    </row>
    <row r="274" spans="1:42" x14ac:dyDescent="0.15">
      <c r="A274">
        <v>525</v>
      </c>
      <c r="B274" s="40" t="s">
        <v>315</v>
      </c>
      <c r="C274" s="41">
        <v>104.28571428571368</v>
      </c>
      <c r="D274" s="40">
        <v>1</v>
      </c>
      <c r="H274" s="61" t="s">
        <v>231</v>
      </c>
    </row>
    <row r="275" spans="1:42" x14ac:dyDescent="0.15">
      <c r="A275">
        <v>526</v>
      </c>
      <c r="B275" s="40" t="s">
        <v>316</v>
      </c>
      <c r="C275" s="41">
        <v>66.571428571427049</v>
      </c>
      <c r="D275" s="40">
        <v>1</v>
      </c>
      <c r="H275" s="61" t="s">
        <v>231</v>
      </c>
    </row>
    <row r="276" spans="1:42" x14ac:dyDescent="0.15">
      <c r="A276">
        <v>527</v>
      </c>
      <c r="B276" s="40" t="s">
        <v>317</v>
      </c>
      <c r="C276" s="41">
        <v>138.22391345197673</v>
      </c>
      <c r="D276" s="40">
        <v>1</v>
      </c>
      <c r="H276" s="61" t="s">
        <v>231</v>
      </c>
    </row>
    <row r="277" spans="1:42" x14ac:dyDescent="0.15">
      <c r="A277">
        <v>528</v>
      </c>
      <c r="B277" s="40" t="s">
        <v>318</v>
      </c>
      <c r="C277" s="13">
        <v>10</v>
      </c>
      <c r="H277" s="61" t="s">
        <v>319</v>
      </c>
    </row>
    <row r="278" spans="1:42" x14ac:dyDescent="0.15">
      <c r="A278">
        <v>529</v>
      </c>
      <c r="B278" s="40" t="s">
        <v>320</v>
      </c>
      <c r="C278" s="13">
        <v>120</v>
      </c>
      <c r="H278" s="61" t="s">
        <v>319</v>
      </c>
    </row>
    <row r="279" spans="1:42" x14ac:dyDescent="0.15">
      <c r="A279">
        <v>530</v>
      </c>
      <c r="B279" s="40" t="s">
        <v>321</v>
      </c>
      <c r="C279" s="13">
        <v>60</v>
      </c>
      <c r="H279" s="61" t="s">
        <v>319</v>
      </c>
    </row>
    <row r="280" spans="1:42" x14ac:dyDescent="0.15">
      <c r="A280">
        <v>531</v>
      </c>
      <c r="B280" s="40" t="s">
        <v>322</v>
      </c>
      <c r="C280" s="13">
        <v>300</v>
      </c>
      <c r="H280" s="61" t="s">
        <v>319</v>
      </c>
    </row>
    <row r="281" spans="1:42" x14ac:dyDescent="0.15">
      <c r="A281">
        <v>532</v>
      </c>
      <c r="B281" s="40" t="s">
        <v>323</v>
      </c>
      <c r="C281" s="13">
        <v>120</v>
      </c>
      <c r="H281" s="61" t="s">
        <v>319</v>
      </c>
    </row>
    <row r="282" spans="1:42" x14ac:dyDescent="0.15">
      <c r="A282">
        <v>533</v>
      </c>
      <c r="B282" s="40" t="s">
        <v>324</v>
      </c>
      <c r="C282" s="13">
        <v>300</v>
      </c>
      <c r="H282" s="61" t="s">
        <v>319</v>
      </c>
    </row>
    <row r="283" spans="1:42" x14ac:dyDescent="0.15">
      <c r="A283">
        <v>534</v>
      </c>
      <c r="B283" s="40" t="s">
        <v>325</v>
      </c>
      <c r="C283" s="13">
        <v>300</v>
      </c>
      <c r="H283" s="61" t="s">
        <v>319</v>
      </c>
    </row>
    <row r="284" spans="1:42" x14ac:dyDescent="0.15">
      <c r="A284">
        <v>535</v>
      </c>
      <c r="B284" s="40" t="s">
        <v>326</v>
      </c>
      <c r="C284" s="13">
        <v>60</v>
      </c>
      <c r="H284" s="61" t="s">
        <v>319</v>
      </c>
    </row>
    <row r="285" spans="1:42" x14ac:dyDescent="0.15">
      <c r="A285">
        <v>536</v>
      </c>
      <c r="B285" s="40" t="s">
        <v>327</v>
      </c>
      <c r="C285" s="13">
        <v>60</v>
      </c>
      <c r="H285" s="61" t="s">
        <v>319</v>
      </c>
    </row>
    <row r="286" spans="1:42" x14ac:dyDescent="0.15">
      <c r="A286">
        <v>537</v>
      </c>
      <c r="B286" s="40" t="s">
        <v>328</v>
      </c>
      <c r="C286" s="13">
        <v>60</v>
      </c>
      <c r="H286" s="61" t="s">
        <v>319</v>
      </c>
    </row>
    <row r="287" spans="1:42" x14ac:dyDescent="0.15">
      <c r="A287">
        <v>136</v>
      </c>
      <c r="B287" t="s">
        <v>419</v>
      </c>
      <c r="C287" s="13">
        <v>2.1599999999999997</v>
      </c>
      <c r="D287">
        <v>1</v>
      </c>
      <c r="E287">
        <v>2.1599999999999997</v>
      </c>
      <c r="F287">
        <v>60</v>
      </c>
      <c r="G287" t="s">
        <v>174</v>
      </c>
      <c r="H287" t="s">
        <v>174</v>
      </c>
      <c r="I287" t="s">
        <v>188</v>
      </c>
      <c r="J287">
        <v>0</v>
      </c>
      <c r="K287">
        <v>1</v>
      </c>
      <c r="L287" t="s">
        <v>187</v>
      </c>
      <c r="M287">
        <v>0</v>
      </c>
      <c r="N287">
        <v>1</v>
      </c>
      <c r="O287" t="s">
        <v>170</v>
      </c>
      <c r="P287">
        <v>0</v>
      </c>
      <c r="Q287">
        <v>1</v>
      </c>
      <c r="R287" t="s">
        <v>188</v>
      </c>
      <c r="S287">
        <v>0</v>
      </c>
      <c r="T287">
        <v>1</v>
      </c>
      <c r="U287" t="s">
        <v>187</v>
      </c>
      <c r="V287">
        <v>0</v>
      </c>
      <c r="W287">
        <v>1</v>
      </c>
      <c r="X287" t="s">
        <v>189</v>
      </c>
      <c r="Y287">
        <v>0</v>
      </c>
      <c r="Z287">
        <v>1</v>
      </c>
      <c r="AA287" t="s">
        <v>174</v>
      </c>
      <c r="AB287">
        <v>6</v>
      </c>
      <c r="AC287">
        <v>1</v>
      </c>
      <c r="AD287" t="s">
        <v>188</v>
      </c>
      <c r="AE287">
        <v>0</v>
      </c>
      <c r="AF287">
        <v>1</v>
      </c>
      <c r="AG287" t="s">
        <v>187</v>
      </c>
      <c r="AH287">
        <v>0</v>
      </c>
      <c r="AI287">
        <v>1</v>
      </c>
      <c r="AJ287" t="s">
        <v>189</v>
      </c>
      <c r="AK287">
        <v>0</v>
      </c>
      <c r="AL287">
        <v>1</v>
      </c>
      <c r="AM287" t="s">
        <v>188</v>
      </c>
      <c r="AN287">
        <v>0</v>
      </c>
      <c r="AO287">
        <v>1</v>
      </c>
      <c r="AP287">
        <v>6</v>
      </c>
    </row>
    <row r="288" spans="1:42" x14ac:dyDescent="0.15">
      <c r="A288">
        <v>248</v>
      </c>
      <c r="B288" t="s">
        <v>420</v>
      </c>
      <c r="C288" s="13">
        <v>20.015999999999998</v>
      </c>
      <c r="D288">
        <v>1</v>
      </c>
      <c r="E288">
        <v>20.015999999999998</v>
      </c>
      <c r="F288">
        <v>556</v>
      </c>
      <c r="G288" t="s">
        <v>174</v>
      </c>
      <c r="H288" t="s">
        <v>174</v>
      </c>
      <c r="I288" t="s">
        <v>231</v>
      </c>
    </row>
    <row r="289" spans="2:2" x14ac:dyDescent="0.15">
      <c r="B289" s="86"/>
    </row>
  </sheetData>
  <sortState xmlns:xlrd2="http://schemas.microsoft.com/office/spreadsheetml/2017/richdata2" ref="A2:AO268">
    <sortCondition ref="A2:A268"/>
  </sortState>
  <mergeCells count="10">
    <mergeCell ref="I1:AO1"/>
    <mergeCell ref="I6:AP6"/>
    <mergeCell ref="I7:AP7"/>
    <mergeCell ref="I19:AP19"/>
    <mergeCell ref="I20:AP20"/>
    <mergeCell ref="I44:AP44"/>
    <mergeCell ref="I83:AP83"/>
    <mergeCell ref="I119:AP119"/>
    <mergeCell ref="I140:AP140"/>
    <mergeCell ref="I146:AP146"/>
  </mergeCells>
  <phoneticPr fontId="0" type="noConversion"/>
  <conditionalFormatting sqref="A165">
    <cfRule type="duplicateValues" dxfId="15" priority="10"/>
  </conditionalFormatting>
  <conditionalFormatting sqref="A174">
    <cfRule type="duplicateValues" dxfId="14" priority="2"/>
  </conditionalFormatting>
  <conditionalFormatting sqref="A179">
    <cfRule type="duplicateValues" dxfId="13" priority="3"/>
  </conditionalFormatting>
  <conditionalFormatting sqref="A191:A210 A212:A221">
    <cfRule type="duplicateValues" dxfId="12" priority="13"/>
  </conditionalFormatting>
  <conditionalFormatting sqref="A211">
    <cfRule type="duplicateValues" dxfId="11" priority="1"/>
  </conditionalFormatting>
  <conditionalFormatting sqref="A222:A224 A226 A228">
    <cfRule type="duplicateValues" dxfId="10" priority="12"/>
  </conditionalFormatting>
  <conditionalFormatting sqref="A229">
    <cfRule type="duplicateValues" dxfId="9" priority="11"/>
  </conditionalFormatting>
  <conditionalFormatting sqref="A250:A251">
    <cfRule type="duplicateValues" dxfId="8" priority="9"/>
  </conditionalFormatting>
  <conditionalFormatting sqref="A252:A258 A274:A286 A289">
    <cfRule type="duplicateValues" dxfId="7" priority="14"/>
  </conditionalFormatting>
  <conditionalFormatting sqref="A259:A269">
    <cfRule type="duplicateValues" dxfId="6" priority="8"/>
  </conditionalFormatting>
  <conditionalFormatting sqref="A270">
    <cfRule type="duplicateValues" dxfId="5" priority="7"/>
  </conditionalFormatting>
  <conditionalFormatting sqref="A271">
    <cfRule type="duplicateValues" dxfId="4" priority="6"/>
  </conditionalFormatting>
  <conditionalFormatting sqref="A272">
    <cfRule type="duplicateValues" dxfId="3" priority="5"/>
  </conditionalFormatting>
  <conditionalFormatting sqref="A273">
    <cfRule type="duplicateValues" dxfId="2" priority="4"/>
  </conditionalFormatting>
  <dataValidations count="2">
    <dataValidation type="list" allowBlank="1" showInputMessage="1" showErrorMessage="1" sqref="G259:G273 G245:G251 G174:G238 G2:G171" xr:uid="{00000000-0002-0000-0200-000000000000}">
      <formula1>"G,C,T"</formula1>
    </dataValidation>
    <dataValidation type="list" allowBlank="1" showInputMessage="1" showErrorMessage="1" sqref="H219 H217 H222 H229:H238 H267:H270 H211 H165 H245:H249 G172:G173 H174 H2:H160" xr:uid="{00000000-0002-0000-0200-000001000000}">
      <formula1>"F,L,C,S,M,R,T,W,K,H"</formula1>
    </dataValidation>
  </dataValidations>
  <pageMargins left="0.75" right="0.75" top="1" bottom="1" header="0.5" footer="0.5"/>
  <pageSetup scale="27" fitToHeight="50" orientation="portrait" r:id="rId1"/>
  <headerFooter alignWithMargins="0">
    <oddFooter>&amp;LConfidential&amp;C&amp;P of &amp;N&amp;R&amp;Z&amp;F
&amp;A</oddFooter>
  </headerFooter>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E951F-43EA-4C08-8C13-B593377BB31E}">
  <sheetPr codeName="Sheet21"/>
  <dimension ref="A1:AD131"/>
  <sheetViews>
    <sheetView showGridLines="0" zoomScale="70" zoomScaleNormal="70" workbookViewId="0">
      <selection activeCell="D23" sqref="D23"/>
    </sheetView>
  </sheetViews>
  <sheetFormatPr baseColWidth="10" defaultColWidth="9.1640625" defaultRowHeight="13" x14ac:dyDescent="0.15"/>
  <cols>
    <col min="1" max="1" width="4.5" style="86" bestFit="1" customWidth="1"/>
    <col min="2" max="2" width="9.1640625" style="87" bestFit="1" customWidth="1"/>
    <col min="3" max="3" width="52.83203125" style="86" bestFit="1" customWidth="1"/>
    <col min="4" max="4" width="32.1640625" style="87" bestFit="1" customWidth="1"/>
    <col min="5" max="5" width="15.6640625" style="87" bestFit="1" customWidth="1"/>
    <col min="6" max="6" width="26.6640625" style="87" bestFit="1" customWidth="1"/>
    <col min="7" max="8" width="12.83203125" style="88" customWidth="1"/>
    <col min="9" max="9" width="45.6640625" style="88" bestFit="1" customWidth="1"/>
    <col min="10" max="10" width="21.1640625" style="87" bestFit="1" customWidth="1"/>
    <col min="11" max="11" width="44.5" style="89" customWidth="1"/>
    <col min="12" max="12" width="28.5" style="86" customWidth="1"/>
    <col min="13" max="13" width="13.1640625" style="86" customWidth="1"/>
    <col min="14" max="15" width="9.1640625" style="86" customWidth="1"/>
    <col min="16" max="16" width="12.83203125" style="86" customWidth="1"/>
    <col min="17" max="17" width="9.1640625" style="86" customWidth="1"/>
    <col min="18" max="18" width="9.1640625" style="86"/>
    <col min="19" max="19" width="9.1640625" style="86" customWidth="1"/>
    <col min="20" max="21" width="9.1640625" style="86"/>
    <col min="22" max="22" width="18.5" style="86" customWidth="1"/>
    <col min="23" max="16384" width="9.1640625" style="86"/>
  </cols>
  <sheetData>
    <row r="1" spans="1:12" ht="30" x14ac:dyDescent="0.3">
      <c r="A1" s="240" t="s">
        <v>160</v>
      </c>
      <c r="B1" s="240"/>
      <c r="C1" s="240"/>
      <c r="D1" s="240"/>
      <c r="E1" s="240"/>
      <c r="F1" s="240"/>
      <c r="G1" s="240"/>
      <c r="H1" s="240"/>
      <c r="I1" s="240"/>
      <c r="J1" s="240"/>
      <c r="K1" s="240"/>
      <c r="L1" s="240"/>
    </row>
    <row r="5" spans="1:12" x14ac:dyDescent="0.15">
      <c r="C5" s="89" t="s">
        <v>162</v>
      </c>
      <c r="D5" s="86" t="s">
        <v>760</v>
      </c>
      <c r="I5" s="180"/>
    </row>
    <row r="6" spans="1:12" x14ac:dyDescent="0.15">
      <c r="C6" s="89" t="s">
        <v>161</v>
      </c>
      <c r="D6" s="86" t="s">
        <v>377</v>
      </c>
      <c r="I6" s="90"/>
      <c r="L6" s="89"/>
    </row>
    <row r="7" spans="1:12" x14ac:dyDescent="0.15">
      <c r="I7" s="90"/>
      <c r="K7" s="86"/>
    </row>
    <row r="8" spans="1:12" x14ac:dyDescent="0.15">
      <c r="C8" s="89"/>
      <c r="I8" s="90"/>
      <c r="K8" s="86"/>
      <c r="L8" s="87"/>
    </row>
    <row r="9" spans="1:12" x14ac:dyDescent="0.15">
      <c r="C9" s="129" t="s">
        <v>163</v>
      </c>
      <c r="D9" s="97" t="s">
        <v>329</v>
      </c>
      <c r="I9" s="90"/>
      <c r="K9" s="86"/>
      <c r="L9" s="87"/>
    </row>
    <row r="10" spans="1:12" x14ac:dyDescent="0.15">
      <c r="C10" s="86" t="s">
        <v>164</v>
      </c>
      <c r="D10" s="70">
        <v>0.12667</v>
      </c>
      <c r="I10" s="90"/>
      <c r="K10" s="86"/>
      <c r="L10" s="87"/>
    </row>
    <row r="11" spans="1:12" x14ac:dyDescent="0.15">
      <c r="I11" s="90"/>
      <c r="K11" s="86"/>
      <c r="L11" s="87"/>
    </row>
    <row r="12" spans="1:12" x14ac:dyDescent="0.15">
      <c r="I12" s="90"/>
      <c r="K12" s="86"/>
      <c r="L12" s="87"/>
    </row>
    <row r="13" spans="1:12" x14ac:dyDescent="0.15">
      <c r="C13" s="89" t="s">
        <v>155</v>
      </c>
      <c r="D13" s="93" t="s">
        <v>156</v>
      </c>
      <c r="E13" s="93" t="s">
        <v>154</v>
      </c>
      <c r="F13" s="93"/>
      <c r="I13" s="90"/>
      <c r="K13" s="86"/>
      <c r="L13" s="87"/>
    </row>
    <row r="14" spans="1:12" x14ac:dyDescent="0.15">
      <c r="C14" s="95" t="s">
        <v>335</v>
      </c>
      <c r="D14" s="96">
        <v>1</v>
      </c>
      <c r="E14" s="97" t="s">
        <v>330</v>
      </c>
      <c r="F14" s="97"/>
      <c r="I14" s="90"/>
      <c r="K14" s="86"/>
      <c r="L14" s="87"/>
    </row>
    <row r="15" spans="1:12" x14ac:dyDescent="0.15">
      <c r="D15" s="92"/>
      <c r="I15" s="90"/>
      <c r="K15" s="86"/>
      <c r="L15" s="87"/>
    </row>
    <row r="16" spans="1:12" x14ac:dyDescent="0.15">
      <c r="G16" s="94"/>
      <c r="H16" s="94"/>
      <c r="I16" s="90"/>
      <c r="K16" s="86"/>
    </row>
    <row r="17" spans="1:30" x14ac:dyDescent="0.15">
      <c r="K17" s="49"/>
    </row>
    <row r="18" spans="1:30" ht="14" x14ac:dyDescent="0.15">
      <c r="A18" s="122" t="s">
        <v>157</v>
      </c>
      <c r="B18" s="122" t="s">
        <v>159</v>
      </c>
      <c r="C18" s="122" t="s">
        <v>158</v>
      </c>
      <c r="D18" s="123" t="s">
        <v>0</v>
      </c>
      <c r="E18" s="123" t="s">
        <v>1</v>
      </c>
      <c r="F18" s="124" t="s">
        <v>166</v>
      </c>
      <c r="G18" s="124" t="s">
        <v>165</v>
      </c>
      <c r="H18" s="124" t="s">
        <v>2</v>
      </c>
      <c r="I18" s="124" t="s">
        <v>3</v>
      </c>
      <c r="J18" s="122" t="s">
        <v>4</v>
      </c>
      <c r="K18" s="123" t="s">
        <v>5</v>
      </c>
      <c r="L18" s="123" t="s">
        <v>154</v>
      </c>
    </row>
    <row r="19" spans="1:30" x14ac:dyDescent="0.15">
      <c r="A19" s="245" t="s">
        <v>759</v>
      </c>
      <c r="B19" s="245"/>
      <c r="C19" s="245"/>
      <c r="D19" s="245"/>
      <c r="E19" s="245"/>
      <c r="F19" s="245"/>
      <c r="G19" s="245"/>
      <c r="H19" s="245"/>
      <c r="I19" s="245"/>
      <c r="J19" s="245"/>
      <c r="K19" s="245"/>
      <c r="L19" s="245"/>
    </row>
    <row r="20" spans="1:30" x14ac:dyDescent="0.15">
      <c r="B20" s="87" t="s">
        <v>6</v>
      </c>
      <c r="C20" s="89" t="s">
        <v>742</v>
      </c>
      <c r="E20" s="103"/>
      <c r="F20" s="103"/>
      <c r="G20" s="103"/>
      <c r="I20" s="103"/>
      <c r="J20" s="104"/>
      <c r="K20" s="105"/>
      <c r="T20" s="88"/>
      <c r="U20" s="103"/>
      <c r="Y20" s="88"/>
      <c r="Z20" s="103"/>
      <c r="AB20" s="109"/>
    </row>
    <row r="21" spans="1:30" ht="14" x14ac:dyDescent="0.15">
      <c r="A21" s="95">
        <v>1</v>
      </c>
      <c r="B21" s="97">
        <v>434</v>
      </c>
      <c r="C21" s="86" t="str">
        <f>VLOOKUP(B:B,'[1]Sub Op Table'!A:C,2,0)</f>
        <v>OBTAIN RADIO FROM BELT AND RETURN</v>
      </c>
      <c r="D21" s="87">
        <f>VLOOKUP(B21,'[1]Sub Op Table'!A:C,3,0)</f>
        <v>2.88</v>
      </c>
      <c r="E21" s="103">
        <f>D21/60</f>
        <v>4.8000000000000001E-2</v>
      </c>
      <c r="F21" s="103" t="s">
        <v>335</v>
      </c>
      <c r="G21" s="106">
        <f>VLOOKUP(F21,$C$14:$D$16,2,FALSE)</f>
        <v>1</v>
      </c>
      <c r="H21" s="88">
        <v>1</v>
      </c>
      <c r="I21" s="103">
        <f t="shared" ref="I21:I42" si="0">E21*G21*H21</f>
        <v>4.8000000000000001E-2</v>
      </c>
      <c r="J21" s="107"/>
      <c r="K21" s="108" t="s">
        <v>382</v>
      </c>
      <c r="L21" s="95"/>
      <c r="T21" s="88"/>
      <c r="U21" s="103"/>
      <c r="Y21" s="88"/>
      <c r="Z21" s="103"/>
      <c r="AB21" s="109"/>
    </row>
    <row r="22" spans="1:30" ht="14" x14ac:dyDescent="0.15">
      <c r="A22" s="95">
        <v>2</v>
      </c>
      <c r="B22" s="97">
        <v>197</v>
      </c>
      <c r="C22" s="86" t="str">
        <f>VLOOKUP(B:B,'[1]Sub Op Table'!A:C,2,0)</f>
        <v>PUSH BUTTON/PUSH PULL SWITCH / LEVER &lt;12"</v>
      </c>
      <c r="D22" s="87">
        <f>VLOOKUP(B22,'[1]Sub Op Table'!A:C,3,0)</f>
        <v>1.0799999999999998</v>
      </c>
      <c r="E22" s="103">
        <f>D22/60</f>
        <v>1.7999999999999999E-2</v>
      </c>
      <c r="F22" s="103" t="s">
        <v>335</v>
      </c>
      <c r="G22" s="106">
        <f>VLOOKUP(F22,$C$14:$D$16,2,FALSE)</f>
        <v>1</v>
      </c>
      <c r="H22" s="88">
        <v>1</v>
      </c>
      <c r="I22" s="103">
        <f t="shared" si="0"/>
        <v>1.7999999999999999E-2</v>
      </c>
      <c r="J22" s="107"/>
      <c r="K22" s="108" t="s">
        <v>743</v>
      </c>
      <c r="L22" s="95"/>
      <c r="T22" s="88"/>
      <c r="U22" s="103"/>
      <c r="Y22" s="88"/>
      <c r="Z22" s="103"/>
      <c r="AB22" s="109"/>
    </row>
    <row r="23" spans="1:30" ht="14" x14ac:dyDescent="0.15">
      <c r="A23" s="95">
        <f>A22+1</f>
        <v>3</v>
      </c>
      <c r="B23" s="97">
        <v>25</v>
      </c>
      <c r="C23" s="86" t="str">
        <f>VLOOKUP(B:B,'[1]Sub Op Table'!A:C,2,0)</f>
        <v>WALK 8-10 STEPS (19-25 FT, 8.4-11.4 M)</v>
      </c>
      <c r="D23" s="87">
        <f>VLOOKUP(B23,'[1]Sub Op Table'!A:C,3,0)</f>
        <v>5.76</v>
      </c>
      <c r="E23" s="103">
        <f>D23/60</f>
        <v>9.6000000000000002E-2</v>
      </c>
      <c r="F23" s="103" t="s">
        <v>335</v>
      </c>
      <c r="G23" s="106">
        <f>VLOOKUP(F23,$C$14:$D$16,2,FALSE)</f>
        <v>1</v>
      </c>
      <c r="H23" s="88">
        <v>1</v>
      </c>
      <c r="I23" s="103">
        <f t="shared" si="0"/>
        <v>9.6000000000000002E-2</v>
      </c>
      <c r="J23" s="107"/>
      <c r="K23" s="108" t="s">
        <v>363</v>
      </c>
      <c r="L23" s="95"/>
      <c r="T23" s="88"/>
      <c r="U23" s="103"/>
      <c r="Y23" s="88"/>
      <c r="Z23" s="103"/>
      <c r="AB23" s="109"/>
    </row>
    <row r="24" spans="1:30" ht="14" x14ac:dyDescent="0.15">
      <c r="A24" s="95">
        <f>A23+1</f>
        <v>4</v>
      </c>
      <c r="B24" s="97">
        <v>1</v>
      </c>
      <c r="C24" s="86" t="str">
        <f>VLOOKUP(B:B,'[1]Sub Op Table'!A:C,2,0)</f>
        <v>OBTAIN</v>
      </c>
      <c r="D24" s="87">
        <f>VLOOKUP(B24,'[1]Sub Op Table'!A:C,3,0)</f>
        <v>0.72</v>
      </c>
      <c r="E24" s="103">
        <f>D24/60</f>
        <v>1.2E-2</v>
      </c>
      <c r="F24" s="103" t="s">
        <v>335</v>
      </c>
      <c r="G24" s="106">
        <f>VLOOKUP(F24,$C$14:$D$16,2,FALSE)</f>
        <v>1</v>
      </c>
      <c r="H24" s="88">
        <v>1</v>
      </c>
      <c r="I24" s="103">
        <f t="shared" si="0"/>
        <v>1.2E-2</v>
      </c>
      <c r="J24" s="107"/>
      <c r="K24" s="108" t="s">
        <v>684</v>
      </c>
      <c r="L24" s="95"/>
      <c r="T24" s="88"/>
      <c r="U24" s="103"/>
      <c r="Y24" s="88"/>
      <c r="Z24" s="103"/>
      <c r="AB24" s="109"/>
    </row>
    <row r="25" spans="1:30" ht="15" x14ac:dyDescent="0.2">
      <c r="A25" s="95">
        <f t="shared" ref="A25:A42" si="1">A24+1</f>
        <v>5</v>
      </c>
      <c r="B25" s="97">
        <v>60</v>
      </c>
      <c r="C25" s="86" t="str">
        <f>VLOOKUP(B:B,'[1]Sub Op Table'!A:C,2,0)</f>
        <v>CART PUSH/PULL 10-13 STEPS</v>
      </c>
      <c r="D25" s="87">
        <f>VLOOKUP(B25,'[1]Sub Op Table'!A:C,3,0)</f>
        <v>9.36</v>
      </c>
      <c r="E25" s="103">
        <f t="shared" ref="E25:E40" si="2">D25/60</f>
        <v>0.156</v>
      </c>
      <c r="F25" s="103" t="s">
        <v>335</v>
      </c>
      <c r="G25" s="106">
        <f t="shared" ref="G25:G42" si="3">VLOOKUP(F25,$C$14:$D$18,2,FALSE)</f>
        <v>1</v>
      </c>
      <c r="H25" s="88">
        <v>1</v>
      </c>
      <c r="I25" s="103">
        <f t="shared" si="0"/>
        <v>0.156</v>
      </c>
      <c r="J25" s="107"/>
      <c r="K25" s="108" t="s">
        <v>744</v>
      </c>
      <c r="L25" s="95"/>
      <c r="U25" s="73"/>
      <c r="V25" s="193">
        <v>2</v>
      </c>
      <c r="W25" s="103">
        <f t="shared" ref="W25:W29" si="4">E25*G25*V25</f>
        <v>0.312</v>
      </c>
      <c r="X25" s="86" t="s">
        <v>374</v>
      </c>
      <c r="AA25" s="193">
        <v>2</v>
      </c>
      <c r="AB25" s="103">
        <f t="shared" ref="AB25:AB29" si="5">E25*G25*AA25</f>
        <v>0.312</v>
      </c>
      <c r="AD25" s="109">
        <f t="shared" ref="AD25:AD29" si="6">V25-AA25</f>
        <v>0</v>
      </c>
    </row>
    <row r="26" spans="1:30" ht="15" x14ac:dyDescent="0.2">
      <c r="A26" s="95">
        <f t="shared" si="1"/>
        <v>6</v>
      </c>
      <c r="B26" s="97">
        <v>136</v>
      </c>
      <c r="C26" s="86" t="str">
        <f>VLOOKUP(B:B,'[1]Sub Op Table'!A:C,2,0)</f>
        <v>INSPECT 5 POINTS</v>
      </c>
      <c r="D26" s="87">
        <f>VLOOKUP(B26,'[1]Sub Op Table'!A:C,3,0)</f>
        <v>2.1599999999999997</v>
      </c>
      <c r="E26" s="103">
        <f t="shared" si="2"/>
        <v>3.5999999999999997E-2</v>
      </c>
      <c r="F26" s="103" t="s">
        <v>335</v>
      </c>
      <c r="G26" s="106">
        <f t="shared" si="3"/>
        <v>1</v>
      </c>
      <c r="H26" s="88">
        <f>'Secondary Assumptions'!C31</f>
        <v>6.666666666666667</v>
      </c>
      <c r="I26" s="103">
        <f t="shared" si="0"/>
        <v>0.24</v>
      </c>
      <c r="J26" s="107"/>
      <c r="K26" s="108" t="s">
        <v>745</v>
      </c>
      <c r="L26" s="95"/>
      <c r="U26" s="73"/>
      <c r="V26" s="88">
        <v>1</v>
      </c>
      <c r="W26" s="103">
        <f t="shared" si="4"/>
        <v>3.5999999999999997E-2</v>
      </c>
      <c r="AA26" s="88">
        <v>1</v>
      </c>
      <c r="AB26" s="103">
        <f t="shared" si="5"/>
        <v>3.5999999999999997E-2</v>
      </c>
      <c r="AD26" s="109">
        <f t="shared" si="6"/>
        <v>0</v>
      </c>
    </row>
    <row r="27" spans="1:30" ht="15" x14ac:dyDescent="0.2">
      <c r="A27" s="95">
        <f t="shared" si="1"/>
        <v>7</v>
      </c>
      <c r="B27" s="97">
        <v>334</v>
      </c>
      <c r="C27" s="86" t="str">
        <f>VLOOKUP(B:B,'[1]Sub Op Table'!A:C,2,0)</f>
        <v>OBTAIN AND PUSH/PULL OPEN DOOR</v>
      </c>
      <c r="D27" s="87">
        <f>VLOOKUP(B27,'[1]Sub Op Table'!A:C,3,0)</f>
        <v>1.7999999999999998</v>
      </c>
      <c r="E27" s="103">
        <f t="shared" si="2"/>
        <v>2.9999999999999995E-2</v>
      </c>
      <c r="F27" s="103" t="s">
        <v>335</v>
      </c>
      <c r="G27" s="106">
        <f t="shared" si="3"/>
        <v>1</v>
      </c>
      <c r="H27" s="88">
        <v>2</v>
      </c>
      <c r="I27" s="103">
        <f t="shared" si="0"/>
        <v>5.9999999999999991E-2</v>
      </c>
      <c r="J27" s="107"/>
      <c r="K27" s="108" t="s">
        <v>746</v>
      </c>
      <c r="L27" s="95"/>
      <c r="U27" s="73"/>
      <c r="V27" s="88">
        <v>1</v>
      </c>
      <c r="W27" s="103">
        <f t="shared" si="4"/>
        <v>2.9999999999999995E-2</v>
      </c>
      <c r="AA27" s="88">
        <v>1</v>
      </c>
      <c r="AB27" s="103">
        <f t="shared" si="5"/>
        <v>2.9999999999999995E-2</v>
      </c>
      <c r="AD27" s="109">
        <f t="shared" si="6"/>
        <v>0</v>
      </c>
    </row>
    <row r="28" spans="1:30" ht="15" x14ac:dyDescent="0.2">
      <c r="A28" s="95">
        <f t="shared" si="1"/>
        <v>8</v>
      </c>
      <c r="B28" s="97">
        <v>5</v>
      </c>
      <c r="C28" s="86" t="str">
        <f>VLOOKUP(B:B,'[1]Sub Op Table'!A:C,2,0)</f>
        <v>OBTAIN HEAVY OBJECT WITH 50% BEND</v>
      </c>
      <c r="D28" s="87">
        <f>VLOOKUP(B28,'[1]Sub Op Table'!A:C,3,0)</f>
        <v>2.52</v>
      </c>
      <c r="E28" s="103">
        <f t="shared" si="2"/>
        <v>4.2000000000000003E-2</v>
      </c>
      <c r="F28" s="103" t="s">
        <v>335</v>
      </c>
      <c r="G28" s="106">
        <f t="shared" si="3"/>
        <v>1</v>
      </c>
      <c r="H28" s="88">
        <f>'Secondary Assumptions'!C31</f>
        <v>6.666666666666667</v>
      </c>
      <c r="I28" s="103">
        <f t="shared" si="0"/>
        <v>0.28000000000000003</v>
      </c>
      <c r="J28" s="107"/>
      <c r="K28" s="108" t="s">
        <v>747</v>
      </c>
      <c r="L28" s="95"/>
      <c r="U28" s="73"/>
      <c r="V28" s="88">
        <v>1</v>
      </c>
      <c r="W28" s="103">
        <f t="shared" si="4"/>
        <v>4.2000000000000003E-2</v>
      </c>
      <c r="AA28" s="88">
        <v>1</v>
      </c>
      <c r="AB28" s="103">
        <f t="shared" si="5"/>
        <v>4.2000000000000003E-2</v>
      </c>
      <c r="AD28" s="109">
        <f t="shared" si="6"/>
        <v>0</v>
      </c>
    </row>
    <row r="29" spans="1:30" ht="15" x14ac:dyDescent="0.2">
      <c r="A29" s="95">
        <f t="shared" si="1"/>
        <v>9</v>
      </c>
      <c r="B29" s="97">
        <v>11</v>
      </c>
      <c r="C29" s="86" t="str">
        <f>VLOOKUP(B:B,'[1]Sub Op Table'!A:C,2,0)</f>
        <v>PLACE WITH ADJUSTMENT AND 50% BEND</v>
      </c>
      <c r="D29" s="87">
        <f>VLOOKUP(B29,'[1]Sub Op Table'!A:C,3,0)</f>
        <v>2.52</v>
      </c>
      <c r="E29" s="103">
        <f t="shared" si="2"/>
        <v>4.2000000000000003E-2</v>
      </c>
      <c r="F29" s="103" t="s">
        <v>335</v>
      </c>
      <c r="G29" s="106">
        <f t="shared" si="3"/>
        <v>1</v>
      </c>
      <c r="H29" s="88">
        <f>'Secondary Assumptions'!C31</f>
        <v>6.666666666666667</v>
      </c>
      <c r="I29" s="103">
        <f t="shared" si="0"/>
        <v>0.28000000000000003</v>
      </c>
      <c r="J29" s="107"/>
      <c r="K29" s="108" t="s">
        <v>748</v>
      </c>
      <c r="L29" s="95"/>
      <c r="U29" s="73"/>
      <c r="V29" s="88">
        <v>1</v>
      </c>
      <c r="W29" s="103">
        <f t="shared" si="4"/>
        <v>4.2000000000000003E-2</v>
      </c>
      <c r="AA29" s="88">
        <v>1</v>
      </c>
      <c r="AB29" s="103">
        <f t="shared" si="5"/>
        <v>4.2000000000000003E-2</v>
      </c>
      <c r="AD29" s="109">
        <f t="shared" si="6"/>
        <v>0</v>
      </c>
    </row>
    <row r="30" spans="1:30" ht="15" x14ac:dyDescent="0.2">
      <c r="A30" s="95">
        <f t="shared" si="1"/>
        <v>10</v>
      </c>
      <c r="B30" s="97">
        <v>22</v>
      </c>
      <c r="C30" s="86" t="str">
        <f>VLOOKUP(B:B,'[1]Sub Op Table'!A:C,2,0)</f>
        <v>WALK 1-2 STEPS (0-5 FT, 0.0-1.5 M)</v>
      </c>
      <c r="D30" s="87">
        <f>VLOOKUP(B30,'[1]Sub Op Table'!A:C,3,0)</f>
        <v>1.0799999999999998</v>
      </c>
      <c r="E30" s="103">
        <f t="shared" si="2"/>
        <v>1.7999999999999999E-2</v>
      </c>
      <c r="F30" s="103" t="s">
        <v>335</v>
      </c>
      <c r="G30" s="106">
        <f t="shared" si="3"/>
        <v>1</v>
      </c>
      <c r="H30" s="88">
        <f>'Secondary Assumptions'!C31</f>
        <v>6.666666666666667</v>
      </c>
      <c r="I30" s="103">
        <f t="shared" si="0"/>
        <v>0.12</v>
      </c>
      <c r="J30" s="107"/>
      <c r="K30" s="108" t="s">
        <v>749</v>
      </c>
      <c r="L30" s="95"/>
      <c r="U30" s="73"/>
      <c r="V30" s="88"/>
      <c r="W30" s="103"/>
      <c r="AA30" s="88"/>
      <c r="AB30" s="103"/>
      <c r="AD30" s="109"/>
    </row>
    <row r="31" spans="1:30" ht="14" x14ac:dyDescent="0.15">
      <c r="A31" s="95">
        <f t="shared" si="1"/>
        <v>11</v>
      </c>
      <c r="B31" s="97">
        <v>1</v>
      </c>
      <c r="C31" s="86" t="str">
        <f>VLOOKUP(B:B,'[1]Sub Op Table'!A:C,2,0)</f>
        <v>OBTAIN</v>
      </c>
      <c r="D31" s="87">
        <f>VLOOKUP(B31,'[1]Sub Op Table'!A:C,3,0)</f>
        <v>0.72</v>
      </c>
      <c r="E31" s="103">
        <f>D31/60</f>
        <v>1.2E-2</v>
      </c>
      <c r="F31" s="103" t="s">
        <v>335</v>
      </c>
      <c r="G31" s="106">
        <f t="shared" si="3"/>
        <v>1</v>
      </c>
      <c r="H31" s="88">
        <v>1</v>
      </c>
      <c r="I31" s="103">
        <f t="shared" si="0"/>
        <v>1.2E-2</v>
      </c>
      <c r="J31" s="107"/>
      <c r="K31" s="108" t="s">
        <v>684</v>
      </c>
      <c r="L31" s="95"/>
      <c r="T31" s="88"/>
      <c r="U31" s="103"/>
      <c r="Y31" s="88"/>
      <c r="Z31" s="103"/>
      <c r="AB31" s="109"/>
    </row>
    <row r="32" spans="1:30" ht="15" x14ac:dyDescent="0.2">
      <c r="A32" s="95">
        <f t="shared" si="1"/>
        <v>12</v>
      </c>
      <c r="B32" s="97">
        <v>73</v>
      </c>
      <c r="C32" s="86" t="str">
        <f>VLOOKUP(B:B,'[1]Sub Op Table'!A:C,2,0)</f>
        <v>CART PUSH/PULL 99-110 STEPS</v>
      </c>
      <c r="D32" s="87">
        <f>VLOOKUP(B32,'[1]Sub Op Table'!A:C,3,0)</f>
        <v>80.64</v>
      </c>
      <c r="E32" s="103">
        <f t="shared" si="2"/>
        <v>1.3440000000000001</v>
      </c>
      <c r="F32" s="103" t="s">
        <v>335</v>
      </c>
      <c r="G32" s="106">
        <f t="shared" si="3"/>
        <v>1</v>
      </c>
      <c r="H32" s="88">
        <v>1</v>
      </c>
      <c r="I32" s="103">
        <f t="shared" si="0"/>
        <v>1.3440000000000001</v>
      </c>
      <c r="J32" s="107"/>
      <c r="K32" s="108" t="s">
        <v>750</v>
      </c>
      <c r="L32" s="95"/>
      <c r="U32" s="73"/>
      <c r="V32" s="88"/>
      <c r="W32" s="103"/>
      <c r="AA32" s="88"/>
      <c r="AB32" s="103"/>
      <c r="AD32" s="109"/>
    </row>
    <row r="33" spans="1:30" ht="15" x14ac:dyDescent="0.2">
      <c r="A33" s="95">
        <f t="shared" si="1"/>
        <v>13</v>
      </c>
      <c r="B33" s="97">
        <v>245</v>
      </c>
      <c r="C33" s="86" t="str">
        <f>VLOOKUP(B:B,'[1]Sub Op Table'!A:C,2,0)</f>
        <v>PROCESS TIME</v>
      </c>
      <c r="D33" s="118">
        <v>5</v>
      </c>
      <c r="E33" s="103">
        <f t="shared" si="2"/>
        <v>8.3333333333333329E-2</v>
      </c>
      <c r="F33" s="103" t="s">
        <v>335</v>
      </c>
      <c r="G33" s="106">
        <f t="shared" si="3"/>
        <v>1</v>
      </c>
      <c r="H33" s="88">
        <v>1</v>
      </c>
      <c r="I33" s="103">
        <f t="shared" si="0"/>
        <v>8.3333333333333329E-2</v>
      </c>
      <c r="J33" s="107"/>
      <c r="K33" s="108" t="s">
        <v>751</v>
      </c>
      <c r="L33" s="95"/>
      <c r="U33" s="73"/>
      <c r="V33" s="88"/>
      <c r="W33" s="103"/>
      <c r="AA33" s="88"/>
      <c r="AB33" s="103"/>
      <c r="AD33" s="109"/>
    </row>
    <row r="34" spans="1:30" ht="15" x14ac:dyDescent="0.2">
      <c r="A34" s="95">
        <f t="shared" si="1"/>
        <v>14</v>
      </c>
      <c r="B34" s="97">
        <v>434</v>
      </c>
      <c r="C34" s="86" t="str">
        <f>VLOOKUP(B:B,'[1]Sub Op Table'!A:C,2,0)</f>
        <v>OBTAIN RADIO FROM BELT AND RETURN</v>
      </c>
      <c r="D34" s="87">
        <f>VLOOKUP(B34,'[1]Sub Op Table'!A:C,3,0)</f>
        <v>2.88</v>
      </c>
      <c r="E34" s="103">
        <f t="shared" si="2"/>
        <v>4.8000000000000001E-2</v>
      </c>
      <c r="F34" s="103" t="s">
        <v>335</v>
      </c>
      <c r="G34" s="106">
        <f t="shared" si="3"/>
        <v>1</v>
      </c>
      <c r="H34" s="88">
        <v>1</v>
      </c>
      <c r="I34" s="103">
        <f t="shared" si="0"/>
        <v>4.8000000000000001E-2</v>
      </c>
      <c r="J34" s="107"/>
      <c r="K34" s="108" t="s">
        <v>382</v>
      </c>
      <c r="L34" s="95"/>
      <c r="U34" s="73"/>
      <c r="V34" s="88"/>
      <c r="W34" s="103"/>
      <c r="AA34" s="88"/>
      <c r="AB34" s="103"/>
      <c r="AD34" s="109"/>
    </row>
    <row r="35" spans="1:30" ht="14" x14ac:dyDescent="0.15">
      <c r="A35" s="95">
        <f t="shared" si="1"/>
        <v>15</v>
      </c>
      <c r="B35" s="97">
        <v>136</v>
      </c>
      <c r="C35" s="86" t="str">
        <f>VLOOKUP(B:B,'[1]Sub Op Table'!A:C,2,0)</f>
        <v>INSPECT 5 POINTS</v>
      </c>
      <c r="D35" s="87">
        <f>VLOOKUP(B35,'[1]Sub Op Table'!A:C,3,0)</f>
        <v>2.1599999999999997</v>
      </c>
      <c r="E35" s="103">
        <f t="shared" si="2"/>
        <v>3.5999999999999997E-2</v>
      </c>
      <c r="F35" s="103" t="s">
        <v>335</v>
      </c>
      <c r="G35" s="106">
        <f t="shared" si="3"/>
        <v>1</v>
      </c>
      <c r="H35" s="88">
        <v>1</v>
      </c>
      <c r="I35" s="103">
        <f t="shared" si="0"/>
        <v>3.5999999999999997E-2</v>
      </c>
      <c r="J35" s="107"/>
      <c r="K35" s="108" t="s">
        <v>752</v>
      </c>
      <c r="L35" s="95"/>
      <c r="T35" s="88"/>
      <c r="U35" s="103"/>
      <c r="Y35" s="88"/>
      <c r="Z35" s="103"/>
      <c r="AB35" s="109"/>
    </row>
    <row r="36" spans="1:30" ht="14" x14ac:dyDescent="0.15">
      <c r="A36" s="95">
        <f t="shared" si="1"/>
        <v>16</v>
      </c>
      <c r="B36" s="97">
        <v>197</v>
      </c>
      <c r="C36" s="86" t="str">
        <f>VLOOKUP(B:B,'[1]Sub Op Table'!A:C,2,0)</f>
        <v>PUSH BUTTON/PUSH PULL SWITCH / LEVER &lt;12"</v>
      </c>
      <c r="D36" s="87">
        <f>VLOOKUP(B36,'[1]Sub Op Table'!A:C,3,0)</f>
        <v>1.0799999999999998</v>
      </c>
      <c r="E36" s="103">
        <f t="shared" si="2"/>
        <v>1.7999999999999999E-2</v>
      </c>
      <c r="F36" s="103" t="s">
        <v>335</v>
      </c>
      <c r="G36" s="106">
        <f t="shared" si="3"/>
        <v>1</v>
      </c>
      <c r="H36" s="88">
        <v>1</v>
      </c>
      <c r="I36" s="103">
        <f t="shared" si="0"/>
        <v>1.7999999999999999E-2</v>
      </c>
      <c r="J36" s="107"/>
      <c r="K36" s="108" t="s">
        <v>743</v>
      </c>
      <c r="L36" s="95"/>
      <c r="T36" s="88"/>
      <c r="U36" s="103"/>
      <c r="Y36" s="88"/>
      <c r="Z36" s="103"/>
      <c r="AB36" s="109"/>
    </row>
    <row r="37" spans="1:30" ht="14" x14ac:dyDescent="0.15">
      <c r="A37" s="95">
        <f t="shared" si="1"/>
        <v>17</v>
      </c>
      <c r="B37" s="97">
        <v>58</v>
      </c>
      <c r="C37" s="86" t="str">
        <f>VLOOKUP(B:B,'[1]Sub Op Table'!A:C,2,0)</f>
        <v xml:space="preserve">CART PUSH/PULL 3-5 STEPS </v>
      </c>
      <c r="D37" s="87">
        <f>VLOOKUP(B37,'[1]Sub Op Table'!A:C,3,0)</f>
        <v>4.3199999999999994</v>
      </c>
      <c r="E37" s="103">
        <f t="shared" si="2"/>
        <v>7.1999999999999995E-2</v>
      </c>
      <c r="F37" s="103" t="s">
        <v>335</v>
      </c>
      <c r="G37" s="106">
        <f t="shared" si="3"/>
        <v>1</v>
      </c>
      <c r="H37" s="88">
        <v>1</v>
      </c>
      <c r="I37" s="103">
        <f t="shared" si="0"/>
        <v>7.1999999999999995E-2</v>
      </c>
      <c r="J37" s="107"/>
      <c r="K37" s="108" t="s">
        <v>753</v>
      </c>
      <c r="L37" s="95"/>
      <c r="T37" s="88"/>
      <c r="U37" s="103"/>
      <c r="Y37" s="88"/>
      <c r="Z37" s="103"/>
      <c r="AB37" s="109"/>
    </row>
    <row r="38" spans="1:30" ht="14" x14ac:dyDescent="0.15">
      <c r="A38" s="95">
        <f t="shared" si="1"/>
        <v>18</v>
      </c>
      <c r="B38" s="97">
        <v>334</v>
      </c>
      <c r="C38" s="86" t="str">
        <f>VLOOKUP(B:B,'[1]Sub Op Table'!A:C,2,0)</f>
        <v>OBTAIN AND PUSH/PULL OPEN DOOR</v>
      </c>
      <c r="D38" s="87">
        <f>VLOOKUP(B38,'[1]Sub Op Table'!A:C,3,0)</f>
        <v>1.7999999999999998</v>
      </c>
      <c r="E38" s="103">
        <f t="shared" si="2"/>
        <v>2.9999999999999995E-2</v>
      </c>
      <c r="F38" s="103" t="s">
        <v>335</v>
      </c>
      <c r="G38" s="106">
        <f t="shared" si="3"/>
        <v>1</v>
      </c>
      <c r="H38" s="88">
        <v>2</v>
      </c>
      <c r="I38" s="103">
        <f t="shared" si="0"/>
        <v>5.9999999999999991E-2</v>
      </c>
      <c r="J38" s="107"/>
      <c r="K38" s="108" t="s">
        <v>754</v>
      </c>
      <c r="L38" s="95"/>
      <c r="T38" s="88"/>
      <c r="U38" s="103"/>
      <c r="Y38" s="88"/>
      <c r="Z38" s="103"/>
      <c r="AB38" s="109"/>
    </row>
    <row r="39" spans="1:30" ht="14" x14ac:dyDescent="0.15">
      <c r="A39" s="95">
        <f t="shared" si="1"/>
        <v>19</v>
      </c>
      <c r="B39" s="97">
        <v>5</v>
      </c>
      <c r="C39" s="86" t="str">
        <f>VLOOKUP(B:B,'[1]Sub Op Table'!A:C,2,0)</f>
        <v>OBTAIN HEAVY OBJECT WITH 50% BEND</v>
      </c>
      <c r="D39" s="87">
        <f>VLOOKUP(B39,'[1]Sub Op Table'!A:C,3,0)</f>
        <v>2.52</v>
      </c>
      <c r="E39" s="103">
        <f t="shared" si="2"/>
        <v>4.2000000000000003E-2</v>
      </c>
      <c r="F39" s="103" t="s">
        <v>335</v>
      </c>
      <c r="G39" s="106">
        <f t="shared" si="3"/>
        <v>1</v>
      </c>
      <c r="H39" s="88">
        <f>'Secondary Assumptions'!C31</f>
        <v>6.666666666666667</v>
      </c>
      <c r="I39" s="103">
        <f t="shared" si="0"/>
        <v>0.28000000000000003</v>
      </c>
      <c r="J39" s="107"/>
      <c r="K39" s="108" t="s">
        <v>755</v>
      </c>
      <c r="L39" s="95"/>
      <c r="T39" s="88"/>
      <c r="U39" s="103"/>
      <c r="Y39" s="88"/>
      <c r="Z39" s="103"/>
      <c r="AB39" s="109"/>
    </row>
    <row r="40" spans="1:30" ht="14" x14ac:dyDescent="0.15">
      <c r="A40" s="95">
        <f t="shared" si="1"/>
        <v>20</v>
      </c>
      <c r="B40" s="97">
        <v>11</v>
      </c>
      <c r="C40" s="86" t="str">
        <f>VLOOKUP(B:B,'[1]Sub Op Table'!A:C,2,0)</f>
        <v>PLACE WITH ADJUSTMENT AND 50% BEND</v>
      </c>
      <c r="D40" s="87">
        <f>VLOOKUP(B40,'[1]Sub Op Table'!A:C,3,0)</f>
        <v>2.52</v>
      </c>
      <c r="E40" s="103">
        <f t="shared" si="2"/>
        <v>4.2000000000000003E-2</v>
      </c>
      <c r="F40" s="103" t="s">
        <v>335</v>
      </c>
      <c r="G40" s="106">
        <f t="shared" si="3"/>
        <v>1</v>
      </c>
      <c r="H40" s="88">
        <f>'Secondary Assumptions'!C31</f>
        <v>6.666666666666667</v>
      </c>
      <c r="I40" s="103">
        <f t="shared" si="0"/>
        <v>0.28000000000000003</v>
      </c>
      <c r="J40" s="107"/>
      <c r="K40" s="108" t="s">
        <v>756</v>
      </c>
      <c r="L40" s="95"/>
      <c r="T40" s="88"/>
      <c r="U40" s="103"/>
      <c r="Y40" s="88"/>
      <c r="Z40" s="103"/>
      <c r="AB40" s="109"/>
    </row>
    <row r="41" spans="1:30" ht="14" x14ac:dyDescent="0.15">
      <c r="A41" s="95">
        <f t="shared" si="1"/>
        <v>21</v>
      </c>
      <c r="B41" s="97">
        <v>1</v>
      </c>
      <c r="C41" s="86" t="str">
        <f>VLOOKUP(B:B,'[1]Sub Op Table'!A:C,2,0)</f>
        <v>OBTAIN</v>
      </c>
      <c r="D41" s="87">
        <f>VLOOKUP(B41,'[1]Sub Op Table'!A:C,3,0)</f>
        <v>0.72</v>
      </c>
      <c r="E41" s="103">
        <f>D41/60</f>
        <v>1.2E-2</v>
      </c>
      <c r="F41" s="103" t="s">
        <v>335</v>
      </c>
      <c r="G41" s="106">
        <f t="shared" si="3"/>
        <v>1</v>
      </c>
      <c r="H41" s="88">
        <v>1</v>
      </c>
      <c r="I41" s="103">
        <f t="shared" si="0"/>
        <v>1.2E-2</v>
      </c>
      <c r="J41" s="107"/>
      <c r="K41" s="108" t="s">
        <v>684</v>
      </c>
      <c r="L41" s="95"/>
      <c r="T41" s="88"/>
      <c r="U41" s="103"/>
      <c r="Y41" s="88"/>
      <c r="Z41" s="103"/>
      <c r="AB41" s="109"/>
    </row>
    <row r="42" spans="1:30" ht="14" x14ac:dyDescent="0.15">
      <c r="A42" s="95">
        <f t="shared" si="1"/>
        <v>22</v>
      </c>
      <c r="B42" s="97">
        <v>73</v>
      </c>
      <c r="C42" s="86" t="str">
        <f>VLOOKUP(B:B,'[1]Sub Op Table'!A:C,2,0)</f>
        <v>CART PUSH/PULL 99-110 STEPS</v>
      </c>
      <c r="D42" s="87">
        <f>VLOOKUP(B42,'[1]Sub Op Table'!A:C,3,0)</f>
        <v>80.64</v>
      </c>
      <c r="E42" s="103">
        <f t="shared" ref="E42" si="7">D42/60</f>
        <v>1.3440000000000001</v>
      </c>
      <c r="F42" s="103" t="s">
        <v>335</v>
      </c>
      <c r="G42" s="106">
        <f t="shared" si="3"/>
        <v>1</v>
      </c>
      <c r="H42" s="88">
        <v>1</v>
      </c>
      <c r="I42" s="103">
        <f t="shared" si="0"/>
        <v>1.3440000000000001</v>
      </c>
      <c r="J42" s="107"/>
      <c r="K42" s="108" t="s">
        <v>757</v>
      </c>
      <c r="L42" s="95"/>
      <c r="T42" s="88"/>
      <c r="U42" s="103"/>
      <c r="Y42" s="88"/>
      <c r="Z42" s="103"/>
      <c r="AB42" s="109"/>
    </row>
    <row r="43" spans="1:30" x14ac:dyDescent="0.15">
      <c r="U43" s="103"/>
      <c r="Z43" s="103"/>
      <c r="AB43" s="109"/>
    </row>
    <row r="44" spans="1:30" x14ac:dyDescent="0.15">
      <c r="U44" s="103"/>
      <c r="Z44" s="103"/>
      <c r="AB44" s="109"/>
    </row>
    <row r="45" spans="1:30" x14ac:dyDescent="0.15">
      <c r="U45" s="103"/>
      <c r="Z45" s="103"/>
    </row>
    <row r="46" spans="1:30" x14ac:dyDescent="0.15">
      <c r="I46" s="110">
        <f>SUM(I20:I42)</f>
        <v>4.8993333333333338</v>
      </c>
      <c r="J46" s="111" t="s">
        <v>7</v>
      </c>
      <c r="U46" s="112"/>
      <c r="V46" s="93"/>
      <c r="Z46" s="112"/>
      <c r="AA46" s="93"/>
    </row>
    <row r="47" spans="1:30" x14ac:dyDescent="0.15">
      <c r="I47" s="110">
        <f>I48-I46</f>
        <v>0.71061174279291173</v>
      </c>
      <c r="J47" s="111" t="s">
        <v>207</v>
      </c>
      <c r="U47" s="112"/>
      <c r="V47" s="93"/>
      <c r="Z47" s="112"/>
      <c r="AA47" s="93"/>
    </row>
    <row r="48" spans="1:30" x14ac:dyDescent="0.15">
      <c r="I48" s="113">
        <f>I46/(1-D10)</f>
        <v>5.6099450761262455</v>
      </c>
      <c r="J48" s="125" t="str">
        <f>"Min per "&amp; D9</f>
        <v>Min per Order</v>
      </c>
      <c r="U48" s="112"/>
      <c r="V48" s="114"/>
      <c r="Z48" s="112"/>
      <c r="AA48" s="114"/>
    </row>
    <row r="49" spans="2:27" x14ac:dyDescent="0.15">
      <c r="I49" s="126">
        <f>1/I48</f>
        <v>0.17825486460742956</v>
      </c>
      <c r="J49" s="127" t="str">
        <f>D9&amp; " / Min"</f>
        <v>Order / Min</v>
      </c>
      <c r="U49" s="88"/>
      <c r="V49" s="87"/>
      <c r="Z49" s="88"/>
      <c r="AA49" s="87"/>
    </row>
    <row r="50" spans="2:27" x14ac:dyDescent="0.15">
      <c r="I50" s="113">
        <f>I49*60</f>
        <v>10.695291876445774</v>
      </c>
      <c r="J50" s="128" t="str">
        <f>D9&amp; " / Hr"</f>
        <v>Order / Hr</v>
      </c>
      <c r="U50" s="112"/>
      <c r="V50" s="93"/>
      <c r="Z50" s="112"/>
      <c r="AA50" s="93"/>
    </row>
    <row r="51" spans="2:27" x14ac:dyDescent="0.15">
      <c r="B51" s="118"/>
      <c r="C51" s="86" t="s">
        <v>417</v>
      </c>
      <c r="U51" s="103"/>
      <c r="Z51" s="103"/>
    </row>
    <row r="52" spans="2:27" x14ac:dyDescent="0.15">
      <c r="B52" s="97"/>
      <c r="C52" s="86" t="s">
        <v>415</v>
      </c>
      <c r="U52" s="103"/>
      <c r="Z52" s="103"/>
    </row>
    <row r="53" spans="2:27" x14ac:dyDescent="0.15">
      <c r="B53" s="115"/>
      <c r="C53" s="86" t="s">
        <v>416</v>
      </c>
      <c r="U53" s="103"/>
      <c r="Z53" s="103"/>
    </row>
    <row r="54" spans="2:27" x14ac:dyDescent="0.15">
      <c r="B54" s="116"/>
      <c r="C54" s="86" t="s">
        <v>418</v>
      </c>
      <c r="U54" s="103"/>
      <c r="Z54" s="103"/>
    </row>
    <row r="55" spans="2:27" x14ac:dyDescent="0.15">
      <c r="U55" s="103"/>
      <c r="Z55" s="103"/>
    </row>
    <row r="56" spans="2:27" x14ac:dyDescent="0.15">
      <c r="U56" s="103"/>
      <c r="Z56" s="103"/>
    </row>
    <row r="57" spans="2:27" x14ac:dyDescent="0.15">
      <c r="U57" s="103"/>
      <c r="Z57" s="103"/>
    </row>
    <row r="58" spans="2:27" x14ac:dyDescent="0.15">
      <c r="U58" s="103"/>
      <c r="Z58" s="103"/>
    </row>
    <row r="59" spans="2:27" x14ac:dyDescent="0.15">
      <c r="U59" s="103"/>
      <c r="Z59" s="103"/>
    </row>
    <row r="60" spans="2:27" x14ac:dyDescent="0.15">
      <c r="U60" s="103"/>
      <c r="Z60" s="103"/>
    </row>
    <row r="61" spans="2:27" x14ac:dyDescent="0.15">
      <c r="U61" s="103"/>
      <c r="Z61" s="103"/>
    </row>
    <row r="62" spans="2:27" x14ac:dyDescent="0.15">
      <c r="U62" s="103"/>
      <c r="Z62" s="103"/>
    </row>
    <row r="63" spans="2:27" x14ac:dyDescent="0.15">
      <c r="U63" s="103"/>
      <c r="Z63" s="103"/>
    </row>
    <row r="64" spans="2:27" x14ac:dyDescent="0.15">
      <c r="U64" s="103"/>
      <c r="Z64" s="103"/>
    </row>
    <row r="65" spans="3:28" x14ac:dyDescent="0.15">
      <c r="U65" s="103"/>
      <c r="Z65" s="103"/>
    </row>
    <row r="66" spans="3:28" x14ac:dyDescent="0.15">
      <c r="U66" s="103"/>
      <c r="Z66" s="103"/>
    </row>
    <row r="67" spans="3:28" x14ac:dyDescent="0.15">
      <c r="U67" s="103"/>
      <c r="Z67" s="103"/>
    </row>
    <row r="68" spans="3:28" x14ac:dyDescent="0.15">
      <c r="U68" s="103"/>
      <c r="Z68" s="103"/>
    </row>
    <row r="69" spans="3:28" x14ac:dyDescent="0.15">
      <c r="U69" s="103"/>
      <c r="Z69" s="103"/>
    </row>
    <row r="70" spans="3:28" x14ac:dyDescent="0.15">
      <c r="U70" s="103"/>
      <c r="Z70" s="103"/>
    </row>
    <row r="71" spans="3:28" x14ac:dyDescent="0.15">
      <c r="U71" s="103"/>
      <c r="Z71" s="103"/>
    </row>
    <row r="72" spans="3:28" x14ac:dyDescent="0.15">
      <c r="U72" s="103"/>
      <c r="Z72" s="103"/>
    </row>
    <row r="73" spans="3:28" x14ac:dyDescent="0.15">
      <c r="U73" s="103"/>
      <c r="Z73" s="103"/>
    </row>
    <row r="74" spans="3:28" x14ac:dyDescent="0.15">
      <c r="U74" s="103"/>
      <c r="Z74" s="103"/>
    </row>
    <row r="75" spans="3:28" x14ac:dyDescent="0.15">
      <c r="C75" s="89"/>
      <c r="E75" s="103"/>
      <c r="F75" s="103"/>
      <c r="G75" s="103"/>
      <c r="I75" s="103"/>
      <c r="J75" s="104"/>
      <c r="K75" s="105"/>
      <c r="T75" s="88"/>
      <c r="U75" s="103"/>
      <c r="Y75" s="88"/>
      <c r="Z75" s="103"/>
      <c r="AB75" s="109"/>
    </row>
    <row r="76" spans="3:28" x14ac:dyDescent="0.15">
      <c r="E76" s="103"/>
      <c r="F76" s="103"/>
      <c r="G76" s="103"/>
      <c r="I76" s="103"/>
      <c r="J76" s="104"/>
      <c r="K76" s="105"/>
      <c r="T76" s="88"/>
      <c r="U76" s="103"/>
      <c r="Y76" s="88"/>
      <c r="Z76" s="103"/>
      <c r="AB76" s="109"/>
    </row>
    <row r="77" spans="3:28" x14ac:dyDescent="0.15">
      <c r="E77" s="103"/>
      <c r="F77" s="103"/>
      <c r="G77" s="103"/>
      <c r="I77" s="103"/>
      <c r="J77" s="104"/>
      <c r="K77" s="105"/>
      <c r="T77" s="88"/>
      <c r="U77" s="103"/>
      <c r="Y77" s="88"/>
      <c r="Z77" s="103"/>
      <c r="AB77" s="109"/>
    </row>
    <row r="78" spans="3:28" x14ac:dyDescent="0.15">
      <c r="E78" s="103"/>
      <c r="F78" s="103"/>
      <c r="G78" s="103"/>
      <c r="I78" s="103"/>
      <c r="J78" s="104"/>
      <c r="K78" s="105"/>
      <c r="T78" s="88"/>
      <c r="U78" s="103"/>
      <c r="Y78" s="88"/>
      <c r="Z78" s="103"/>
      <c r="AB78" s="109"/>
    </row>
    <row r="79" spans="3:28" x14ac:dyDescent="0.15">
      <c r="E79" s="103"/>
      <c r="F79" s="103"/>
      <c r="G79" s="103"/>
      <c r="I79" s="103"/>
      <c r="J79" s="104"/>
      <c r="K79" s="105"/>
      <c r="T79" s="88"/>
      <c r="U79" s="103"/>
      <c r="Y79" s="88"/>
      <c r="Z79" s="103"/>
      <c r="AB79" s="109"/>
    </row>
    <row r="80" spans="3:28" x14ac:dyDescent="0.15">
      <c r="E80" s="103"/>
      <c r="F80" s="103"/>
      <c r="G80" s="103"/>
      <c r="I80" s="103"/>
      <c r="J80" s="104"/>
      <c r="K80" s="105"/>
      <c r="T80" s="88"/>
      <c r="U80" s="103"/>
      <c r="Y80" s="88"/>
      <c r="Z80" s="103"/>
      <c r="AB80" s="109"/>
    </row>
    <row r="81" spans="5:28" x14ac:dyDescent="0.15">
      <c r="E81" s="103"/>
      <c r="F81" s="103"/>
      <c r="G81" s="103"/>
      <c r="I81" s="103"/>
      <c r="J81" s="104"/>
      <c r="K81" s="105"/>
      <c r="T81" s="88"/>
      <c r="U81" s="103"/>
      <c r="Y81" s="88"/>
      <c r="Z81" s="103"/>
      <c r="AB81" s="109"/>
    </row>
    <row r="82" spans="5:28" x14ac:dyDescent="0.15">
      <c r="E82" s="103"/>
      <c r="F82" s="103"/>
      <c r="G82" s="103"/>
      <c r="I82" s="103"/>
      <c r="J82" s="104"/>
      <c r="K82" s="105"/>
      <c r="T82" s="88"/>
      <c r="U82" s="103"/>
      <c r="Y82" s="88"/>
      <c r="Z82" s="103"/>
      <c r="AB82" s="109"/>
    </row>
    <row r="83" spans="5:28" x14ac:dyDescent="0.15">
      <c r="E83" s="103"/>
      <c r="F83" s="103"/>
      <c r="G83" s="103"/>
      <c r="I83" s="103"/>
      <c r="J83" s="104"/>
      <c r="K83" s="105"/>
      <c r="T83" s="88"/>
      <c r="U83" s="103"/>
      <c r="Y83" s="88"/>
      <c r="Z83" s="103"/>
      <c r="AB83" s="109"/>
    </row>
    <row r="84" spans="5:28" x14ac:dyDescent="0.15">
      <c r="E84" s="103"/>
      <c r="F84" s="103"/>
      <c r="G84" s="103"/>
      <c r="I84" s="103"/>
      <c r="J84" s="104"/>
      <c r="K84" s="105"/>
      <c r="T84" s="88"/>
      <c r="U84" s="103"/>
      <c r="Y84" s="88"/>
      <c r="Z84" s="103"/>
      <c r="AB84" s="109"/>
    </row>
    <row r="85" spans="5:28" x14ac:dyDescent="0.15">
      <c r="E85" s="103"/>
      <c r="F85" s="103"/>
      <c r="G85" s="103"/>
      <c r="I85" s="103"/>
      <c r="J85" s="104"/>
      <c r="K85" s="105"/>
      <c r="T85" s="88"/>
      <c r="U85" s="103"/>
      <c r="Y85" s="88"/>
      <c r="Z85" s="103"/>
      <c r="AB85" s="109"/>
    </row>
    <row r="86" spans="5:28" x14ac:dyDescent="0.15">
      <c r="E86" s="103"/>
      <c r="F86" s="103"/>
      <c r="G86" s="103"/>
      <c r="I86" s="103"/>
      <c r="J86" s="104"/>
      <c r="K86" s="105"/>
      <c r="T86" s="88"/>
      <c r="U86" s="103"/>
      <c r="Y86" s="88"/>
      <c r="Z86" s="103"/>
      <c r="AB86" s="109"/>
    </row>
    <row r="87" spans="5:28" x14ac:dyDescent="0.15">
      <c r="E87" s="103"/>
      <c r="F87" s="103"/>
      <c r="G87" s="103"/>
      <c r="I87" s="103"/>
      <c r="J87" s="104"/>
      <c r="K87" s="105"/>
      <c r="T87" s="88"/>
      <c r="U87" s="103"/>
      <c r="Y87" s="88"/>
      <c r="Z87" s="103"/>
      <c r="AB87" s="109"/>
    </row>
    <row r="88" spans="5:28" x14ac:dyDescent="0.15">
      <c r="E88" s="103"/>
      <c r="F88" s="103"/>
      <c r="G88" s="103"/>
      <c r="I88" s="103"/>
      <c r="J88" s="104"/>
      <c r="K88" s="105"/>
      <c r="T88" s="88"/>
      <c r="U88" s="103"/>
      <c r="Y88" s="88"/>
      <c r="Z88" s="103"/>
      <c r="AB88" s="109"/>
    </row>
    <row r="89" spans="5:28" x14ac:dyDescent="0.15">
      <c r="E89" s="103"/>
      <c r="F89" s="103"/>
      <c r="G89" s="103"/>
      <c r="I89" s="103"/>
      <c r="J89" s="104"/>
      <c r="K89" s="105"/>
      <c r="T89" s="88"/>
      <c r="U89" s="103"/>
      <c r="Y89" s="88"/>
      <c r="Z89" s="103"/>
      <c r="AB89" s="109"/>
    </row>
    <row r="90" spans="5:28" x14ac:dyDescent="0.15">
      <c r="E90" s="103"/>
      <c r="F90" s="103"/>
      <c r="G90" s="103"/>
      <c r="I90" s="103"/>
      <c r="J90" s="104"/>
      <c r="K90" s="105"/>
      <c r="T90" s="88"/>
      <c r="U90" s="103"/>
      <c r="Y90" s="88"/>
      <c r="Z90" s="103"/>
      <c r="AB90" s="109"/>
    </row>
    <row r="91" spans="5:28" x14ac:dyDescent="0.15">
      <c r="E91" s="103"/>
      <c r="F91" s="103"/>
      <c r="G91" s="103"/>
      <c r="I91" s="103"/>
      <c r="J91" s="104"/>
      <c r="K91" s="105"/>
      <c r="T91" s="88"/>
      <c r="U91" s="103"/>
      <c r="Y91" s="88"/>
      <c r="Z91" s="103"/>
      <c r="AB91" s="109"/>
    </row>
    <row r="92" spans="5:28" x14ac:dyDescent="0.15">
      <c r="E92" s="103"/>
      <c r="F92" s="103"/>
      <c r="G92" s="103"/>
      <c r="I92" s="103"/>
      <c r="J92" s="104"/>
      <c r="K92" s="105"/>
      <c r="T92" s="88"/>
      <c r="U92" s="103"/>
      <c r="Y92" s="88"/>
      <c r="Z92" s="103"/>
      <c r="AB92" s="109"/>
    </row>
    <row r="93" spans="5:28" x14ac:dyDescent="0.15">
      <c r="E93" s="103"/>
      <c r="F93" s="103"/>
      <c r="G93" s="103"/>
      <c r="I93" s="103"/>
      <c r="J93" s="104"/>
      <c r="K93" s="105"/>
      <c r="T93" s="88"/>
      <c r="U93" s="103"/>
      <c r="Y93" s="88"/>
      <c r="Z93" s="103"/>
      <c r="AB93" s="109"/>
    </row>
    <row r="94" spans="5:28" x14ac:dyDescent="0.15">
      <c r="E94" s="103"/>
      <c r="F94" s="103"/>
      <c r="G94" s="103"/>
      <c r="I94" s="103"/>
      <c r="J94" s="104"/>
      <c r="K94" s="105"/>
      <c r="T94" s="88"/>
      <c r="U94" s="103"/>
      <c r="Y94" s="88"/>
      <c r="Z94" s="103"/>
      <c r="AB94" s="109"/>
    </row>
    <row r="95" spans="5:28" x14ac:dyDescent="0.15">
      <c r="E95" s="103"/>
      <c r="F95" s="103"/>
      <c r="G95" s="103"/>
      <c r="I95" s="103"/>
      <c r="J95" s="104"/>
      <c r="K95" s="105"/>
      <c r="T95" s="88"/>
      <c r="U95" s="103"/>
      <c r="Y95" s="88"/>
      <c r="Z95" s="103"/>
      <c r="AB95" s="109"/>
    </row>
    <row r="96" spans="5:28" x14ac:dyDescent="0.15">
      <c r="E96" s="103"/>
      <c r="F96" s="103"/>
      <c r="G96" s="103"/>
      <c r="I96" s="103"/>
      <c r="J96" s="104"/>
      <c r="K96" s="105"/>
      <c r="T96" s="88"/>
      <c r="U96" s="103"/>
      <c r="Y96" s="88"/>
      <c r="Z96" s="103"/>
      <c r="AB96" s="109"/>
    </row>
    <row r="97" spans="5:28" x14ac:dyDescent="0.15">
      <c r="E97" s="103"/>
      <c r="F97" s="103"/>
      <c r="G97" s="103"/>
      <c r="I97" s="103"/>
      <c r="J97" s="104"/>
      <c r="K97" s="105"/>
      <c r="T97" s="88"/>
      <c r="U97" s="103"/>
      <c r="Y97" s="88"/>
      <c r="Z97" s="103"/>
      <c r="AB97" s="109"/>
    </row>
    <row r="98" spans="5:28" x14ac:dyDescent="0.15">
      <c r="E98" s="103"/>
      <c r="F98" s="103"/>
      <c r="G98" s="103"/>
      <c r="I98" s="103"/>
      <c r="J98" s="104"/>
      <c r="K98" s="105"/>
      <c r="T98" s="88"/>
      <c r="U98" s="103"/>
      <c r="Y98" s="88"/>
      <c r="Z98" s="103"/>
      <c r="AB98" s="109"/>
    </row>
    <row r="99" spans="5:28" x14ac:dyDescent="0.15">
      <c r="E99" s="103"/>
      <c r="F99" s="103"/>
      <c r="G99" s="103"/>
      <c r="I99" s="103"/>
      <c r="J99" s="104"/>
      <c r="K99" s="105"/>
      <c r="T99" s="88"/>
      <c r="U99" s="103"/>
      <c r="Y99" s="88"/>
      <c r="Z99" s="103"/>
      <c r="AB99" s="109"/>
    </row>
    <row r="100" spans="5:28" x14ac:dyDescent="0.15">
      <c r="E100" s="103"/>
      <c r="F100" s="103"/>
      <c r="G100" s="103"/>
      <c r="I100" s="103"/>
      <c r="J100" s="104"/>
      <c r="K100" s="105"/>
      <c r="T100" s="88"/>
      <c r="U100" s="103"/>
      <c r="Y100" s="88"/>
      <c r="Z100" s="103"/>
      <c r="AB100" s="109"/>
    </row>
    <row r="101" spans="5:28" x14ac:dyDescent="0.15">
      <c r="E101" s="103"/>
      <c r="F101" s="103"/>
      <c r="G101" s="103"/>
      <c r="I101" s="103"/>
      <c r="J101" s="104"/>
      <c r="K101" s="105"/>
      <c r="T101" s="88"/>
      <c r="U101" s="103"/>
      <c r="Y101" s="88"/>
      <c r="Z101" s="103"/>
      <c r="AB101" s="109"/>
    </row>
    <row r="102" spans="5:28" x14ac:dyDescent="0.15">
      <c r="E102" s="103"/>
      <c r="F102" s="103"/>
      <c r="G102" s="103"/>
      <c r="I102" s="103"/>
      <c r="J102" s="104"/>
      <c r="K102" s="105"/>
      <c r="T102" s="88"/>
      <c r="U102" s="103"/>
      <c r="Y102" s="88"/>
      <c r="Z102" s="103"/>
      <c r="AB102" s="109"/>
    </row>
    <row r="103" spans="5:28" x14ac:dyDescent="0.15">
      <c r="E103" s="103"/>
      <c r="F103" s="103"/>
      <c r="G103" s="103"/>
      <c r="I103" s="103"/>
      <c r="J103" s="104"/>
      <c r="K103" s="105"/>
      <c r="T103" s="88"/>
      <c r="U103" s="103"/>
      <c r="Y103" s="88"/>
      <c r="Z103" s="103"/>
      <c r="AB103" s="109"/>
    </row>
    <row r="104" spans="5:28" x14ac:dyDescent="0.15">
      <c r="E104" s="103"/>
      <c r="F104" s="103"/>
      <c r="G104" s="103"/>
      <c r="I104" s="103"/>
      <c r="J104" s="104"/>
      <c r="K104" s="105"/>
      <c r="T104" s="88"/>
      <c r="U104" s="103"/>
      <c r="Y104" s="88"/>
      <c r="Z104" s="103"/>
      <c r="AB104" s="109"/>
    </row>
    <row r="105" spans="5:28" x14ac:dyDescent="0.15">
      <c r="E105" s="103"/>
      <c r="F105" s="103"/>
      <c r="G105" s="103"/>
      <c r="I105" s="103"/>
      <c r="J105" s="104"/>
      <c r="K105" s="105"/>
      <c r="T105" s="88"/>
      <c r="U105" s="103"/>
      <c r="Y105" s="88"/>
      <c r="Z105" s="103"/>
      <c r="AB105" s="109"/>
    </row>
    <row r="106" spans="5:28" x14ac:dyDescent="0.15">
      <c r="E106" s="103"/>
      <c r="F106" s="103"/>
      <c r="G106" s="103"/>
      <c r="I106" s="103"/>
      <c r="J106" s="104"/>
      <c r="K106" s="105"/>
      <c r="T106" s="88"/>
      <c r="U106" s="103"/>
      <c r="Y106" s="88"/>
      <c r="Z106" s="103"/>
      <c r="AB106" s="109"/>
    </row>
    <row r="107" spans="5:28" x14ac:dyDescent="0.15">
      <c r="E107" s="103"/>
      <c r="F107" s="103"/>
      <c r="G107" s="103"/>
      <c r="I107" s="103"/>
      <c r="J107" s="104"/>
      <c r="K107" s="105"/>
      <c r="T107" s="88"/>
      <c r="U107" s="103"/>
      <c r="Y107" s="88"/>
      <c r="Z107" s="103"/>
      <c r="AB107" s="109"/>
    </row>
    <row r="108" spans="5:28" x14ac:dyDescent="0.15">
      <c r="E108" s="103"/>
      <c r="F108" s="103"/>
      <c r="G108" s="103"/>
      <c r="I108" s="103"/>
      <c r="J108" s="104"/>
      <c r="K108" s="105"/>
      <c r="T108" s="88"/>
      <c r="U108" s="103"/>
      <c r="Y108" s="88"/>
      <c r="Z108" s="103"/>
      <c r="AB108" s="109"/>
    </row>
    <row r="109" spans="5:28" x14ac:dyDescent="0.15">
      <c r="E109" s="103"/>
      <c r="F109" s="103"/>
      <c r="G109" s="103"/>
      <c r="I109" s="103"/>
      <c r="J109" s="104"/>
      <c r="K109" s="105"/>
      <c r="T109" s="88"/>
      <c r="U109" s="103"/>
      <c r="Y109" s="88"/>
      <c r="Z109" s="103"/>
      <c r="AB109" s="109"/>
    </row>
    <row r="110" spans="5:28" x14ac:dyDescent="0.15">
      <c r="E110" s="103"/>
      <c r="F110" s="103"/>
      <c r="G110" s="103"/>
      <c r="I110" s="103"/>
      <c r="J110" s="104"/>
      <c r="K110" s="105"/>
      <c r="T110" s="88"/>
      <c r="U110" s="103"/>
      <c r="Y110" s="88"/>
      <c r="Z110" s="103"/>
      <c r="AB110" s="109"/>
    </row>
    <row r="111" spans="5:28" x14ac:dyDescent="0.15">
      <c r="E111" s="103"/>
      <c r="F111" s="103"/>
      <c r="G111" s="103"/>
      <c r="I111" s="103"/>
      <c r="J111" s="104"/>
      <c r="K111" s="105"/>
      <c r="T111" s="88"/>
      <c r="U111" s="103"/>
      <c r="Y111" s="88"/>
      <c r="Z111" s="103"/>
      <c r="AB111" s="109"/>
    </row>
    <row r="112" spans="5:28" x14ac:dyDescent="0.15">
      <c r="E112" s="103"/>
      <c r="F112" s="103"/>
      <c r="G112" s="103"/>
      <c r="I112" s="103"/>
      <c r="J112" s="104"/>
      <c r="K112" s="105"/>
      <c r="T112" s="88"/>
      <c r="U112" s="103"/>
      <c r="Y112" s="88"/>
      <c r="Z112" s="103"/>
      <c r="AB112" s="109"/>
    </row>
    <row r="113" spans="5:28" x14ac:dyDescent="0.15">
      <c r="E113" s="103"/>
      <c r="F113" s="103"/>
      <c r="G113" s="103"/>
      <c r="I113" s="103"/>
      <c r="J113" s="104"/>
      <c r="K113" s="105"/>
      <c r="T113" s="88"/>
      <c r="U113" s="103"/>
      <c r="Y113" s="88"/>
      <c r="Z113" s="103"/>
      <c r="AB113" s="109"/>
    </row>
    <row r="114" spans="5:28" x14ac:dyDescent="0.15">
      <c r="E114" s="103"/>
      <c r="F114" s="103"/>
      <c r="G114" s="103"/>
      <c r="I114" s="103"/>
      <c r="J114" s="104"/>
      <c r="K114" s="105"/>
      <c r="T114" s="88"/>
      <c r="U114" s="103"/>
      <c r="Y114" s="88"/>
      <c r="Z114" s="103"/>
      <c r="AB114" s="109"/>
    </row>
    <row r="115" spans="5:28" x14ac:dyDescent="0.15">
      <c r="E115" s="103"/>
      <c r="F115" s="103"/>
      <c r="G115" s="103"/>
      <c r="I115" s="103"/>
      <c r="J115" s="104"/>
      <c r="K115" s="105"/>
      <c r="T115" s="88"/>
      <c r="U115" s="103"/>
      <c r="Y115" s="88"/>
      <c r="Z115" s="103"/>
      <c r="AB115" s="109"/>
    </row>
    <row r="116" spans="5:28" x14ac:dyDescent="0.15">
      <c r="E116" s="103"/>
      <c r="F116" s="103"/>
      <c r="G116" s="103"/>
      <c r="I116" s="103"/>
      <c r="J116" s="104"/>
      <c r="K116" s="105"/>
      <c r="T116" s="88"/>
      <c r="U116" s="103"/>
      <c r="Y116" s="88"/>
      <c r="Z116" s="103"/>
      <c r="AB116" s="109"/>
    </row>
    <row r="117" spans="5:28" x14ac:dyDescent="0.15">
      <c r="E117" s="103"/>
      <c r="F117" s="103"/>
      <c r="G117" s="103"/>
      <c r="I117" s="103"/>
      <c r="J117" s="104"/>
      <c r="K117" s="105"/>
      <c r="T117" s="88"/>
      <c r="U117" s="103"/>
      <c r="Y117" s="88"/>
      <c r="Z117" s="103"/>
      <c r="AB117" s="109"/>
    </row>
    <row r="118" spans="5:28" x14ac:dyDescent="0.15">
      <c r="E118" s="103"/>
      <c r="F118" s="103"/>
      <c r="G118" s="103"/>
      <c r="I118" s="103"/>
      <c r="J118" s="104"/>
      <c r="K118" s="105"/>
      <c r="T118" s="88"/>
      <c r="U118" s="103"/>
      <c r="Y118" s="88"/>
      <c r="Z118" s="103"/>
      <c r="AB118" s="109"/>
    </row>
    <row r="119" spans="5:28" x14ac:dyDescent="0.15">
      <c r="E119" s="103"/>
      <c r="F119" s="103"/>
      <c r="G119" s="103"/>
      <c r="I119" s="103"/>
      <c r="J119" s="104"/>
      <c r="K119" s="105"/>
      <c r="T119" s="88"/>
      <c r="U119" s="103"/>
      <c r="Y119" s="88"/>
      <c r="Z119" s="103"/>
      <c r="AB119" s="109"/>
    </row>
    <row r="120" spans="5:28" x14ac:dyDescent="0.15">
      <c r="E120" s="103"/>
      <c r="F120" s="103"/>
      <c r="G120" s="103"/>
      <c r="I120" s="103"/>
      <c r="J120" s="104"/>
      <c r="K120" s="105"/>
      <c r="T120" s="88"/>
      <c r="U120" s="103"/>
      <c r="Y120" s="88"/>
      <c r="Z120" s="103"/>
      <c r="AB120" s="109"/>
    </row>
    <row r="121" spans="5:28" x14ac:dyDescent="0.15">
      <c r="E121" s="103"/>
      <c r="F121" s="103"/>
      <c r="G121" s="103"/>
      <c r="I121" s="103"/>
      <c r="J121" s="104"/>
      <c r="K121" s="105"/>
      <c r="T121" s="88"/>
      <c r="U121" s="103"/>
      <c r="Y121" s="88"/>
      <c r="Z121" s="103"/>
      <c r="AB121" s="109"/>
    </row>
    <row r="122" spans="5:28" x14ac:dyDescent="0.15">
      <c r="E122" s="103"/>
      <c r="F122" s="103"/>
      <c r="G122" s="103"/>
      <c r="I122" s="103"/>
      <c r="J122" s="104"/>
      <c r="K122" s="105"/>
      <c r="T122" s="88"/>
      <c r="U122" s="103"/>
      <c r="Y122" s="88"/>
      <c r="Z122" s="103"/>
      <c r="AB122" s="109"/>
    </row>
    <row r="123" spans="5:28" x14ac:dyDescent="0.15">
      <c r="E123" s="103"/>
      <c r="F123" s="103"/>
      <c r="G123" s="103"/>
      <c r="I123" s="103"/>
      <c r="J123" s="104"/>
      <c r="K123" s="105"/>
      <c r="T123" s="88"/>
      <c r="U123" s="103"/>
      <c r="Y123" s="88"/>
      <c r="Z123" s="103"/>
      <c r="AB123" s="109"/>
    </row>
    <row r="124" spans="5:28" x14ac:dyDescent="0.15">
      <c r="E124" s="103"/>
      <c r="F124" s="103"/>
      <c r="G124" s="103"/>
      <c r="I124" s="103"/>
      <c r="J124" s="104"/>
      <c r="K124" s="105"/>
      <c r="T124" s="88"/>
      <c r="U124" s="103"/>
      <c r="Y124" s="88"/>
      <c r="Z124" s="103"/>
      <c r="AB124" s="109"/>
    </row>
    <row r="125" spans="5:28" x14ac:dyDescent="0.15">
      <c r="E125" s="103"/>
      <c r="F125" s="103"/>
      <c r="G125" s="103"/>
      <c r="I125" s="103"/>
      <c r="J125" s="104"/>
      <c r="K125" s="105"/>
      <c r="T125" s="88"/>
      <c r="U125" s="103"/>
      <c r="Y125" s="88"/>
      <c r="Z125" s="103"/>
      <c r="AB125" s="109"/>
    </row>
    <row r="126" spans="5:28" x14ac:dyDescent="0.15">
      <c r="E126" s="103"/>
      <c r="F126" s="103"/>
      <c r="G126" s="103"/>
      <c r="I126" s="103"/>
      <c r="J126" s="104"/>
      <c r="K126" s="105"/>
      <c r="T126" s="88"/>
      <c r="U126" s="103"/>
      <c r="Y126" s="88"/>
      <c r="Z126" s="103"/>
      <c r="AB126" s="109"/>
    </row>
    <row r="127" spans="5:28" x14ac:dyDescent="0.15">
      <c r="E127" s="103"/>
      <c r="F127" s="103"/>
      <c r="G127" s="103"/>
      <c r="I127" s="103"/>
      <c r="J127" s="104"/>
      <c r="K127" s="105"/>
      <c r="T127" s="88"/>
      <c r="U127" s="103"/>
      <c r="Y127" s="88"/>
      <c r="Z127" s="103"/>
      <c r="AB127" s="109"/>
    </row>
    <row r="128" spans="5:28" x14ac:dyDescent="0.15">
      <c r="E128" s="103"/>
      <c r="F128" s="103"/>
      <c r="G128" s="103"/>
      <c r="I128" s="103"/>
      <c r="J128" s="104"/>
      <c r="K128" s="105"/>
      <c r="T128" s="88"/>
      <c r="U128" s="103"/>
      <c r="Y128" s="88"/>
      <c r="Z128" s="103"/>
      <c r="AB128" s="109"/>
    </row>
    <row r="129" spans="5:28" x14ac:dyDescent="0.15">
      <c r="E129" s="103"/>
      <c r="F129" s="103"/>
      <c r="G129" s="103"/>
      <c r="I129" s="103"/>
      <c r="J129" s="104"/>
      <c r="K129" s="105"/>
      <c r="T129" s="88"/>
      <c r="U129" s="103"/>
      <c r="Y129" s="88"/>
      <c r="Z129" s="103"/>
      <c r="AB129" s="109"/>
    </row>
    <row r="130" spans="5:28" x14ac:dyDescent="0.15">
      <c r="E130" s="103"/>
      <c r="F130" s="103"/>
      <c r="G130" s="103"/>
      <c r="I130" s="103"/>
      <c r="J130" s="104"/>
      <c r="K130" s="105"/>
      <c r="T130" s="88"/>
      <c r="U130" s="103"/>
      <c r="Y130" s="88"/>
      <c r="Z130" s="103"/>
      <c r="AB130" s="109"/>
    </row>
    <row r="131" spans="5:28" x14ac:dyDescent="0.15">
      <c r="E131" s="103"/>
      <c r="F131" s="103"/>
      <c r="G131" s="103"/>
      <c r="I131" s="103"/>
      <c r="J131" s="104"/>
      <c r="K131" s="105"/>
      <c r="T131" s="88"/>
      <c r="U131" s="103"/>
      <c r="Y131" s="88"/>
      <c r="Z131" s="103"/>
      <c r="AB131" s="109"/>
    </row>
  </sheetData>
  <mergeCells count="2">
    <mergeCell ref="A1:L1"/>
    <mergeCell ref="A19:L19"/>
  </mergeCells>
  <dataValidations count="3">
    <dataValidation type="list" allowBlank="1" showInputMessage="1" showErrorMessage="1" sqref="E14:F15" xr:uid="{D7248E5B-8B41-43A7-8C48-1E066C205048}">
      <formula1>"UMT Study, Client Data, Video Data, Assumption, Expert Knowledge"</formula1>
    </dataValidation>
    <dataValidation type="list" allowBlank="1" showInputMessage="1" showErrorMessage="1" sqref="F76:F131" xr:uid="{C122692B-F486-42A5-9C92-6C859CA6762B}">
      <formula1>$C$14:$C$16</formula1>
    </dataValidation>
    <dataValidation type="list" allowBlank="1" showInputMessage="1" showErrorMessage="1" sqref="F20:F42" xr:uid="{487D60DC-7AD3-4AFD-BD19-39D32590E431}">
      <formula1>$C$14:$C$15</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8E80F-11CB-4EF7-AACF-42A774ECAB0C}">
  <sheetPr codeName="Sheet23"/>
  <dimension ref="A1:AD159"/>
  <sheetViews>
    <sheetView showGridLines="0" topLeftCell="A46" zoomScale="70" zoomScaleNormal="70" workbookViewId="0">
      <selection activeCell="I76" sqref="I76"/>
    </sheetView>
  </sheetViews>
  <sheetFormatPr baseColWidth="10" defaultColWidth="9.1640625" defaultRowHeight="13" x14ac:dyDescent="0.15"/>
  <cols>
    <col min="1" max="1" width="4.5" style="86" bestFit="1" customWidth="1"/>
    <col min="2" max="2" width="9.1640625" style="87" bestFit="1" customWidth="1"/>
    <col min="3" max="3" width="52.83203125" style="86" bestFit="1" customWidth="1"/>
    <col min="4" max="4" width="32.1640625" style="87" bestFit="1" customWidth="1"/>
    <col min="5" max="5" width="15.6640625" style="87" bestFit="1" customWidth="1"/>
    <col min="6" max="6" width="26.6640625" style="87" bestFit="1" customWidth="1"/>
    <col min="7" max="8" width="12.83203125" style="88" customWidth="1"/>
    <col min="9" max="9" width="45.6640625" style="88" bestFit="1" customWidth="1"/>
    <col min="10" max="10" width="21.1640625" style="87" bestFit="1" customWidth="1"/>
    <col min="11" max="11" width="44.5" style="89" customWidth="1"/>
    <col min="12" max="12" width="28.5" style="86" customWidth="1"/>
    <col min="13" max="13" width="13.1640625" style="86" customWidth="1"/>
    <col min="14" max="15" width="9.1640625" style="86" customWidth="1"/>
    <col min="16" max="16" width="12.83203125" style="86" customWidth="1"/>
    <col min="17" max="17" width="9.1640625" style="86" customWidth="1"/>
    <col min="18" max="18" width="9.1640625" style="86"/>
    <col min="19" max="19" width="9.1640625" style="86" customWidth="1"/>
    <col min="20" max="21" width="9.1640625" style="86"/>
    <col min="22" max="22" width="18.5" style="86" customWidth="1"/>
    <col min="23" max="16384" width="9.1640625" style="86"/>
  </cols>
  <sheetData>
    <row r="1" spans="1:12" ht="30" x14ac:dyDescent="0.3">
      <c r="A1" s="240" t="s">
        <v>160</v>
      </c>
      <c r="B1" s="240"/>
      <c r="C1" s="240"/>
      <c r="D1" s="240"/>
      <c r="E1" s="240"/>
      <c r="F1" s="240"/>
      <c r="G1" s="240"/>
      <c r="H1" s="240"/>
      <c r="I1" s="240"/>
      <c r="J1" s="240"/>
      <c r="K1" s="240"/>
      <c r="L1" s="240"/>
    </row>
    <row r="5" spans="1:12" x14ac:dyDescent="0.15">
      <c r="C5" s="89" t="s">
        <v>162</v>
      </c>
      <c r="D5" s="86" t="s">
        <v>762</v>
      </c>
      <c r="I5" s="180"/>
    </row>
    <row r="6" spans="1:12" x14ac:dyDescent="0.15">
      <c r="C6" s="89" t="s">
        <v>161</v>
      </c>
      <c r="D6" s="86" t="s">
        <v>377</v>
      </c>
      <c r="I6" s="90"/>
      <c r="L6" s="89"/>
    </row>
    <row r="7" spans="1:12" x14ac:dyDescent="0.15">
      <c r="I7" s="90"/>
      <c r="K7" s="86"/>
    </row>
    <row r="8" spans="1:12" x14ac:dyDescent="0.15">
      <c r="C8" s="89"/>
      <c r="I8" s="90"/>
      <c r="K8" s="86"/>
      <c r="L8" s="87"/>
    </row>
    <row r="9" spans="1:12" x14ac:dyDescent="0.15">
      <c r="C9" s="129" t="s">
        <v>163</v>
      </c>
      <c r="D9" s="97" t="s">
        <v>329</v>
      </c>
      <c r="I9" s="90"/>
      <c r="K9" s="86"/>
      <c r="L9" s="87"/>
    </row>
    <row r="10" spans="1:12" x14ac:dyDescent="0.15">
      <c r="C10" s="86" t="s">
        <v>164</v>
      </c>
      <c r="D10" s="70">
        <v>0.12667</v>
      </c>
      <c r="I10" s="90"/>
      <c r="K10" s="86"/>
      <c r="L10" s="87"/>
    </row>
    <row r="11" spans="1:12" x14ac:dyDescent="0.15">
      <c r="I11" s="90"/>
      <c r="K11" s="86"/>
      <c r="L11" s="87"/>
    </row>
    <row r="12" spans="1:12" x14ac:dyDescent="0.15">
      <c r="I12" s="90"/>
      <c r="K12" s="86"/>
      <c r="L12" s="87"/>
    </row>
    <row r="13" spans="1:12" x14ac:dyDescent="0.15">
      <c r="C13" s="89" t="s">
        <v>155</v>
      </c>
      <c r="D13" s="93" t="s">
        <v>156</v>
      </c>
      <c r="E13" s="93" t="s">
        <v>154</v>
      </c>
      <c r="F13" s="93"/>
      <c r="I13" s="90"/>
      <c r="K13" s="86"/>
      <c r="L13" s="87"/>
    </row>
    <row r="14" spans="1:12" x14ac:dyDescent="0.15">
      <c r="C14" s="95" t="s">
        <v>335</v>
      </c>
      <c r="D14" s="96">
        <v>1</v>
      </c>
      <c r="E14" s="97" t="s">
        <v>330</v>
      </c>
      <c r="F14" s="97"/>
      <c r="I14" s="90"/>
      <c r="K14" s="86"/>
      <c r="L14" s="87"/>
    </row>
    <row r="15" spans="1:12" x14ac:dyDescent="0.15">
      <c r="C15" s="95" t="s">
        <v>768</v>
      </c>
      <c r="D15" s="96">
        <f>1/'Secondary Assumptions'!C25</f>
        <v>0.1</v>
      </c>
      <c r="E15" s="97"/>
      <c r="F15" s="97"/>
      <c r="I15" s="90"/>
      <c r="K15" s="86"/>
      <c r="L15" s="87"/>
    </row>
    <row r="16" spans="1:12" x14ac:dyDescent="0.15">
      <c r="G16" s="94"/>
      <c r="H16" s="94"/>
      <c r="I16" s="90"/>
      <c r="K16" s="86"/>
    </row>
    <row r="17" spans="1:30" x14ac:dyDescent="0.15">
      <c r="K17" s="49"/>
    </row>
    <row r="18" spans="1:30" ht="14" x14ac:dyDescent="0.15">
      <c r="A18" s="122" t="s">
        <v>157</v>
      </c>
      <c r="B18" s="122" t="s">
        <v>159</v>
      </c>
      <c r="C18" s="122" t="s">
        <v>158</v>
      </c>
      <c r="D18" s="123" t="s">
        <v>0</v>
      </c>
      <c r="E18" s="123" t="s">
        <v>1</v>
      </c>
      <c r="F18" s="124" t="s">
        <v>166</v>
      </c>
      <c r="G18" s="124" t="s">
        <v>165</v>
      </c>
      <c r="H18" s="124" t="s">
        <v>2</v>
      </c>
      <c r="I18" s="124" t="s">
        <v>3</v>
      </c>
      <c r="J18" s="122" t="s">
        <v>4</v>
      </c>
      <c r="K18" s="123" t="s">
        <v>5</v>
      </c>
      <c r="L18" s="123" t="s">
        <v>154</v>
      </c>
    </row>
    <row r="19" spans="1:30" x14ac:dyDescent="0.15">
      <c r="A19" s="245" t="s">
        <v>761</v>
      </c>
      <c r="B19" s="245"/>
      <c r="C19" s="245"/>
      <c r="D19" s="245"/>
      <c r="E19" s="245"/>
      <c r="F19" s="245"/>
      <c r="G19" s="245"/>
      <c r="H19" s="245"/>
      <c r="I19" s="245"/>
      <c r="J19" s="245"/>
      <c r="K19" s="245"/>
      <c r="L19" s="245"/>
    </row>
    <row r="20" spans="1:30" customFormat="1" x14ac:dyDescent="0.15">
      <c r="B20" s="4" t="s">
        <v>6</v>
      </c>
      <c r="C20" s="5" t="s">
        <v>339</v>
      </c>
      <c r="D20" s="6"/>
      <c r="E20" s="7"/>
      <c r="F20" s="7"/>
      <c r="G20" s="7"/>
      <c r="H20" s="12"/>
      <c r="I20" s="7"/>
      <c r="J20" s="8"/>
      <c r="K20" s="9"/>
      <c r="T20" s="12"/>
      <c r="U20" s="7"/>
      <c r="Y20" s="12"/>
      <c r="Z20" s="7"/>
      <c r="AB20" s="69"/>
    </row>
    <row r="21" spans="1:30" customFormat="1" ht="14" x14ac:dyDescent="0.15">
      <c r="A21" s="21">
        <v>1</v>
      </c>
      <c r="B21" s="17">
        <v>245</v>
      </c>
      <c r="C21" t="str">
        <f>VLOOKUP(B:B,'Sub Op Table'!A:C,2,0)</f>
        <v>PROCESS TIME</v>
      </c>
      <c r="D21" s="14">
        <v>60</v>
      </c>
      <c r="E21" s="7">
        <f t="shared" ref="E21:E22" si="0">D21/60</f>
        <v>1</v>
      </c>
      <c r="F21" s="7" t="s">
        <v>768</v>
      </c>
      <c r="G21" s="20">
        <f>VLOOKUP(F21,$C$14:$D$21,2,FALSE)</f>
        <v>0.1</v>
      </c>
      <c r="H21" s="12">
        <v>1</v>
      </c>
      <c r="I21" s="7">
        <f>E21*G21*H21</f>
        <v>0.1</v>
      </c>
      <c r="J21" s="18"/>
      <c r="K21" s="19" t="s">
        <v>379</v>
      </c>
      <c r="L21" s="80"/>
      <c r="T21" s="12"/>
      <c r="U21" s="7"/>
      <c r="Y21" s="12"/>
      <c r="Z21" s="7"/>
      <c r="AB21" s="69"/>
    </row>
    <row r="22" spans="1:30" customFormat="1" ht="14" x14ac:dyDescent="0.15">
      <c r="A22" s="21">
        <v>2</v>
      </c>
      <c r="B22" s="17">
        <v>246</v>
      </c>
      <c r="C22" t="str">
        <f>VLOOKUP(B:B,'Sub Op Table'!A:C,2,0)</f>
        <v>PUSH BUTTON/ PUSH PULL SWITCH/ LEVER &lt;12"</v>
      </c>
      <c r="D22" s="6">
        <f>VLOOKUP(B22,'Sub Op Table'!A:C,3,0)</f>
        <v>1.0799999999999998</v>
      </c>
      <c r="E22" s="7">
        <f t="shared" si="0"/>
        <v>1.7999999999999999E-2</v>
      </c>
      <c r="F22" s="7" t="s">
        <v>335</v>
      </c>
      <c r="G22" s="20">
        <f t="shared" ref="G22:G23" si="1">VLOOKUP(F22,$C$14:$D$21,2,FALSE)</f>
        <v>1</v>
      </c>
      <c r="H22" s="12">
        <v>1</v>
      </c>
      <c r="I22" s="7">
        <f t="shared" ref="I22" si="2">E22*G22*H22</f>
        <v>1.7999999999999999E-2</v>
      </c>
      <c r="J22" s="18"/>
      <c r="K22" s="19" t="s">
        <v>340</v>
      </c>
      <c r="L22" s="21"/>
      <c r="T22" s="12"/>
      <c r="U22" s="7"/>
      <c r="Y22" s="12"/>
      <c r="Z22" s="7"/>
      <c r="AB22" s="69"/>
    </row>
    <row r="23" spans="1:30" customFormat="1" ht="14" x14ac:dyDescent="0.15">
      <c r="A23" s="21">
        <v>3</v>
      </c>
      <c r="B23" s="17">
        <v>245</v>
      </c>
      <c r="C23" t="str">
        <f>VLOOKUP(B:B,'Sub Op Table'!A:C,2,0)</f>
        <v>PROCESS TIME</v>
      </c>
      <c r="D23" s="14">
        <v>15</v>
      </c>
      <c r="E23" s="7">
        <f>D23/60</f>
        <v>0.25</v>
      </c>
      <c r="F23" s="7" t="s">
        <v>768</v>
      </c>
      <c r="G23" s="20">
        <f t="shared" si="1"/>
        <v>0.1</v>
      </c>
      <c r="H23" s="12">
        <v>1</v>
      </c>
      <c r="I23" s="7">
        <f>E23*G23*H23</f>
        <v>2.5000000000000001E-2</v>
      </c>
      <c r="J23" s="18"/>
      <c r="K23" s="19" t="s">
        <v>341</v>
      </c>
      <c r="L23" s="21"/>
      <c r="T23" s="12"/>
      <c r="U23" s="7"/>
      <c r="Y23" s="12"/>
      <c r="Z23" s="7"/>
      <c r="AB23" s="69"/>
    </row>
    <row r="24" spans="1:30" x14ac:dyDescent="0.15">
      <c r="B24" s="87" t="s">
        <v>6</v>
      </c>
      <c r="C24" s="89" t="s">
        <v>763</v>
      </c>
      <c r="E24" s="103"/>
      <c r="F24" s="103"/>
      <c r="G24" s="103"/>
      <c r="I24" s="103"/>
      <c r="J24" s="104"/>
      <c r="K24" s="105"/>
      <c r="T24" s="88"/>
      <c r="U24" s="103"/>
      <c r="Y24" s="88"/>
      <c r="Z24" s="103"/>
      <c r="AB24" s="109"/>
    </row>
    <row r="25" spans="1:30" ht="14" x14ac:dyDescent="0.15">
      <c r="A25" s="95">
        <v>1</v>
      </c>
      <c r="B25" s="97">
        <v>434</v>
      </c>
      <c r="C25" s="86" t="str">
        <f>VLOOKUP(B:B,'[1]Sub Op Table'!A:C,2,0)</f>
        <v>OBTAIN RADIO FROM BELT AND RETURN</v>
      </c>
      <c r="D25" s="87">
        <f>VLOOKUP(B25,'[1]Sub Op Table'!A:C,3,0)</f>
        <v>2.88</v>
      </c>
      <c r="E25" s="103">
        <f>D25/60</f>
        <v>4.8000000000000001E-2</v>
      </c>
      <c r="F25" s="7" t="s">
        <v>768</v>
      </c>
      <c r="G25" s="106">
        <f>VLOOKUP(F25,$C$14:$D$16,2,FALSE)</f>
        <v>0.1</v>
      </c>
      <c r="H25" s="88">
        <v>1</v>
      </c>
      <c r="I25" s="103">
        <f t="shared" ref="I25:I42" si="3">E25*G25*H25</f>
        <v>4.8000000000000004E-3</v>
      </c>
      <c r="J25" s="107"/>
      <c r="K25" s="108" t="s">
        <v>382</v>
      </c>
      <c r="L25" s="95"/>
      <c r="T25" s="88"/>
      <c r="U25" s="103"/>
      <c r="Y25" s="88"/>
      <c r="Z25" s="103"/>
      <c r="AB25" s="109"/>
    </row>
    <row r="26" spans="1:30" ht="14" x14ac:dyDescent="0.15">
      <c r="A26" s="95">
        <v>2</v>
      </c>
      <c r="B26" s="97">
        <v>197</v>
      </c>
      <c r="C26" s="86" t="str">
        <f>VLOOKUP(B:B,'[1]Sub Op Table'!A:C,2,0)</f>
        <v>PUSH BUTTON/PUSH PULL SWITCH / LEVER &lt;12"</v>
      </c>
      <c r="D26" s="87">
        <f>VLOOKUP(B26,'[1]Sub Op Table'!A:C,3,0)</f>
        <v>1.0799999999999998</v>
      </c>
      <c r="E26" s="103">
        <f>D26/60</f>
        <v>1.7999999999999999E-2</v>
      </c>
      <c r="F26" s="7" t="s">
        <v>768</v>
      </c>
      <c r="G26" s="106">
        <f>VLOOKUP(F26,$C$14:$D$16,2,FALSE)</f>
        <v>0.1</v>
      </c>
      <c r="H26" s="88">
        <v>1</v>
      </c>
      <c r="I26" s="103">
        <f t="shared" si="3"/>
        <v>1.8E-3</v>
      </c>
      <c r="J26" s="107"/>
      <c r="K26" s="108" t="s">
        <v>743</v>
      </c>
      <c r="L26" s="95"/>
      <c r="T26" s="88"/>
      <c r="U26" s="103"/>
      <c r="Y26" s="88"/>
      <c r="Z26" s="103"/>
      <c r="AB26" s="109"/>
    </row>
    <row r="27" spans="1:30" ht="14" x14ac:dyDescent="0.15">
      <c r="A27" s="95">
        <f>A26+1</f>
        <v>3</v>
      </c>
      <c r="B27" s="97">
        <v>25</v>
      </c>
      <c r="C27" s="86" t="str">
        <f>VLOOKUP(B:B,'[1]Sub Op Table'!A:C,2,0)</f>
        <v>WALK 8-10 STEPS (19-25 FT, 8.4-11.4 M)</v>
      </c>
      <c r="D27" s="87">
        <f>VLOOKUP(B27,'[1]Sub Op Table'!A:C,3,0)</f>
        <v>5.76</v>
      </c>
      <c r="E27" s="103">
        <f>D27/60</f>
        <v>9.6000000000000002E-2</v>
      </c>
      <c r="F27" s="7" t="s">
        <v>768</v>
      </c>
      <c r="G27" s="106">
        <f>VLOOKUP(F27,$C$14:$D$16,2,FALSE)</f>
        <v>0.1</v>
      </c>
      <c r="H27" s="88">
        <v>1</v>
      </c>
      <c r="I27" s="103">
        <f t="shared" si="3"/>
        <v>9.6000000000000009E-3</v>
      </c>
      <c r="J27" s="107"/>
      <c r="K27" s="108" t="s">
        <v>363</v>
      </c>
      <c r="L27" s="95"/>
      <c r="T27" s="88"/>
      <c r="U27" s="103"/>
      <c r="Y27" s="88"/>
      <c r="Z27" s="103"/>
      <c r="AB27" s="109"/>
    </row>
    <row r="28" spans="1:30" ht="14" x14ac:dyDescent="0.15">
      <c r="A28" s="95">
        <f>A27+1</f>
        <v>4</v>
      </c>
      <c r="B28" s="97">
        <v>1</v>
      </c>
      <c r="C28" s="86" t="str">
        <f>VLOOKUP(B:B,'[1]Sub Op Table'!A:C,2,0)</f>
        <v>OBTAIN</v>
      </c>
      <c r="D28" s="87">
        <f>VLOOKUP(B28,'[1]Sub Op Table'!A:C,3,0)</f>
        <v>0.72</v>
      </c>
      <c r="E28" s="103">
        <f>D28/60</f>
        <v>1.2E-2</v>
      </c>
      <c r="F28" s="7" t="s">
        <v>768</v>
      </c>
      <c r="G28" s="106">
        <f>VLOOKUP(F28,$C$14:$D$16,2,FALSE)</f>
        <v>0.1</v>
      </c>
      <c r="H28" s="88">
        <v>1</v>
      </c>
      <c r="I28" s="103">
        <f t="shared" si="3"/>
        <v>1.2000000000000001E-3</v>
      </c>
      <c r="J28" s="107"/>
      <c r="K28" s="108" t="s">
        <v>684</v>
      </c>
      <c r="L28" s="95"/>
      <c r="T28" s="88"/>
      <c r="U28" s="103"/>
      <c r="Y28" s="88"/>
      <c r="Z28" s="103"/>
      <c r="AB28" s="109"/>
    </row>
    <row r="29" spans="1:30" ht="15" x14ac:dyDescent="0.2">
      <c r="A29" s="95">
        <f t="shared" ref="A29:A42" si="4">A28+1</f>
        <v>5</v>
      </c>
      <c r="B29" s="97">
        <v>60</v>
      </c>
      <c r="C29" s="86" t="str">
        <f>VLOOKUP(B:B,'[1]Sub Op Table'!A:C,2,0)</f>
        <v>CART PUSH/PULL 10-13 STEPS</v>
      </c>
      <c r="D29" s="87">
        <f>VLOOKUP(B29,'[1]Sub Op Table'!A:C,3,0)</f>
        <v>9.36</v>
      </c>
      <c r="E29" s="103">
        <f t="shared" ref="E29:E42" si="5">D29/60</f>
        <v>0.156</v>
      </c>
      <c r="F29" s="7" t="s">
        <v>768</v>
      </c>
      <c r="G29" s="106">
        <f t="shared" ref="G29:G42" si="6">VLOOKUP(F29,$C$14:$D$18,2,FALSE)</f>
        <v>0.1</v>
      </c>
      <c r="H29" s="88">
        <v>1</v>
      </c>
      <c r="I29" s="103">
        <f t="shared" si="3"/>
        <v>1.5600000000000001E-2</v>
      </c>
      <c r="J29" s="107"/>
      <c r="K29" s="108" t="s">
        <v>744</v>
      </c>
      <c r="L29" s="95"/>
      <c r="U29" s="73"/>
      <c r="V29" s="193">
        <v>2</v>
      </c>
      <c r="W29" s="103">
        <f t="shared" ref="W29:W33" si="7">E29*G29*V29</f>
        <v>3.1200000000000002E-2</v>
      </c>
      <c r="X29" s="86" t="s">
        <v>374</v>
      </c>
      <c r="AA29" s="193">
        <v>2</v>
      </c>
      <c r="AB29" s="103">
        <f t="shared" ref="AB29:AB33" si="8">E29*G29*AA29</f>
        <v>3.1200000000000002E-2</v>
      </c>
      <c r="AD29" s="109">
        <f t="shared" ref="AD29:AD33" si="9">V29-AA29</f>
        <v>0</v>
      </c>
    </row>
    <row r="30" spans="1:30" ht="15" x14ac:dyDescent="0.2">
      <c r="A30" s="95">
        <f t="shared" si="4"/>
        <v>6</v>
      </c>
      <c r="B30" s="97">
        <v>136</v>
      </c>
      <c r="C30" s="86" t="str">
        <f>VLOOKUP(B:B,'[1]Sub Op Table'!A:C,2,0)</f>
        <v>INSPECT 5 POINTS</v>
      </c>
      <c r="D30" s="87">
        <f>VLOOKUP(B30,'[1]Sub Op Table'!A:C,3,0)</f>
        <v>2.1599999999999997</v>
      </c>
      <c r="E30" s="103">
        <f t="shared" si="5"/>
        <v>3.5999999999999997E-2</v>
      </c>
      <c r="F30" s="103" t="s">
        <v>335</v>
      </c>
      <c r="G30" s="106">
        <f t="shared" si="6"/>
        <v>1</v>
      </c>
      <c r="H30" s="88">
        <f>'Secondary Assumptions'!C31</f>
        <v>6.666666666666667</v>
      </c>
      <c r="I30" s="103">
        <f t="shared" si="3"/>
        <v>0.24</v>
      </c>
      <c r="J30" s="107"/>
      <c r="K30" s="108" t="s">
        <v>745</v>
      </c>
      <c r="L30" s="95"/>
      <c r="U30" s="73"/>
      <c r="V30" s="88">
        <v>1</v>
      </c>
      <c r="W30" s="103">
        <f t="shared" si="7"/>
        <v>3.5999999999999997E-2</v>
      </c>
      <c r="AA30" s="88">
        <v>1</v>
      </c>
      <c r="AB30" s="103">
        <f t="shared" si="8"/>
        <v>3.5999999999999997E-2</v>
      </c>
      <c r="AD30" s="109">
        <f t="shared" si="9"/>
        <v>0</v>
      </c>
    </row>
    <row r="31" spans="1:30" ht="15" x14ac:dyDescent="0.2">
      <c r="A31" s="95">
        <f t="shared" si="4"/>
        <v>7</v>
      </c>
      <c r="B31" s="97">
        <v>334</v>
      </c>
      <c r="C31" s="86" t="str">
        <f>VLOOKUP(B:B,'[1]Sub Op Table'!A:C,2,0)</f>
        <v>OBTAIN AND PUSH/PULL OPEN DOOR</v>
      </c>
      <c r="D31" s="87">
        <f>VLOOKUP(B31,'[1]Sub Op Table'!A:C,3,0)</f>
        <v>1.7999999999999998</v>
      </c>
      <c r="E31" s="103">
        <f t="shared" si="5"/>
        <v>2.9999999999999995E-2</v>
      </c>
      <c r="F31" s="103" t="s">
        <v>335</v>
      </c>
      <c r="G31" s="106">
        <f t="shared" si="6"/>
        <v>1</v>
      </c>
      <c r="H31" s="88">
        <v>2</v>
      </c>
      <c r="I31" s="103">
        <f t="shared" si="3"/>
        <v>5.9999999999999991E-2</v>
      </c>
      <c r="J31" s="107"/>
      <c r="K31" s="108" t="s">
        <v>746</v>
      </c>
      <c r="L31" s="95"/>
      <c r="U31" s="73"/>
      <c r="V31" s="88">
        <v>1</v>
      </c>
      <c r="W31" s="103">
        <f t="shared" si="7"/>
        <v>2.9999999999999995E-2</v>
      </c>
      <c r="AA31" s="88">
        <v>1</v>
      </c>
      <c r="AB31" s="103">
        <f t="shared" si="8"/>
        <v>2.9999999999999995E-2</v>
      </c>
      <c r="AD31" s="109">
        <f t="shared" si="9"/>
        <v>0</v>
      </c>
    </row>
    <row r="32" spans="1:30" ht="15" x14ac:dyDescent="0.2">
      <c r="A32" s="95">
        <f t="shared" si="4"/>
        <v>8</v>
      </c>
      <c r="B32" s="97">
        <v>5</v>
      </c>
      <c r="C32" s="86" t="str">
        <f>VLOOKUP(B:B,'[1]Sub Op Table'!A:C,2,0)</f>
        <v>OBTAIN HEAVY OBJECT WITH 50% BEND</v>
      </c>
      <c r="D32" s="87">
        <f>VLOOKUP(B32,'[1]Sub Op Table'!A:C,3,0)</f>
        <v>2.52</v>
      </c>
      <c r="E32" s="103">
        <f t="shared" si="5"/>
        <v>4.2000000000000003E-2</v>
      </c>
      <c r="F32" s="103" t="s">
        <v>335</v>
      </c>
      <c r="G32" s="106">
        <f t="shared" si="6"/>
        <v>1</v>
      </c>
      <c r="H32" s="88">
        <f>'Secondary Assumptions'!C31</f>
        <v>6.666666666666667</v>
      </c>
      <c r="I32" s="103">
        <f t="shared" si="3"/>
        <v>0.28000000000000003</v>
      </c>
      <c r="J32" s="107"/>
      <c r="K32" s="108" t="s">
        <v>747</v>
      </c>
      <c r="L32" s="95"/>
      <c r="U32" s="73"/>
      <c r="V32" s="88">
        <v>1</v>
      </c>
      <c r="W32" s="103">
        <f t="shared" si="7"/>
        <v>4.2000000000000003E-2</v>
      </c>
      <c r="AA32" s="88">
        <v>1</v>
      </c>
      <c r="AB32" s="103">
        <f t="shared" si="8"/>
        <v>4.2000000000000003E-2</v>
      </c>
      <c r="AD32" s="109">
        <f t="shared" si="9"/>
        <v>0</v>
      </c>
    </row>
    <row r="33" spans="1:30" ht="15" x14ac:dyDescent="0.2">
      <c r="A33" s="95">
        <f t="shared" si="4"/>
        <v>9</v>
      </c>
      <c r="B33" s="97">
        <v>11</v>
      </c>
      <c r="C33" s="86" t="str">
        <f>VLOOKUP(B:B,'[1]Sub Op Table'!A:C,2,0)</f>
        <v>PLACE WITH ADJUSTMENT AND 50% BEND</v>
      </c>
      <c r="D33" s="87">
        <f>VLOOKUP(B33,'[1]Sub Op Table'!A:C,3,0)</f>
        <v>2.52</v>
      </c>
      <c r="E33" s="103">
        <f t="shared" si="5"/>
        <v>4.2000000000000003E-2</v>
      </c>
      <c r="F33" s="103" t="s">
        <v>335</v>
      </c>
      <c r="G33" s="106">
        <f t="shared" si="6"/>
        <v>1</v>
      </c>
      <c r="H33" s="88">
        <f>'Secondary Assumptions'!C31</f>
        <v>6.666666666666667</v>
      </c>
      <c r="I33" s="103">
        <f t="shared" si="3"/>
        <v>0.28000000000000003</v>
      </c>
      <c r="J33" s="107"/>
      <c r="K33" s="108" t="s">
        <v>748</v>
      </c>
      <c r="L33" s="95"/>
      <c r="U33" s="73"/>
      <c r="V33" s="88">
        <v>1</v>
      </c>
      <c r="W33" s="103">
        <f t="shared" si="7"/>
        <v>4.2000000000000003E-2</v>
      </c>
      <c r="AA33" s="88">
        <v>1</v>
      </c>
      <c r="AB33" s="103">
        <f t="shared" si="8"/>
        <v>4.2000000000000003E-2</v>
      </c>
      <c r="AD33" s="109">
        <f t="shared" si="9"/>
        <v>0</v>
      </c>
    </row>
    <row r="34" spans="1:30" ht="15" x14ac:dyDescent="0.2">
      <c r="A34" s="95">
        <f t="shared" si="4"/>
        <v>10</v>
      </c>
      <c r="B34" s="97">
        <v>22</v>
      </c>
      <c r="C34" s="86" t="str">
        <f>VLOOKUP(B:B,'[1]Sub Op Table'!A:C,2,0)</f>
        <v>WALK 1-2 STEPS (0-5 FT, 0.0-1.5 M)</v>
      </c>
      <c r="D34" s="87">
        <f>VLOOKUP(B34,'[1]Sub Op Table'!A:C,3,0)</f>
        <v>1.0799999999999998</v>
      </c>
      <c r="E34" s="103">
        <f t="shared" si="5"/>
        <v>1.7999999999999999E-2</v>
      </c>
      <c r="F34" s="103" t="s">
        <v>335</v>
      </c>
      <c r="G34" s="106">
        <f t="shared" si="6"/>
        <v>1</v>
      </c>
      <c r="H34" s="88">
        <f>'Secondary Assumptions'!C31</f>
        <v>6.666666666666667</v>
      </c>
      <c r="I34" s="103">
        <f t="shared" si="3"/>
        <v>0.12</v>
      </c>
      <c r="J34" s="107"/>
      <c r="K34" s="108" t="s">
        <v>749</v>
      </c>
      <c r="L34" s="95"/>
      <c r="U34" s="73"/>
      <c r="V34" s="88"/>
      <c r="W34" s="103"/>
      <c r="AA34" s="88"/>
      <c r="AB34" s="103"/>
      <c r="AD34" s="109"/>
    </row>
    <row r="35" spans="1:30" ht="14" x14ac:dyDescent="0.15">
      <c r="A35" s="95">
        <f t="shared" si="4"/>
        <v>11</v>
      </c>
      <c r="B35" s="97">
        <v>1</v>
      </c>
      <c r="C35" s="86" t="str">
        <f>VLOOKUP(B:B,'[1]Sub Op Table'!A:C,2,0)</f>
        <v>OBTAIN</v>
      </c>
      <c r="D35" s="87">
        <f>VLOOKUP(B35,'[1]Sub Op Table'!A:C,3,0)</f>
        <v>0.72</v>
      </c>
      <c r="E35" s="103">
        <f>D35/60</f>
        <v>1.2E-2</v>
      </c>
      <c r="F35" s="7" t="s">
        <v>768</v>
      </c>
      <c r="G35" s="106">
        <f t="shared" si="6"/>
        <v>0.1</v>
      </c>
      <c r="H35" s="88">
        <v>1</v>
      </c>
      <c r="I35" s="103">
        <f t="shared" si="3"/>
        <v>1.2000000000000001E-3</v>
      </c>
      <c r="J35" s="107"/>
      <c r="K35" s="108" t="s">
        <v>684</v>
      </c>
      <c r="L35" s="95"/>
      <c r="T35" s="88"/>
      <c r="U35" s="103"/>
      <c r="Y35" s="88"/>
      <c r="Z35" s="103"/>
      <c r="AB35" s="109"/>
    </row>
    <row r="36" spans="1:30" ht="15" x14ac:dyDescent="0.2">
      <c r="A36" s="95">
        <f t="shared" si="4"/>
        <v>12</v>
      </c>
      <c r="B36" s="97">
        <v>73</v>
      </c>
      <c r="C36" s="86" t="str">
        <f>VLOOKUP(B:B,'[1]Sub Op Table'!A:C,2,0)</f>
        <v>CART PUSH/PULL 99-110 STEPS</v>
      </c>
      <c r="D36" s="87">
        <f>VLOOKUP(B36,'[1]Sub Op Table'!A:C,3,0)</f>
        <v>80.64</v>
      </c>
      <c r="E36" s="103">
        <f t="shared" si="5"/>
        <v>1.3440000000000001</v>
      </c>
      <c r="F36" s="7" t="s">
        <v>768</v>
      </c>
      <c r="G36" s="106">
        <f t="shared" si="6"/>
        <v>0.1</v>
      </c>
      <c r="H36" s="88">
        <v>1</v>
      </c>
      <c r="I36" s="103">
        <f t="shared" si="3"/>
        <v>0.13440000000000002</v>
      </c>
      <c r="J36" s="107"/>
      <c r="K36" s="108" t="s">
        <v>767</v>
      </c>
      <c r="L36" s="95"/>
      <c r="U36" s="73"/>
      <c r="V36" s="88"/>
      <c r="W36" s="103"/>
      <c r="AA36" s="88"/>
      <c r="AB36" s="103"/>
      <c r="AD36" s="109"/>
    </row>
    <row r="37" spans="1:30" ht="14" x14ac:dyDescent="0.15">
      <c r="A37" s="95">
        <f t="shared" si="4"/>
        <v>13</v>
      </c>
      <c r="B37" s="97">
        <v>334</v>
      </c>
      <c r="C37" s="86" t="str">
        <f>VLOOKUP(B:B,'[1]Sub Op Table'!A:C,2,0)</f>
        <v>OBTAIN AND PUSH/PULL OPEN DOOR</v>
      </c>
      <c r="D37" s="87">
        <f>VLOOKUP(B37,'[1]Sub Op Table'!A:C,3,0)</f>
        <v>1.7999999999999998</v>
      </c>
      <c r="E37" s="103">
        <f t="shared" si="5"/>
        <v>2.9999999999999995E-2</v>
      </c>
      <c r="F37" s="7" t="s">
        <v>768</v>
      </c>
      <c r="G37" s="106">
        <f t="shared" si="6"/>
        <v>0.1</v>
      </c>
      <c r="H37" s="88">
        <v>2</v>
      </c>
      <c r="I37" s="103">
        <f t="shared" si="3"/>
        <v>5.9999999999999993E-3</v>
      </c>
      <c r="J37" s="107"/>
      <c r="K37" s="108" t="s">
        <v>754</v>
      </c>
      <c r="L37" s="95"/>
      <c r="T37" s="88"/>
      <c r="U37" s="103"/>
      <c r="Y37" s="88"/>
      <c r="Z37" s="103"/>
      <c r="AB37" s="109"/>
    </row>
    <row r="38" spans="1:30" ht="15" x14ac:dyDescent="0.2">
      <c r="A38" s="95">
        <f t="shared" si="4"/>
        <v>14</v>
      </c>
      <c r="B38" s="97">
        <v>5</v>
      </c>
      <c r="C38" s="86" t="str">
        <f>VLOOKUP(B:B,'[1]Sub Op Table'!A:C,2,0)</f>
        <v>OBTAIN HEAVY OBJECT WITH 50% BEND</v>
      </c>
      <c r="D38" s="87">
        <v>5</v>
      </c>
      <c r="E38" s="103">
        <f t="shared" si="5"/>
        <v>8.3333333333333329E-2</v>
      </c>
      <c r="F38" s="103" t="s">
        <v>335</v>
      </c>
      <c r="G38" s="106">
        <f t="shared" si="6"/>
        <v>1</v>
      </c>
      <c r="H38" s="88">
        <f>'Secondary Assumptions'!C31</f>
        <v>6.666666666666667</v>
      </c>
      <c r="I38" s="103">
        <f t="shared" si="3"/>
        <v>0.55555555555555558</v>
      </c>
      <c r="J38" s="107"/>
      <c r="K38" s="108" t="s">
        <v>770</v>
      </c>
      <c r="L38" s="95"/>
      <c r="U38" s="73"/>
      <c r="V38" s="88"/>
      <c r="W38" s="103"/>
      <c r="AA38" s="88"/>
      <c r="AB38" s="103"/>
      <c r="AD38" s="109"/>
    </row>
    <row r="39" spans="1:30" ht="15" x14ac:dyDescent="0.2">
      <c r="A39" s="95">
        <f t="shared" si="4"/>
        <v>15</v>
      </c>
      <c r="B39" s="97">
        <v>11</v>
      </c>
      <c r="C39" s="86" t="str">
        <f>VLOOKUP(B:B,'[1]Sub Op Table'!A:C,2,0)</f>
        <v>PLACE WITH ADJUSTMENT AND 50% BEND</v>
      </c>
      <c r="D39" s="87">
        <f>VLOOKUP(B39,'[1]Sub Op Table'!A:C,3,0)</f>
        <v>2.52</v>
      </c>
      <c r="E39" s="103">
        <f t="shared" si="5"/>
        <v>4.2000000000000003E-2</v>
      </c>
      <c r="F39" s="103" t="s">
        <v>335</v>
      </c>
      <c r="G39" s="106">
        <f t="shared" si="6"/>
        <v>1</v>
      </c>
      <c r="H39" s="88">
        <f>'Secondary Assumptions'!C31</f>
        <v>6.666666666666667</v>
      </c>
      <c r="I39" s="103">
        <f t="shared" si="3"/>
        <v>0.28000000000000003</v>
      </c>
      <c r="J39" s="107"/>
      <c r="K39" s="108" t="s">
        <v>771</v>
      </c>
      <c r="L39" s="95"/>
      <c r="U39" s="73"/>
      <c r="V39" s="88"/>
      <c r="W39" s="103"/>
      <c r="AA39" s="88"/>
      <c r="AB39" s="103"/>
      <c r="AD39" s="109"/>
    </row>
    <row r="40" spans="1:30" ht="14" x14ac:dyDescent="0.15">
      <c r="A40" s="95">
        <f t="shared" si="4"/>
        <v>16</v>
      </c>
      <c r="B40" s="97">
        <v>62</v>
      </c>
      <c r="C40" s="86" t="str">
        <f>VLOOKUP(B:B,'[1]Sub Op Table'!A:C,2,0)</f>
        <v xml:space="preserve">CART PUSH/PULL 18-22 STEPS </v>
      </c>
      <c r="D40" s="87">
        <f>VLOOKUP(B40,'[1]Sub Op Table'!A:C,3,0)</f>
        <v>15.839999999999998</v>
      </c>
      <c r="E40" s="103">
        <f t="shared" si="5"/>
        <v>0.26399999999999996</v>
      </c>
      <c r="F40" s="7" t="s">
        <v>768</v>
      </c>
      <c r="G40" s="106">
        <f t="shared" si="6"/>
        <v>0.1</v>
      </c>
      <c r="H40" s="88">
        <v>1</v>
      </c>
      <c r="I40" s="103">
        <f t="shared" si="3"/>
        <v>2.6399999999999996E-2</v>
      </c>
      <c r="J40" s="107"/>
      <c r="K40" s="108" t="s">
        <v>772</v>
      </c>
      <c r="L40" s="95"/>
      <c r="T40" s="88"/>
      <c r="U40" s="103"/>
      <c r="Y40" s="88"/>
      <c r="Z40" s="103"/>
      <c r="AB40" s="109"/>
    </row>
    <row r="41" spans="1:30" ht="14" x14ac:dyDescent="0.15">
      <c r="A41" s="95">
        <f t="shared" si="4"/>
        <v>17</v>
      </c>
      <c r="B41" s="97">
        <v>27</v>
      </c>
      <c r="C41" s="86" t="str">
        <f>VLOOKUP(B:B,'[1]Sub Op Table'!A:C,2,0)</f>
        <v>WALK 16-20 STEPS (39-50 FT, 11.9-15.2 M)</v>
      </c>
      <c r="D41" s="87">
        <f>VLOOKUP(B41,'[1]Sub Op Table'!A:C,3,0)</f>
        <v>11.52</v>
      </c>
      <c r="E41" s="103">
        <f t="shared" si="5"/>
        <v>0.192</v>
      </c>
      <c r="F41" s="7" t="s">
        <v>768</v>
      </c>
      <c r="G41" s="106">
        <f t="shared" si="6"/>
        <v>0.1</v>
      </c>
      <c r="H41" s="88">
        <v>1</v>
      </c>
      <c r="I41" s="103">
        <f t="shared" si="3"/>
        <v>1.9200000000000002E-2</v>
      </c>
      <c r="J41" s="107"/>
      <c r="K41" s="108" t="s">
        <v>773</v>
      </c>
      <c r="L41" s="95"/>
      <c r="T41" s="88"/>
      <c r="U41" s="103"/>
      <c r="Y41" s="88"/>
      <c r="Z41" s="103"/>
      <c r="AB41" s="109"/>
    </row>
    <row r="42" spans="1:30" ht="14" x14ac:dyDescent="0.15">
      <c r="A42" s="95">
        <f t="shared" si="4"/>
        <v>18</v>
      </c>
      <c r="B42" s="97">
        <v>119</v>
      </c>
      <c r="C42" s="86" t="str">
        <f>VLOOKUP(B:B,'[1]Sub Op Table'!A:C,2,0)</f>
        <v>CLIMB ON/OFF EQUIPMENT</v>
      </c>
      <c r="D42" s="87">
        <f>VLOOKUP(B42,'[1]Sub Op Table'!A:C,3,0)</f>
        <v>5.76</v>
      </c>
      <c r="E42" s="103">
        <f t="shared" si="5"/>
        <v>9.6000000000000002E-2</v>
      </c>
      <c r="F42" s="7" t="s">
        <v>768</v>
      </c>
      <c r="G42" s="106">
        <f t="shared" si="6"/>
        <v>0.1</v>
      </c>
      <c r="H42" s="88">
        <v>1</v>
      </c>
      <c r="I42" s="103">
        <f t="shared" si="3"/>
        <v>9.6000000000000009E-3</v>
      </c>
      <c r="J42" s="107"/>
      <c r="K42" s="108" t="s">
        <v>774</v>
      </c>
      <c r="L42" s="95"/>
      <c r="T42" s="88"/>
      <c r="U42" s="103"/>
      <c r="Y42" s="88"/>
      <c r="Z42" s="103"/>
      <c r="AB42" s="109"/>
    </row>
    <row r="43" spans="1:30" customFormat="1" x14ac:dyDescent="0.15">
      <c r="B43" s="4" t="s">
        <v>6</v>
      </c>
      <c r="C43" s="5" t="s">
        <v>775</v>
      </c>
      <c r="D43" s="6"/>
      <c r="E43" s="7"/>
      <c r="F43" s="7"/>
      <c r="G43" s="7"/>
      <c r="H43" s="12"/>
      <c r="I43" s="7"/>
      <c r="J43" s="8"/>
      <c r="K43" s="9"/>
      <c r="T43" s="12"/>
      <c r="U43" s="7"/>
      <c r="Y43" s="12"/>
      <c r="Z43" s="7"/>
      <c r="AB43" s="69"/>
    </row>
    <row r="44" spans="1:30" customFormat="1" ht="14" x14ac:dyDescent="0.15">
      <c r="A44" s="21">
        <f>A42+1</f>
        <v>19</v>
      </c>
      <c r="B44" s="17">
        <v>245</v>
      </c>
      <c r="C44" t="str">
        <f>VLOOKUP(B:B,'Sub Op Table'!A:C,2,0)</f>
        <v>PROCESS TIME</v>
      </c>
      <c r="D44" s="14">
        <f>'Secondary Assumptions'!C26*60</f>
        <v>300</v>
      </c>
      <c r="E44" s="7">
        <f t="shared" ref="E44" si="10">D44/60</f>
        <v>5</v>
      </c>
      <c r="F44" s="75" t="s">
        <v>335</v>
      </c>
      <c r="G44" s="20">
        <f>VLOOKUP(F44,$C$14:$D$21,2,FALSE)</f>
        <v>1</v>
      </c>
      <c r="H44" s="12">
        <v>1</v>
      </c>
      <c r="I44" s="7">
        <f>E44*G44*H44</f>
        <v>5</v>
      </c>
      <c r="J44" s="18"/>
      <c r="K44" s="19" t="s">
        <v>776</v>
      </c>
      <c r="L44" s="80"/>
      <c r="T44" s="12"/>
      <c r="U44" s="7"/>
      <c r="Y44" s="12"/>
      <c r="Z44" s="7"/>
      <c r="AB44" s="69"/>
    </row>
    <row r="45" spans="1:30" x14ac:dyDescent="0.15">
      <c r="B45" s="87" t="s">
        <v>6</v>
      </c>
      <c r="C45" s="89" t="s">
        <v>777</v>
      </c>
      <c r="E45" s="103"/>
      <c r="F45" s="103"/>
      <c r="G45" s="103"/>
      <c r="I45" s="103"/>
      <c r="J45" s="104"/>
      <c r="K45" s="105"/>
      <c r="T45" s="88"/>
      <c r="U45" s="103"/>
      <c r="Y45" s="88"/>
      <c r="Z45" s="103"/>
      <c r="AB45" s="109"/>
    </row>
    <row r="46" spans="1:30" ht="14" x14ac:dyDescent="0.15">
      <c r="A46" s="95">
        <f>A44+1</f>
        <v>20</v>
      </c>
      <c r="B46" s="97">
        <v>119</v>
      </c>
      <c r="C46" s="86" t="str">
        <f>VLOOKUP(B:B,'[1]Sub Op Table'!A:C,2,0)</f>
        <v>CLIMB ON/OFF EQUIPMENT</v>
      </c>
      <c r="D46" s="87">
        <f>VLOOKUP(B46,'[1]Sub Op Table'!A:C,3,0)</f>
        <v>5.76</v>
      </c>
      <c r="E46" s="103">
        <f>D46/60</f>
        <v>9.6000000000000002E-2</v>
      </c>
      <c r="F46" s="103" t="s">
        <v>335</v>
      </c>
      <c r="G46" s="106">
        <f>VLOOKUP(F46,$C$14:$D$16,2,FALSE)</f>
        <v>1</v>
      </c>
      <c r="H46" s="88">
        <v>1</v>
      </c>
      <c r="I46" s="103">
        <f t="shared" ref="I46:I51" si="11">E46*G46*H46</f>
        <v>9.6000000000000002E-2</v>
      </c>
      <c r="J46" s="107"/>
      <c r="K46" s="108" t="s">
        <v>778</v>
      </c>
      <c r="L46" s="95"/>
      <c r="T46" s="88"/>
      <c r="U46" s="103"/>
      <c r="Y46" s="88"/>
      <c r="Z46" s="103"/>
      <c r="AB46" s="109"/>
    </row>
    <row r="47" spans="1:30" ht="14" x14ac:dyDescent="0.15">
      <c r="A47" s="95">
        <f>A46+1</f>
        <v>21</v>
      </c>
      <c r="B47" s="97">
        <v>23</v>
      </c>
      <c r="C47" s="86" t="str">
        <f>VLOOKUP(B:B,'[1]Sub Op Table'!A:C,2,0)</f>
        <v>WALK 3-4 STEPS (6-10 FT, 1.8-3.0 M)</v>
      </c>
      <c r="D47" s="87">
        <f>VLOOKUP(B47,'[1]Sub Op Table'!A:C,3,0)</f>
        <v>2.1599999999999997</v>
      </c>
      <c r="E47" s="103">
        <f>D47/60</f>
        <v>3.5999999999999997E-2</v>
      </c>
      <c r="F47" s="103" t="s">
        <v>335</v>
      </c>
      <c r="G47" s="106">
        <f>VLOOKUP(F47,$C$14:$D$16,2,FALSE)</f>
        <v>1</v>
      </c>
      <c r="H47" s="88">
        <v>1</v>
      </c>
      <c r="I47" s="103">
        <f t="shared" si="11"/>
        <v>3.5999999999999997E-2</v>
      </c>
      <c r="J47" s="107"/>
      <c r="K47" s="108" t="s">
        <v>779</v>
      </c>
      <c r="L47" s="95"/>
      <c r="T47" s="88"/>
      <c r="U47" s="103"/>
      <c r="Y47" s="88"/>
      <c r="Z47" s="103"/>
      <c r="AB47" s="109"/>
    </row>
    <row r="48" spans="1:30" ht="14" x14ac:dyDescent="0.15">
      <c r="A48" s="95">
        <f t="shared" ref="A48:A56" si="12">A47+1</f>
        <v>22</v>
      </c>
      <c r="B48" s="97">
        <v>334</v>
      </c>
      <c r="C48" s="86" t="str">
        <f>VLOOKUP(B:B,'[1]Sub Op Table'!A:C,2,0)</f>
        <v>OBTAIN AND PUSH/PULL OPEN DOOR</v>
      </c>
      <c r="D48" s="87">
        <f>VLOOKUP(B48,'[1]Sub Op Table'!A:C,3,0)</f>
        <v>1.7999999999999998</v>
      </c>
      <c r="E48" s="103">
        <f>D48/60</f>
        <v>2.9999999999999995E-2</v>
      </c>
      <c r="F48" s="103" t="s">
        <v>335</v>
      </c>
      <c r="G48" s="106">
        <f>VLOOKUP(F48,$C$14:$D$16,2,FALSE)</f>
        <v>1</v>
      </c>
      <c r="H48" s="88">
        <v>1</v>
      </c>
      <c r="I48" s="103">
        <f t="shared" si="11"/>
        <v>2.9999999999999995E-2</v>
      </c>
      <c r="J48" s="107"/>
      <c r="K48" s="108" t="s">
        <v>780</v>
      </c>
      <c r="L48" s="95"/>
      <c r="T48" s="88"/>
      <c r="U48" s="103"/>
      <c r="Y48" s="88"/>
      <c r="Z48" s="103"/>
      <c r="AB48" s="109"/>
    </row>
    <row r="49" spans="1:30" ht="14" x14ac:dyDescent="0.15">
      <c r="A49" s="95">
        <f t="shared" si="12"/>
        <v>23</v>
      </c>
      <c r="B49" s="97">
        <v>434</v>
      </c>
      <c r="C49" s="86" t="str">
        <f>VLOOKUP(B:B,'[1]Sub Op Table'!A:C,2,0)</f>
        <v>OBTAIN RADIO FROM BELT AND RETURN</v>
      </c>
      <c r="D49" s="87">
        <f>VLOOKUP(B49,'[1]Sub Op Table'!A:C,3,0)</f>
        <v>2.88</v>
      </c>
      <c r="E49" s="103">
        <f>D49/60</f>
        <v>4.8000000000000001E-2</v>
      </c>
      <c r="F49" s="103" t="s">
        <v>335</v>
      </c>
      <c r="G49" s="106">
        <f>VLOOKUP(F49,$C$14:$D$16,2,FALSE)</f>
        <v>1</v>
      </c>
      <c r="H49" s="88">
        <v>1</v>
      </c>
      <c r="I49" s="103">
        <f t="shared" si="11"/>
        <v>4.8000000000000001E-2</v>
      </c>
      <c r="J49" s="107"/>
      <c r="K49" s="108" t="s">
        <v>382</v>
      </c>
      <c r="L49" s="95"/>
      <c r="T49" s="88"/>
      <c r="U49" s="103"/>
      <c r="Y49" s="88"/>
      <c r="Z49" s="103"/>
      <c r="AB49" s="109"/>
    </row>
    <row r="50" spans="1:30" ht="15" x14ac:dyDescent="0.2">
      <c r="A50" s="95">
        <f t="shared" si="12"/>
        <v>24</v>
      </c>
      <c r="B50" s="97">
        <v>120</v>
      </c>
      <c r="C50" s="86" t="str">
        <f>VLOOKUP(B:B,'[1]Sub Op Table'!A:C,2,0)</f>
        <v xml:space="preserve">SCAN BARCODE </v>
      </c>
      <c r="D50" s="87">
        <f>VLOOKUP(B50,'[1]Sub Op Table'!A:C,3,0)</f>
        <v>1.7999999999999998</v>
      </c>
      <c r="E50" s="103">
        <f t="shared" ref="E50:E51" si="13">D50/60</f>
        <v>2.9999999999999995E-2</v>
      </c>
      <c r="F50" s="103" t="s">
        <v>335</v>
      </c>
      <c r="G50" s="106">
        <f>VLOOKUP(F50,$C$14:$D$18,2,FALSE)</f>
        <v>1</v>
      </c>
      <c r="H50" s="88">
        <v>1</v>
      </c>
      <c r="I50" s="103">
        <f t="shared" si="11"/>
        <v>2.9999999999999995E-2</v>
      </c>
      <c r="J50" s="107"/>
      <c r="K50" s="108" t="s">
        <v>518</v>
      </c>
      <c r="L50" s="95"/>
      <c r="U50" s="73"/>
      <c r="V50" s="193">
        <v>2</v>
      </c>
      <c r="W50" s="103">
        <f t="shared" ref="W50:W51" si="14">E50*G50*V50</f>
        <v>5.9999999999999991E-2</v>
      </c>
      <c r="X50" s="86" t="s">
        <v>374</v>
      </c>
      <c r="AA50" s="193">
        <v>2</v>
      </c>
      <c r="AB50" s="103">
        <f t="shared" ref="AB50:AB51" si="15">E50*G50*AA50</f>
        <v>5.9999999999999991E-2</v>
      </c>
      <c r="AD50" s="109">
        <f t="shared" ref="AD50:AD51" si="16">V50-AA50</f>
        <v>0</v>
      </c>
    </row>
    <row r="51" spans="1:30" ht="15" x14ac:dyDescent="0.2">
      <c r="A51" s="95">
        <f t="shared" si="12"/>
        <v>25</v>
      </c>
      <c r="B51" s="97">
        <v>197</v>
      </c>
      <c r="C51" s="86" t="str">
        <f>VLOOKUP(B:B,'[1]Sub Op Table'!A:C,2,0)</f>
        <v>PUSH BUTTON/PUSH PULL SWITCH / LEVER &lt;12"</v>
      </c>
      <c r="D51" s="87">
        <f>VLOOKUP(B51,'[1]Sub Op Table'!A:C,3,0)</f>
        <v>1.0799999999999998</v>
      </c>
      <c r="E51" s="103">
        <f t="shared" si="13"/>
        <v>1.7999999999999999E-2</v>
      </c>
      <c r="F51" s="103" t="s">
        <v>335</v>
      </c>
      <c r="G51" s="106">
        <f>VLOOKUP(F51,$C$14:$D$18,2,FALSE)</f>
        <v>1</v>
      </c>
      <c r="H51" s="88">
        <v>1</v>
      </c>
      <c r="I51" s="103">
        <f t="shared" si="11"/>
        <v>1.7999999999999999E-2</v>
      </c>
      <c r="J51" s="107"/>
      <c r="K51" s="108" t="s">
        <v>781</v>
      </c>
      <c r="L51" s="95"/>
      <c r="U51" s="73"/>
      <c r="V51" s="88">
        <v>1</v>
      </c>
      <c r="W51" s="103">
        <f t="shared" si="14"/>
        <v>1.7999999999999999E-2</v>
      </c>
      <c r="AA51" s="88">
        <v>1</v>
      </c>
      <c r="AB51" s="103">
        <f t="shared" si="15"/>
        <v>1.7999999999999999E-2</v>
      </c>
      <c r="AD51" s="109">
        <f t="shared" si="16"/>
        <v>0</v>
      </c>
    </row>
    <row r="52" spans="1:30" ht="14" x14ac:dyDescent="0.15">
      <c r="A52" s="95">
        <f t="shared" si="12"/>
        <v>26</v>
      </c>
      <c r="B52" s="97">
        <v>5</v>
      </c>
      <c r="C52" s="86" t="str">
        <f>VLOOKUP(B:B,'[1]Sub Op Table'!A:C,2,0)</f>
        <v>OBTAIN HEAVY OBJECT WITH 50% BEND</v>
      </c>
      <c r="D52" s="87">
        <f>VLOOKUP(B52,'[1]Sub Op Table'!A:C,3,0)</f>
        <v>2.52</v>
      </c>
      <c r="E52" s="103">
        <f>D52/60</f>
        <v>4.2000000000000003E-2</v>
      </c>
      <c r="F52" s="103" t="s">
        <v>335</v>
      </c>
      <c r="G52" s="106">
        <f>VLOOKUP(F52,$C$14:$D$16,2,FALSE)</f>
        <v>1</v>
      </c>
      <c r="H52" s="88">
        <f>'Secondary Assumptions'!C31</f>
        <v>6.666666666666667</v>
      </c>
      <c r="I52" s="103">
        <f t="shared" ref="I52:I57" si="17">E52*G52*H52</f>
        <v>0.28000000000000003</v>
      </c>
      <c r="J52" s="107"/>
      <c r="K52" s="108" t="s">
        <v>782</v>
      </c>
      <c r="L52" s="95"/>
      <c r="T52" s="88"/>
      <c r="U52" s="103"/>
      <c r="Y52" s="88"/>
      <c r="Z52" s="103"/>
      <c r="AB52" s="109"/>
    </row>
    <row r="53" spans="1:30" ht="14" x14ac:dyDescent="0.15">
      <c r="A53" s="95">
        <f t="shared" si="12"/>
        <v>27</v>
      </c>
      <c r="B53" s="97">
        <v>25</v>
      </c>
      <c r="C53" s="86" t="str">
        <f>VLOOKUP(B:B,'[1]Sub Op Table'!A:C,2,0)</f>
        <v>WALK 8-10 STEPS (19-25 FT, 8.4-11.4 M)</v>
      </c>
      <c r="D53" s="87">
        <f>VLOOKUP(B53,'[1]Sub Op Table'!A:C,3,0)</f>
        <v>5.76</v>
      </c>
      <c r="E53" s="103">
        <f>D53/60</f>
        <v>9.6000000000000002E-2</v>
      </c>
      <c r="F53" s="103" t="s">
        <v>335</v>
      </c>
      <c r="G53" s="106">
        <f>VLOOKUP(F53,$C$14:$D$16,2,FALSE)</f>
        <v>1</v>
      </c>
      <c r="H53" s="88">
        <v>1</v>
      </c>
      <c r="I53" s="103">
        <f t="shared" si="17"/>
        <v>9.6000000000000002E-2</v>
      </c>
      <c r="J53" s="107"/>
      <c r="K53" s="108" t="s">
        <v>783</v>
      </c>
      <c r="L53" s="95"/>
      <c r="T53" s="88"/>
      <c r="U53" s="103"/>
      <c r="Y53" s="88"/>
      <c r="Z53" s="103"/>
      <c r="AB53" s="109"/>
    </row>
    <row r="54" spans="1:30" ht="14" x14ac:dyDescent="0.15">
      <c r="A54" s="95">
        <f t="shared" si="12"/>
        <v>28</v>
      </c>
      <c r="B54" s="97">
        <v>11</v>
      </c>
      <c r="C54" s="86" t="str">
        <f>VLOOKUP(B:B,'[1]Sub Op Table'!A:C,2,0)</f>
        <v>PLACE WITH ADJUSTMENT AND 50% BEND</v>
      </c>
      <c r="D54" s="87">
        <f>VLOOKUP(B54,'[1]Sub Op Table'!A:C,3,0)</f>
        <v>2.52</v>
      </c>
      <c r="E54" s="103">
        <f>D54/60</f>
        <v>4.2000000000000003E-2</v>
      </c>
      <c r="F54" s="103" t="s">
        <v>335</v>
      </c>
      <c r="G54" s="106">
        <f>VLOOKUP(F54,$C$14:$D$16,2,FALSE)</f>
        <v>1</v>
      </c>
      <c r="H54" s="88">
        <f>'Secondary Assumptions'!C31</f>
        <v>6.666666666666667</v>
      </c>
      <c r="I54" s="103">
        <f t="shared" si="17"/>
        <v>0.28000000000000003</v>
      </c>
      <c r="J54" s="107"/>
      <c r="K54" s="108" t="s">
        <v>784</v>
      </c>
      <c r="L54" s="95"/>
      <c r="T54" s="88"/>
      <c r="U54" s="103"/>
      <c r="Y54" s="88"/>
      <c r="Z54" s="103"/>
      <c r="AB54" s="109"/>
    </row>
    <row r="55" spans="1:30" ht="15" x14ac:dyDescent="0.2">
      <c r="A55" s="95">
        <f t="shared" si="12"/>
        <v>29</v>
      </c>
      <c r="B55" s="97">
        <v>434</v>
      </c>
      <c r="C55" s="86" t="str">
        <f>VLOOKUP(B:B,'[1]Sub Op Table'!A:C,2,0)</f>
        <v>OBTAIN RADIO FROM BELT AND RETURN</v>
      </c>
      <c r="D55" s="87">
        <f>VLOOKUP(B55,'[1]Sub Op Table'!A:C,3,0)</f>
        <v>2.88</v>
      </c>
      <c r="E55" s="103">
        <f t="shared" ref="E55:E57" si="18">D55/60</f>
        <v>4.8000000000000001E-2</v>
      </c>
      <c r="F55" s="103" t="s">
        <v>335</v>
      </c>
      <c r="G55" s="106">
        <f>VLOOKUP(F55,$C$14:$D$18,2,FALSE)</f>
        <v>1</v>
      </c>
      <c r="H55" s="88">
        <v>1</v>
      </c>
      <c r="I55" s="103">
        <f t="shared" si="17"/>
        <v>4.8000000000000001E-2</v>
      </c>
      <c r="J55" s="107"/>
      <c r="K55" s="108" t="s">
        <v>382</v>
      </c>
      <c r="L55" s="95"/>
      <c r="U55" s="73"/>
      <c r="V55" s="193">
        <v>2</v>
      </c>
      <c r="W55" s="103">
        <f t="shared" ref="W55:W57" si="19">E55*G55*V55</f>
        <v>9.6000000000000002E-2</v>
      </c>
      <c r="X55" s="86" t="s">
        <v>374</v>
      </c>
      <c r="AA55" s="193">
        <v>2</v>
      </c>
      <c r="AB55" s="103">
        <f t="shared" ref="AB55:AB57" si="20">E55*G55*AA55</f>
        <v>9.6000000000000002E-2</v>
      </c>
      <c r="AD55" s="109">
        <f t="shared" ref="AD55:AD57" si="21">V55-AA55</f>
        <v>0</v>
      </c>
    </row>
    <row r="56" spans="1:30" ht="15" x14ac:dyDescent="0.2">
      <c r="A56" s="95">
        <f t="shared" si="12"/>
        <v>30</v>
      </c>
      <c r="B56" s="97">
        <v>120</v>
      </c>
      <c r="C56" s="86" t="str">
        <f>VLOOKUP(B:B,'[1]Sub Op Table'!A:C,2,0)</f>
        <v xml:space="preserve">SCAN BARCODE </v>
      </c>
      <c r="D56" s="87">
        <f>VLOOKUP(B56,'[1]Sub Op Table'!A:C,3,0)</f>
        <v>1.7999999999999998</v>
      </c>
      <c r="E56" s="103">
        <f t="shared" si="18"/>
        <v>2.9999999999999995E-2</v>
      </c>
      <c r="F56" s="103" t="s">
        <v>335</v>
      </c>
      <c r="G56" s="106">
        <f>VLOOKUP(F56,$C$14:$D$18,2,FALSE)</f>
        <v>1</v>
      </c>
      <c r="H56" s="88">
        <v>1</v>
      </c>
      <c r="I56" s="103">
        <f t="shared" si="17"/>
        <v>2.9999999999999995E-2</v>
      </c>
      <c r="J56" s="107"/>
      <c r="K56" s="108" t="s">
        <v>518</v>
      </c>
      <c r="L56" s="95"/>
      <c r="U56" s="73"/>
      <c r="V56" s="88">
        <v>1</v>
      </c>
      <c r="W56" s="103">
        <f t="shared" si="19"/>
        <v>2.9999999999999995E-2</v>
      </c>
      <c r="AA56" s="88">
        <v>1</v>
      </c>
      <c r="AB56" s="103">
        <f t="shared" si="20"/>
        <v>2.9999999999999995E-2</v>
      </c>
      <c r="AD56" s="109">
        <f t="shared" si="21"/>
        <v>0</v>
      </c>
    </row>
    <row r="57" spans="1:30" ht="15" x14ac:dyDescent="0.2">
      <c r="A57" s="95">
        <f t="shared" ref="A57:A60" si="22">A56+1</f>
        <v>31</v>
      </c>
      <c r="B57" s="97">
        <v>197</v>
      </c>
      <c r="C57" s="86" t="str">
        <f>VLOOKUP(B:B,'[1]Sub Op Table'!A:C,2,0)</f>
        <v>PUSH BUTTON/PUSH PULL SWITCH / LEVER &lt;12"</v>
      </c>
      <c r="D57" s="87">
        <f>VLOOKUP(B57,'[1]Sub Op Table'!A:C,3,0)</f>
        <v>1.0799999999999998</v>
      </c>
      <c r="E57" s="103">
        <f t="shared" si="18"/>
        <v>1.7999999999999999E-2</v>
      </c>
      <c r="F57" s="103" t="s">
        <v>335</v>
      </c>
      <c r="G57" s="106">
        <f>VLOOKUP(F57,$C$14:$D$18,2,FALSE)</f>
        <v>1</v>
      </c>
      <c r="H57" s="88">
        <v>1</v>
      </c>
      <c r="I57" s="103">
        <f t="shared" si="17"/>
        <v>1.7999999999999999E-2</v>
      </c>
      <c r="J57" s="107"/>
      <c r="K57" s="108" t="s">
        <v>781</v>
      </c>
      <c r="L57" s="95"/>
      <c r="U57" s="73"/>
      <c r="V57" s="88">
        <v>1</v>
      </c>
      <c r="W57" s="103">
        <f t="shared" si="19"/>
        <v>1.7999999999999999E-2</v>
      </c>
      <c r="AA57" s="88">
        <v>1</v>
      </c>
      <c r="AB57" s="103">
        <f t="shared" si="20"/>
        <v>1.7999999999999999E-2</v>
      </c>
      <c r="AD57" s="109">
        <f t="shared" si="21"/>
        <v>0</v>
      </c>
    </row>
    <row r="58" spans="1:30" ht="14" x14ac:dyDescent="0.15">
      <c r="A58" s="95">
        <f t="shared" si="22"/>
        <v>32</v>
      </c>
      <c r="B58" s="97">
        <v>25</v>
      </c>
      <c r="C58" s="86" t="str">
        <f>VLOOKUP(B:B,'[1]Sub Op Table'!A:C,2,0)</f>
        <v>WALK 8-10 STEPS (19-25 FT, 8.4-11.4 M)</v>
      </c>
      <c r="D58" s="87">
        <f>VLOOKUP(B58,'[1]Sub Op Table'!A:C,3,0)</f>
        <v>5.76</v>
      </c>
      <c r="E58" s="103">
        <f>D58/60</f>
        <v>9.6000000000000002E-2</v>
      </c>
      <c r="F58" s="103" t="s">
        <v>335</v>
      </c>
      <c r="G58" s="106">
        <f t="shared" ref="G58:G61" si="23">VLOOKUP(F58,$C$14:$D$18,2,FALSE)</f>
        <v>1</v>
      </c>
      <c r="H58" s="88">
        <v>1</v>
      </c>
      <c r="I58" s="103">
        <f t="shared" ref="I58:I61" si="24">E58*G58*H58</f>
        <v>9.6000000000000002E-2</v>
      </c>
      <c r="J58" s="107"/>
      <c r="K58" s="108" t="s">
        <v>515</v>
      </c>
      <c r="L58" s="95"/>
      <c r="T58" s="88"/>
      <c r="U58" s="103"/>
      <c r="Y58" s="88"/>
      <c r="Z58" s="103"/>
      <c r="AB58" s="109"/>
    </row>
    <row r="59" spans="1:30" ht="15" x14ac:dyDescent="0.2">
      <c r="A59" s="95">
        <f t="shared" si="22"/>
        <v>33</v>
      </c>
      <c r="B59" s="97">
        <v>334</v>
      </c>
      <c r="C59" s="86" t="str">
        <f>VLOOKUP(B:B,'[1]Sub Op Table'!A:C,2,0)</f>
        <v>OBTAIN AND PUSH/PULL OPEN DOOR</v>
      </c>
      <c r="D59" s="87">
        <f>VLOOKUP(B59,'[1]Sub Op Table'!A:C,3,0)</f>
        <v>1.7999999999999998</v>
      </c>
      <c r="E59" s="103">
        <f t="shared" ref="E59:E61" si="25">D59/60</f>
        <v>2.9999999999999995E-2</v>
      </c>
      <c r="F59" s="103" t="s">
        <v>335</v>
      </c>
      <c r="G59" s="106">
        <f t="shared" si="23"/>
        <v>1</v>
      </c>
      <c r="H59" s="88">
        <v>1</v>
      </c>
      <c r="I59" s="103">
        <f t="shared" si="24"/>
        <v>2.9999999999999995E-2</v>
      </c>
      <c r="J59" s="107"/>
      <c r="K59" s="108" t="s">
        <v>785</v>
      </c>
      <c r="L59" s="95"/>
      <c r="U59" s="73"/>
      <c r="V59" s="193">
        <v>2</v>
      </c>
      <c r="W59" s="103">
        <f t="shared" ref="W59:W61" si="26">E59*G59*V59</f>
        <v>5.9999999999999991E-2</v>
      </c>
      <c r="X59" s="86" t="s">
        <v>374</v>
      </c>
      <c r="AA59" s="193">
        <v>2</v>
      </c>
      <c r="AB59" s="103">
        <f t="shared" ref="AB59:AB61" si="27">E59*G59*AA59</f>
        <v>5.9999999999999991E-2</v>
      </c>
      <c r="AD59" s="109">
        <f t="shared" ref="AD59:AD61" si="28">V59-AA59</f>
        <v>0</v>
      </c>
    </row>
    <row r="60" spans="1:30" ht="15" x14ac:dyDescent="0.2">
      <c r="A60" s="95">
        <f t="shared" si="22"/>
        <v>34</v>
      </c>
      <c r="B60" s="97">
        <v>23</v>
      </c>
      <c r="C60" s="86" t="str">
        <f>VLOOKUP(B:B,'[1]Sub Op Table'!A:C,2,0)</f>
        <v>WALK 3-4 STEPS (6-10 FT, 1.8-3.0 M)</v>
      </c>
      <c r="D60" s="87">
        <f>VLOOKUP(B60,'[1]Sub Op Table'!A:C,3,0)</f>
        <v>2.1599999999999997</v>
      </c>
      <c r="E60" s="103">
        <f t="shared" si="25"/>
        <v>3.5999999999999997E-2</v>
      </c>
      <c r="F60" s="103" t="s">
        <v>335</v>
      </c>
      <c r="G60" s="106">
        <f t="shared" si="23"/>
        <v>1</v>
      </c>
      <c r="H60" s="88">
        <v>1</v>
      </c>
      <c r="I60" s="103">
        <f t="shared" si="24"/>
        <v>3.5999999999999997E-2</v>
      </c>
      <c r="J60" s="107"/>
      <c r="K60" s="108" t="s">
        <v>786</v>
      </c>
      <c r="L60" s="95"/>
      <c r="U60" s="73"/>
      <c r="V60" s="88">
        <v>1</v>
      </c>
      <c r="W60" s="103">
        <f t="shared" si="26"/>
        <v>3.5999999999999997E-2</v>
      </c>
      <c r="AA60" s="88">
        <v>1</v>
      </c>
      <c r="AB60" s="103">
        <f t="shared" si="27"/>
        <v>3.5999999999999997E-2</v>
      </c>
      <c r="AD60" s="109">
        <f t="shared" si="28"/>
        <v>0</v>
      </c>
    </row>
    <row r="61" spans="1:30" ht="15" x14ac:dyDescent="0.2">
      <c r="A61" s="95">
        <f t="shared" ref="A61" si="29">A60+1</f>
        <v>35</v>
      </c>
      <c r="B61" s="97">
        <v>119</v>
      </c>
      <c r="C61" s="86" t="str">
        <f>VLOOKUP(B:B,'[1]Sub Op Table'!A:C,2,0)</f>
        <v>CLIMB ON/OFF EQUIPMENT</v>
      </c>
      <c r="D61" s="87">
        <f>VLOOKUP(B61,'[1]Sub Op Table'!A:C,3,0)</f>
        <v>5.76</v>
      </c>
      <c r="E61" s="103">
        <f t="shared" si="25"/>
        <v>9.6000000000000002E-2</v>
      </c>
      <c r="F61" s="103" t="s">
        <v>335</v>
      </c>
      <c r="G61" s="106">
        <f t="shared" si="23"/>
        <v>1</v>
      </c>
      <c r="H61" s="88">
        <v>1</v>
      </c>
      <c r="I61" s="103">
        <f t="shared" si="24"/>
        <v>9.6000000000000002E-2</v>
      </c>
      <c r="J61" s="107"/>
      <c r="K61" s="108" t="s">
        <v>787</v>
      </c>
      <c r="L61" s="95"/>
      <c r="U61" s="73"/>
      <c r="V61" s="88">
        <v>1</v>
      </c>
      <c r="W61" s="103">
        <f t="shared" si="26"/>
        <v>9.6000000000000002E-2</v>
      </c>
      <c r="AA61" s="88">
        <v>1</v>
      </c>
      <c r="AB61" s="103">
        <f t="shared" si="27"/>
        <v>9.6000000000000002E-2</v>
      </c>
      <c r="AD61" s="109">
        <f t="shared" si="28"/>
        <v>0</v>
      </c>
    </row>
    <row r="62" spans="1:30" customFormat="1" x14ac:dyDescent="0.15">
      <c r="B62" s="4" t="s">
        <v>6</v>
      </c>
      <c r="C62" s="5" t="s">
        <v>792</v>
      </c>
      <c r="D62" s="6"/>
      <c r="E62" s="7"/>
      <c r="F62" s="7"/>
      <c r="G62" s="7"/>
      <c r="H62" s="12"/>
      <c r="I62" s="7"/>
      <c r="J62" s="8"/>
      <c r="K62" s="9"/>
      <c r="T62" s="12"/>
      <c r="U62" s="7"/>
      <c r="Y62" s="12"/>
      <c r="Z62" s="7"/>
      <c r="AB62" s="69"/>
    </row>
    <row r="63" spans="1:30" customFormat="1" ht="14" x14ac:dyDescent="0.15">
      <c r="A63" s="21">
        <f>A61+1</f>
        <v>36</v>
      </c>
      <c r="B63" s="17">
        <v>245</v>
      </c>
      <c r="C63" t="str">
        <f>VLOOKUP(B:B,'Sub Op Table'!A:C,2,0)</f>
        <v>PROCESS TIME</v>
      </c>
      <c r="D63" s="14">
        <f>'Secondary Assumptions'!C26*60</f>
        <v>300</v>
      </c>
      <c r="E63" s="7">
        <f t="shared" ref="E63" si="30">D63/60</f>
        <v>5</v>
      </c>
      <c r="F63" s="7" t="s">
        <v>768</v>
      </c>
      <c r="G63" s="20">
        <f>VLOOKUP(F63,$C$14:$D$21,2,FALSE)</f>
        <v>0.1</v>
      </c>
      <c r="H63" s="12">
        <v>1</v>
      </c>
      <c r="I63" s="7">
        <f>E63*G63*H63</f>
        <v>0.5</v>
      </c>
      <c r="J63" s="18"/>
      <c r="K63" s="19" t="s">
        <v>788</v>
      </c>
      <c r="L63" s="80"/>
      <c r="T63" s="12"/>
      <c r="U63" s="7"/>
      <c r="Y63" s="12"/>
      <c r="Z63" s="7"/>
      <c r="AB63" s="69"/>
    </row>
    <row r="64" spans="1:30" x14ac:dyDescent="0.15">
      <c r="B64" s="4" t="s">
        <v>6</v>
      </c>
      <c r="C64" s="89" t="s">
        <v>777</v>
      </c>
      <c r="E64" s="103"/>
      <c r="F64" s="103"/>
      <c r="G64" s="103"/>
      <c r="I64" s="103"/>
      <c r="J64" s="104"/>
      <c r="K64" s="105"/>
      <c r="T64" s="88"/>
      <c r="U64" s="103"/>
      <c r="Y64" s="88"/>
      <c r="Z64" s="103"/>
      <c r="AB64" s="109"/>
    </row>
    <row r="65" spans="1:28" ht="14" x14ac:dyDescent="0.15">
      <c r="A65" s="95">
        <f>A63+1</f>
        <v>37</v>
      </c>
      <c r="B65" s="97">
        <v>245</v>
      </c>
      <c r="C65" s="86" t="str">
        <f>VLOOKUP(B:B,'[1]Sub Op Table'!A:C,2,0)</f>
        <v>PROCESS TIME</v>
      </c>
      <c r="D65" s="118">
        <v>15</v>
      </c>
      <c r="E65" s="103">
        <f>D65/60</f>
        <v>0.25</v>
      </c>
      <c r="F65" s="7" t="s">
        <v>768</v>
      </c>
      <c r="G65" s="106">
        <f>VLOOKUP(F65,$C$14:$D$16,2,FALSE)</f>
        <v>0.1</v>
      </c>
      <c r="H65" s="88">
        <v>1</v>
      </c>
      <c r="I65" s="103">
        <f t="shared" ref="I65:I67" si="31">E65*G65*H65</f>
        <v>2.5000000000000001E-2</v>
      </c>
      <c r="J65" s="107"/>
      <c r="K65" s="108" t="s">
        <v>789</v>
      </c>
      <c r="L65" s="95"/>
      <c r="T65" s="88"/>
      <c r="U65" s="103"/>
      <c r="Y65" s="88"/>
      <c r="Z65" s="103"/>
      <c r="AB65" s="109"/>
    </row>
    <row r="66" spans="1:28" ht="14" x14ac:dyDescent="0.15">
      <c r="A66" s="95">
        <f>A65+1</f>
        <v>38</v>
      </c>
      <c r="B66" s="97">
        <v>119</v>
      </c>
      <c r="C66" s="86" t="str">
        <f>VLOOKUP(B:B,'[1]Sub Op Table'!A:C,2,0)</f>
        <v>CLIMB ON/OFF EQUIPMENT</v>
      </c>
      <c r="D66" s="87">
        <f>VLOOKUP(B66,'[1]Sub Op Table'!A:C,3,0)</f>
        <v>5.76</v>
      </c>
      <c r="E66" s="103">
        <f>D66/60</f>
        <v>9.6000000000000002E-2</v>
      </c>
      <c r="F66" s="7" t="s">
        <v>768</v>
      </c>
      <c r="G66" s="106">
        <f>VLOOKUP(F66,$C$14:$D$16,2,FALSE)</f>
        <v>0.1</v>
      </c>
      <c r="H66" s="88">
        <v>1</v>
      </c>
      <c r="I66" s="103">
        <f t="shared" si="31"/>
        <v>9.6000000000000009E-3</v>
      </c>
      <c r="J66" s="107"/>
      <c r="K66" s="108" t="s">
        <v>790</v>
      </c>
      <c r="L66" s="95"/>
      <c r="T66" s="88"/>
      <c r="U66" s="103"/>
      <c r="Y66" s="88"/>
      <c r="Z66" s="103"/>
      <c r="AB66" s="109"/>
    </row>
    <row r="67" spans="1:28" ht="14" x14ac:dyDescent="0.15">
      <c r="A67" s="95">
        <f t="shared" ref="A67" si="32">A66+1</f>
        <v>39</v>
      </c>
      <c r="B67" s="97">
        <v>37</v>
      </c>
      <c r="C67" s="86" t="str">
        <f>VLOOKUP(B:B,'[1]Sub Op Table'!A:C,2,0)</f>
        <v>WALK 103-115 STEPS (256-288 FT, 78.0-87.8 M)</v>
      </c>
      <c r="D67" s="87">
        <f>VLOOKUP(B67,'[1]Sub Op Table'!A:C,3,0)</f>
        <v>70.559999999999988</v>
      </c>
      <c r="E67" s="103">
        <f>D67/60</f>
        <v>1.1759999999999997</v>
      </c>
      <c r="F67" s="7" t="s">
        <v>768</v>
      </c>
      <c r="G67" s="106">
        <f>VLOOKUP(F67,$C$14:$D$16,2,FALSE)</f>
        <v>0.1</v>
      </c>
      <c r="H67" s="88">
        <v>1</v>
      </c>
      <c r="I67" s="103">
        <f t="shared" si="31"/>
        <v>0.11759999999999998</v>
      </c>
      <c r="J67" s="107"/>
      <c r="K67" s="108" t="s">
        <v>791</v>
      </c>
      <c r="L67" s="95"/>
      <c r="T67" s="88"/>
      <c r="U67" s="103"/>
      <c r="Y67" s="88"/>
      <c r="Z67" s="103"/>
      <c r="AB67" s="109"/>
    </row>
    <row r="68" spans="1:28" x14ac:dyDescent="0.15">
      <c r="E68" s="103"/>
      <c r="F68" s="103"/>
      <c r="G68" s="103"/>
      <c r="I68" s="103"/>
      <c r="J68" s="104"/>
      <c r="K68" s="105"/>
      <c r="T68" s="88"/>
      <c r="U68" s="103"/>
      <c r="Y68" s="88"/>
      <c r="Z68" s="103"/>
      <c r="AB68" s="109"/>
    </row>
    <row r="69" spans="1:28" x14ac:dyDescent="0.15">
      <c r="E69" s="103"/>
      <c r="F69" s="103"/>
      <c r="G69" s="103"/>
      <c r="I69" s="103"/>
      <c r="J69" s="104"/>
      <c r="K69" s="105"/>
      <c r="T69" s="88"/>
      <c r="U69" s="103"/>
      <c r="Y69" s="88"/>
      <c r="Z69" s="103"/>
      <c r="AB69" s="109"/>
    </row>
    <row r="70" spans="1:28" x14ac:dyDescent="0.15">
      <c r="E70" s="103"/>
      <c r="F70" s="103"/>
      <c r="G70" s="103"/>
      <c r="I70" s="103"/>
      <c r="J70" s="104"/>
      <c r="K70" s="105"/>
      <c r="T70" s="88"/>
      <c r="U70" s="103"/>
      <c r="Y70" s="88"/>
      <c r="Z70" s="103"/>
      <c r="AB70" s="109"/>
    </row>
    <row r="71" spans="1:28" x14ac:dyDescent="0.15">
      <c r="U71" s="103"/>
      <c r="Z71" s="103"/>
      <c r="AB71" s="109"/>
    </row>
    <row r="72" spans="1:28" x14ac:dyDescent="0.15">
      <c r="U72" s="103"/>
      <c r="Z72" s="103"/>
      <c r="AB72" s="109"/>
    </row>
    <row r="73" spans="1:28" x14ac:dyDescent="0.15">
      <c r="U73" s="103"/>
      <c r="Z73" s="103"/>
    </row>
    <row r="74" spans="1:28" x14ac:dyDescent="0.15">
      <c r="I74" s="110">
        <f>SUM(I21:I67)</f>
        <v>9.1085555555555562</v>
      </c>
      <c r="J74" s="111" t="s">
        <v>7</v>
      </c>
      <c r="U74" s="112"/>
      <c r="V74" s="93"/>
      <c r="Z74" s="112"/>
      <c r="AA74" s="93"/>
    </row>
    <row r="75" spans="1:28" x14ac:dyDescent="0.15">
      <c r="I75" s="110">
        <f>I76-I74</f>
        <v>1.3211280183003247</v>
      </c>
      <c r="J75" s="111" t="s">
        <v>207</v>
      </c>
      <c r="U75" s="112"/>
      <c r="V75" s="93"/>
      <c r="Z75" s="112"/>
      <c r="AA75" s="93"/>
    </row>
    <row r="76" spans="1:28" x14ac:dyDescent="0.15">
      <c r="I76" s="113">
        <f>I74/(1-D10)</f>
        <v>10.429683573855881</v>
      </c>
      <c r="J76" s="125" t="str">
        <f>"Min per "&amp; D9</f>
        <v>Min per Order</v>
      </c>
      <c r="U76" s="112"/>
      <c r="V76" s="114"/>
      <c r="Z76" s="112"/>
      <c r="AA76" s="114"/>
    </row>
    <row r="77" spans="1:28" x14ac:dyDescent="0.15">
      <c r="I77" s="126">
        <f>1/I76</f>
        <v>9.5880185905802842E-2</v>
      </c>
      <c r="J77" s="127" t="str">
        <f>D9&amp; " / Min"</f>
        <v>Order / Min</v>
      </c>
      <c r="U77" s="88"/>
      <c r="V77" s="87"/>
      <c r="Z77" s="88"/>
      <c r="AA77" s="87"/>
    </row>
    <row r="78" spans="1:28" x14ac:dyDescent="0.15">
      <c r="I78" s="113">
        <f>I77*60</f>
        <v>5.7528111543481701</v>
      </c>
      <c r="J78" s="128" t="str">
        <f>D9&amp; " / Hr"</f>
        <v>Order / Hr</v>
      </c>
      <c r="U78" s="112"/>
      <c r="V78" s="93"/>
      <c r="Z78" s="112"/>
      <c r="AA78" s="93"/>
    </row>
    <row r="79" spans="1:28" x14ac:dyDescent="0.15">
      <c r="B79" s="118"/>
      <c r="C79" s="86" t="s">
        <v>417</v>
      </c>
      <c r="U79" s="103"/>
      <c r="Z79" s="103"/>
    </row>
    <row r="80" spans="1:28" x14ac:dyDescent="0.15">
      <c r="B80" s="97"/>
      <c r="C80" s="86" t="s">
        <v>415</v>
      </c>
      <c r="U80" s="103"/>
      <c r="Z80" s="103"/>
    </row>
    <row r="81" spans="2:26" x14ac:dyDescent="0.15">
      <c r="B81" s="115"/>
      <c r="C81" s="86" t="s">
        <v>416</v>
      </c>
      <c r="U81" s="103"/>
      <c r="Z81" s="103"/>
    </row>
    <row r="82" spans="2:26" x14ac:dyDescent="0.15">
      <c r="B82" s="116"/>
      <c r="C82" s="86" t="s">
        <v>418</v>
      </c>
      <c r="U82" s="103"/>
      <c r="Z82" s="103"/>
    </row>
    <row r="83" spans="2:26" x14ac:dyDescent="0.15">
      <c r="U83" s="103"/>
      <c r="Z83" s="103"/>
    </row>
    <row r="84" spans="2:26" x14ac:dyDescent="0.15">
      <c r="U84" s="103"/>
      <c r="Z84" s="103"/>
    </row>
    <row r="85" spans="2:26" x14ac:dyDescent="0.15">
      <c r="U85" s="103"/>
      <c r="Z85" s="103"/>
    </row>
    <row r="86" spans="2:26" x14ac:dyDescent="0.15">
      <c r="U86" s="103"/>
      <c r="Z86" s="103"/>
    </row>
    <row r="87" spans="2:26" x14ac:dyDescent="0.15">
      <c r="U87" s="103"/>
      <c r="Z87" s="103"/>
    </row>
    <row r="88" spans="2:26" x14ac:dyDescent="0.15">
      <c r="U88" s="103"/>
      <c r="Z88" s="103"/>
    </row>
    <row r="89" spans="2:26" x14ac:dyDescent="0.15">
      <c r="U89" s="103"/>
      <c r="Z89" s="103"/>
    </row>
    <row r="90" spans="2:26" x14ac:dyDescent="0.15">
      <c r="U90" s="103"/>
      <c r="Z90" s="103"/>
    </row>
    <row r="91" spans="2:26" x14ac:dyDescent="0.15">
      <c r="U91" s="103"/>
      <c r="Z91" s="103"/>
    </row>
    <row r="92" spans="2:26" x14ac:dyDescent="0.15">
      <c r="U92" s="103"/>
      <c r="Z92" s="103"/>
    </row>
    <row r="93" spans="2:26" x14ac:dyDescent="0.15">
      <c r="U93" s="103"/>
      <c r="Z93" s="103"/>
    </row>
    <row r="94" spans="2:26" x14ac:dyDescent="0.15">
      <c r="U94" s="103"/>
      <c r="Z94" s="103"/>
    </row>
    <row r="95" spans="2:26" x14ac:dyDescent="0.15">
      <c r="U95" s="103"/>
      <c r="Z95" s="103"/>
    </row>
    <row r="96" spans="2:26" x14ac:dyDescent="0.15">
      <c r="U96" s="103"/>
      <c r="Z96" s="103"/>
    </row>
    <row r="97" spans="3:28" x14ac:dyDescent="0.15">
      <c r="U97" s="103"/>
      <c r="Z97" s="103"/>
    </row>
    <row r="98" spans="3:28" x14ac:dyDescent="0.15">
      <c r="U98" s="103"/>
      <c r="Z98" s="103"/>
    </row>
    <row r="99" spans="3:28" x14ac:dyDescent="0.15">
      <c r="U99" s="103"/>
      <c r="Z99" s="103"/>
    </row>
    <row r="100" spans="3:28" x14ac:dyDescent="0.15">
      <c r="U100" s="103"/>
      <c r="Z100" s="103"/>
    </row>
    <row r="101" spans="3:28" x14ac:dyDescent="0.15">
      <c r="U101" s="103"/>
      <c r="Z101" s="103"/>
    </row>
    <row r="102" spans="3:28" x14ac:dyDescent="0.15">
      <c r="U102" s="103"/>
      <c r="Z102" s="103"/>
    </row>
    <row r="103" spans="3:28" x14ac:dyDescent="0.15">
      <c r="C103" s="89"/>
      <c r="E103" s="103"/>
      <c r="F103" s="103"/>
      <c r="G103" s="103"/>
      <c r="I103" s="103"/>
      <c r="J103" s="104"/>
      <c r="K103" s="105"/>
      <c r="T103" s="88"/>
      <c r="U103" s="103"/>
      <c r="Y103" s="88"/>
      <c r="Z103" s="103"/>
      <c r="AB103" s="109"/>
    </row>
    <row r="104" spans="3:28" x14ac:dyDescent="0.15">
      <c r="E104" s="103"/>
      <c r="F104" s="103"/>
      <c r="G104" s="103"/>
      <c r="I104" s="103"/>
      <c r="J104" s="104"/>
      <c r="K104" s="105"/>
      <c r="T104" s="88"/>
      <c r="U104" s="103"/>
      <c r="Y104" s="88"/>
      <c r="Z104" s="103"/>
      <c r="AB104" s="109"/>
    </row>
    <row r="105" spans="3:28" x14ac:dyDescent="0.15">
      <c r="E105" s="103"/>
      <c r="F105" s="103"/>
      <c r="G105" s="103"/>
      <c r="I105" s="103"/>
      <c r="J105" s="104"/>
      <c r="K105" s="105"/>
      <c r="T105" s="88"/>
      <c r="U105" s="103"/>
      <c r="Y105" s="88"/>
      <c r="Z105" s="103"/>
      <c r="AB105" s="109"/>
    </row>
    <row r="106" spans="3:28" x14ac:dyDescent="0.15">
      <c r="E106" s="103"/>
      <c r="F106" s="103"/>
      <c r="G106" s="103"/>
      <c r="I106" s="103"/>
      <c r="J106" s="104"/>
      <c r="K106" s="105"/>
      <c r="T106" s="88"/>
      <c r="U106" s="103"/>
      <c r="Y106" s="88"/>
      <c r="Z106" s="103"/>
      <c r="AB106" s="109"/>
    </row>
    <row r="107" spans="3:28" x14ac:dyDescent="0.15">
      <c r="E107" s="103"/>
      <c r="F107" s="103"/>
      <c r="G107" s="103"/>
      <c r="I107" s="103"/>
      <c r="J107" s="104"/>
      <c r="K107" s="105"/>
      <c r="T107" s="88"/>
      <c r="U107" s="103"/>
      <c r="Y107" s="88"/>
      <c r="Z107" s="103"/>
      <c r="AB107" s="109"/>
    </row>
    <row r="108" spans="3:28" x14ac:dyDescent="0.15">
      <c r="E108" s="103"/>
      <c r="F108" s="103"/>
      <c r="G108" s="103"/>
      <c r="I108" s="103"/>
      <c r="J108" s="104"/>
      <c r="K108" s="105"/>
      <c r="T108" s="88"/>
      <c r="U108" s="103"/>
      <c r="Y108" s="88"/>
      <c r="Z108" s="103"/>
      <c r="AB108" s="109"/>
    </row>
    <row r="109" spans="3:28" x14ac:dyDescent="0.15">
      <c r="E109" s="103"/>
      <c r="F109" s="103"/>
      <c r="G109" s="103"/>
      <c r="I109" s="103"/>
      <c r="J109" s="104"/>
      <c r="K109" s="105"/>
      <c r="T109" s="88"/>
      <c r="U109" s="103"/>
      <c r="Y109" s="88"/>
      <c r="Z109" s="103"/>
      <c r="AB109" s="109"/>
    </row>
    <row r="110" spans="3:28" x14ac:dyDescent="0.15">
      <c r="E110" s="103"/>
      <c r="F110" s="103"/>
      <c r="G110" s="103"/>
      <c r="I110" s="103"/>
      <c r="J110" s="104"/>
      <c r="K110" s="105"/>
      <c r="T110" s="88"/>
      <c r="U110" s="103"/>
      <c r="Y110" s="88"/>
      <c r="Z110" s="103"/>
      <c r="AB110" s="109"/>
    </row>
    <row r="111" spans="3:28" x14ac:dyDescent="0.15">
      <c r="E111" s="103"/>
      <c r="F111" s="103"/>
      <c r="G111" s="103"/>
      <c r="I111" s="103"/>
      <c r="J111" s="104"/>
      <c r="K111" s="105"/>
      <c r="T111" s="88"/>
      <c r="U111" s="103"/>
      <c r="Y111" s="88"/>
      <c r="Z111" s="103"/>
      <c r="AB111" s="109"/>
    </row>
    <row r="112" spans="3:28" x14ac:dyDescent="0.15">
      <c r="E112" s="103"/>
      <c r="F112" s="103"/>
      <c r="G112" s="103"/>
      <c r="I112" s="103"/>
      <c r="J112" s="104"/>
      <c r="K112" s="105"/>
      <c r="T112" s="88"/>
      <c r="U112" s="103"/>
      <c r="Y112" s="88"/>
      <c r="Z112" s="103"/>
      <c r="AB112" s="109"/>
    </row>
    <row r="113" spans="5:28" x14ac:dyDescent="0.15">
      <c r="E113" s="103"/>
      <c r="F113" s="103"/>
      <c r="G113" s="103"/>
      <c r="I113" s="103"/>
      <c r="J113" s="104"/>
      <c r="K113" s="105"/>
      <c r="T113" s="88"/>
      <c r="U113" s="103"/>
      <c r="Y113" s="88"/>
      <c r="Z113" s="103"/>
      <c r="AB113" s="109"/>
    </row>
    <row r="114" spans="5:28" x14ac:dyDescent="0.15">
      <c r="E114" s="103"/>
      <c r="F114" s="103"/>
      <c r="G114" s="103"/>
      <c r="I114" s="103"/>
      <c r="J114" s="104"/>
      <c r="K114" s="105"/>
      <c r="T114" s="88"/>
      <c r="U114" s="103"/>
      <c r="Y114" s="88"/>
      <c r="Z114" s="103"/>
      <c r="AB114" s="109"/>
    </row>
    <row r="115" spans="5:28" x14ac:dyDescent="0.15">
      <c r="E115" s="103"/>
      <c r="F115" s="103"/>
      <c r="G115" s="103"/>
      <c r="I115" s="103"/>
      <c r="J115" s="104"/>
      <c r="K115" s="105"/>
      <c r="T115" s="88"/>
      <c r="U115" s="103"/>
      <c r="Y115" s="88"/>
      <c r="Z115" s="103"/>
      <c r="AB115" s="109"/>
    </row>
    <row r="116" spans="5:28" x14ac:dyDescent="0.15">
      <c r="E116" s="103"/>
      <c r="F116" s="103"/>
      <c r="G116" s="103"/>
      <c r="I116" s="103"/>
      <c r="J116" s="104"/>
      <c r="K116" s="105"/>
      <c r="T116" s="88"/>
      <c r="U116" s="103"/>
      <c r="Y116" s="88"/>
      <c r="Z116" s="103"/>
      <c r="AB116" s="109"/>
    </row>
    <row r="117" spans="5:28" x14ac:dyDescent="0.15">
      <c r="E117" s="103"/>
      <c r="F117" s="103"/>
      <c r="G117" s="103"/>
      <c r="I117" s="103"/>
      <c r="J117" s="104"/>
      <c r="K117" s="105"/>
      <c r="T117" s="88"/>
      <c r="U117" s="103"/>
      <c r="Y117" s="88"/>
      <c r="Z117" s="103"/>
      <c r="AB117" s="109"/>
    </row>
    <row r="118" spans="5:28" x14ac:dyDescent="0.15">
      <c r="E118" s="103"/>
      <c r="F118" s="103"/>
      <c r="G118" s="103"/>
      <c r="I118" s="103"/>
      <c r="J118" s="104"/>
      <c r="K118" s="105"/>
      <c r="T118" s="88"/>
      <c r="U118" s="103"/>
      <c r="Y118" s="88"/>
      <c r="Z118" s="103"/>
      <c r="AB118" s="109"/>
    </row>
    <row r="119" spans="5:28" x14ac:dyDescent="0.15">
      <c r="E119" s="103"/>
      <c r="F119" s="103"/>
      <c r="G119" s="103"/>
      <c r="I119" s="103"/>
      <c r="J119" s="104"/>
      <c r="K119" s="105"/>
      <c r="T119" s="88"/>
      <c r="U119" s="103"/>
      <c r="Y119" s="88"/>
      <c r="Z119" s="103"/>
      <c r="AB119" s="109"/>
    </row>
    <row r="120" spans="5:28" x14ac:dyDescent="0.15">
      <c r="E120" s="103"/>
      <c r="F120" s="103"/>
      <c r="G120" s="103"/>
      <c r="I120" s="103"/>
      <c r="J120" s="104"/>
      <c r="K120" s="105"/>
      <c r="T120" s="88"/>
      <c r="U120" s="103"/>
      <c r="Y120" s="88"/>
      <c r="Z120" s="103"/>
      <c r="AB120" s="109"/>
    </row>
    <row r="121" spans="5:28" x14ac:dyDescent="0.15">
      <c r="E121" s="103"/>
      <c r="F121" s="103"/>
      <c r="G121" s="103"/>
      <c r="I121" s="103"/>
      <c r="J121" s="104"/>
      <c r="K121" s="105"/>
      <c r="T121" s="88"/>
      <c r="U121" s="103"/>
      <c r="Y121" s="88"/>
      <c r="Z121" s="103"/>
      <c r="AB121" s="109"/>
    </row>
    <row r="122" spans="5:28" x14ac:dyDescent="0.15">
      <c r="E122" s="103"/>
      <c r="F122" s="103"/>
      <c r="G122" s="103"/>
      <c r="I122" s="103"/>
      <c r="J122" s="104"/>
      <c r="K122" s="105"/>
      <c r="T122" s="88"/>
      <c r="U122" s="103"/>
      <c r="Y122" s="88"/>
      <c r="Z122" s="103"/>
      <c r="AB122" s="109"/>
    </row>
    <row r="123" spans="5:28" x14ac:dyDescent="0.15">
      <c r="E123" s="103"/>
      <c r="F123" s="103"/>
      <c r="G123" s="103"/>
      <c r="I123" s="103"/>
      <c r="J123" s="104"/>
      <c r="K123" s="105"/>
      <c r="T123" s="88"/>
      <c r="U123" s="103"/>
      <c r="Y123" s="88"/>
      <c r="Z123" s="103"/>
      <c r="AB123" s="109"/>
    </row>
    <row r="124" spans="5:28" x14ac:dyDescent="0.15">
      <c r="E124" s="103"/>
      <c r="F124" s="103"/>
      <c r="G124" s="103"/>
      <c r="I124" s="103"/>
      <c r="J124" s="104"/>
      <c r="K124" s="105"/>
      <c r="T124" s="88"/>
      <c r="U124" s="103"/>
      <c r="Y124" s="88"/>
      <c r="Z124" s="103"/>
      <c r="AB124" s="109"/>
    </row>
    <row r="125" spans="5:28" x14ac:dyDescent="0.15">
      <c r="E125" s="103"/>
      <c r="F125" s="103"/>
      <c r="G125" s="103"/>
      <c r="I125" s="103"/>
      <c r="J125" s="104"/>
      <c r="K125" s="105"/>
      <c r="T125" s="88"/>
      <c r="U125" s="103"/>
      <c r="Y125" s="88"/>
      <c r="Z125" s="103"/>
      <c r="AB125" s="109"/>
    </row>
    <row r="126" spans="5:28" x14ac:dyDescent="0.15">
      <c r="E126" s="103"/>
      <c r="F126" s="103"/>
      <c r="G126" s="103"/>
      <c r="I126" s="103"/>
      <c r="J126" s="104"/>
      <c r="K126" s="105"/>
      <c r="T126" s="88"/>
      <c r="U126" s="103"/>
      <c r="Y126" s="88"/>
      <c r="Z126" s="103"/>
      <c r="AB126" s="109"/>
    </row>
    <row r="127" spans="5:28" x14ac:dyDescent="0.15">
      <c r="E127" s="103"/>
      <c r="F127" s="103"/>
      <c r="G127" s="103"/>
      <c r="I127" s="103"/>
      <c r="J127" s="104"/>
      <c r="K127" s="105"/>
      <c r="T127" s="88"/>
      <c r="U127" s="103"/>
      <c r="Y127" s="88"/>
      <c r="Z127" s="103"/>
      <c r="AB127" s="109"/>
    </row>
    <row r="128" spans="5:28" x14ac:dyDescent="0.15">
      <c r="E128" s="103"/>
      <c r="F128" s="103"/>
      <c r="G128" s="103"/>
      <c r="I128" s="103"/>
      <c r="J128" s="104"/>
      <c r="K128" s="105"/>
      <c r="T128" s="88"/>
      <c r="U128" s="103"/>
      <c r="Y128" s="88"/>
      <c r="Z128" s="103"/>
      <c r="AB128" s="109"/>
    </row>
    <row r="129" spans="5:28" x14ac:dyDescent="0.15">
      <c r="E129" s="103"/>
      <c r="F129" s="103"/>
      <c r="G129" s="103"/>
      <c r="I129" s="103"/>
      <c r="J129" s="104"/>
      <c r="K129" s="105"/>
      <c r="T129" s="88"/>
      <c r="U129" s="103"/>
      <c r="Y129" s="88"/>
      <c r="Z129" s="103"/>
      <c r="AB129" s="109"/>
    </row>
    <row r="130" spans="5:28" x14ac:dyDescent="0.15">
      <c r="E130" s="103"/>
      <c r="F130" s="103"/>
      <c r="G130" s="103"/>
      <c r="I130" s="103"/>
      <c r="J130" s="104"/>
      <c r="K130" s="105"/>
      <c r="T130" s="88"/>
      <c r="U130" s="103"/>
      <c r="Y130" s="88"/>
      <c r="Z130" s="103"/>
      <c r="AB130" s="109"/>
    </row>
    <row r="131" spans="5:28" x14ac:dyDescent="0.15">
      <c r="E131" s="103"/>
      <c r="F131" s="103"/>
      <c r="G131" s="103"/>
      <c r="I131" s="103"/>
      <c r="J131" s="104"/>
      <c r="K131" s="105"/>
      <c r="T131" s="88"/>
      <c r="U131" s="103"/>
      <c r="Y131" s="88"/>
      <c r="Z131" s="103"/>
      <c r="AB131" s="109"/>
    </row>
    <row r="132" spans="5:28" x14ac:dyDescent="0.15">
      <c r="E132" s="103"/>
      <c r="F132" s="103"/>
      <c r="G132" s="103"/>
      <c r="I132" s="103"/>
      <c r="J132" s="104"/>
      <c r="K132" s="105"/>
      <c r="T132" s="88"/>
      <c r="U132" s="103"/>
      <c r="Y132" s="88"/>
      <c r="Z132" s="103"/>
      <c r="AB132" s="109"/>
    </row>
    <row r="133" spans="5:28" x14ac:dyDescent="0.15">
      <c r="E133" s="103"/>
      <c r="F133" s="103"/>
      <c r="G133" s="103"/>
      <c r="I133" s="103"/>
      <c r="J133" s="104"/>
      <c r="K133" s="105"/>
      <c r="T133" s="88"/>
      <c r="U133" s="103"/>
      <c r="Y133" s="88"/>
      <c r="Z133" s="103"/>
      <c r="AB133" s="109"/>
    </row>
    <row r="134" spans="5:28" x14ac:dyDescent="0.15">
      <c r="E134" s="103"/>
      <c r="F134" s="103"/>
      <c r="G134" s="103"/>
      <c r="I134" s="103"/>
      <c r="J134" s="104"/>
      <c r="K134" s="105"/>
      <c r="T134" s="88"/>
      <c r="U134" s="103"/>
      <c r="Y134" s="88"/>
      <c r="Z134" s="103"/>
      <c r="AB134" s="109"/>
    </row>
    <row r="135" spans="5:28" x14ac:dyDescent="0.15">
      <c r="E135" s="103"/>
      <c r="F135" s="103"/>
      <c r="G135" s="103"/>
      <c r="I135" s="103"/>
      <c r="J135" s="104"/>
      <c r="K135" s="105"/>
      <c r="T135" s="88"/>
      <c r="U135" s="103"/>
      <c r="Y135" s="88"/>
      <c r="Z135" s="103"/>
      <c r="AB135" s="109"/>
    </row>
    <row r="136" spans="5:28" x14ac:dyDescent="0.15">
      <c r="E136" s="103"/>
      <c r="F136" s="103"/>
      <c r="G136" s="103"/>
      <c r="I136" s="103"/>
      <c r="J136" s="104"/>
      <c r="K136" s="105"/>
      <c r="T136" s="88"/>
      <c r="U136" s="103"/>
      <c r="Y136" s="88"/>
      <c r="Z136" s="103"/>
      <c r="AB136" s="109"/>
    </row>
    <row r="137" spans="5:28" x14ac:dyDescent="0.15">
      <c r="E137" s="103"/>
      <c r="F137" s="103"/>
      <c r="G137" s="103"/>
      <c r="I137" s="103"/>
      <c r="J137" s="104"/>
      <c r="K137" s="105"/>
      <c r="T137" s="88"/>
      <c r="U137" s="103"/>
      <c r="Y137" s="88"/>
      <c r="Z137" s="103"/>
      <c r="AB137" s="109"/>
    </row>
    <row r="138" spans="5:28" x14ac:dyDescent="0.15">
      <c r="E138" s="103"/>
      <c r="F138" s="103"/>
      <c r="G138" s="103"/>
      <c r="I138" s="103"/>
      <c r="J138" s="104"/>
      <c r="K138" s="105"/>
      <c r="T138" s="88"/>
      <c r="U138" s="103"/>
      <c r="Y138" s="88"/>
      <c r="Z138" s="103"/>
      <c r="AB138" s="109"/>
    </row>
    <row r="139" spans="5:28" x14ac:dyDescent="0.15">
      <c r="E139" s="103"/>
      <c r="F139" s="103"/>
      <c r="G139" s="103"/>
      <c r="I139" s="103"/>
      <c r="J139" s="104"/>
      <c r="K139" s="105"/>
      <c r="T139" s="88"/>
      <c r="U139" s="103"/>
      <c r="Y139" s="88"/>
      <c r="Z139" s="103"/>
      <c r="AB139" s="109"/>
    </row>
    <row r="140" spans="5:28" x14ac:dyDescent="0.15">
      <c r="E140" s="103"/>
      <c r="F140" s="103"/>
      <c r="G140" s="103"/>
      <c r="I140" s="103"/>
      <c r="J140" s="104"/>
      <c r="K140" s="105"/>
      <c r="T140" s="88"/>
      <c r="U140" s="103"/>
      <c r="Y140" s="88"/>
      <c r="Z140" s="103"/>
      <c r="AB140" s="109"/>
    </row>
    <row r="141" spans="5:28" x14ac:dyDescent="0.15">
      <c r="E141" s="103"/>
      <c r="F141" s="103"/>
      <c r="G141" s="103"/>
      <c r="I141" s="103"/>
      <c r="J141" s="104"/>
      <c r="K141" s="105"/>
      <c r="T141" s="88"/>
      <c r="U141" s="103"/>
      <c r="Y141" s="88"/>
      <c r="Z141" s="103"/>
      <c r="AB141" s="109"/>
    </row>
    <row r="142" spans="5:28" x14ac:dyDescent="0.15">
      <c r="E142" s="103"/>
      <c r="F142" s="103"/>
      <c r="G142" s="103"/>
      <c r="I142" s="103"/>
      <c r="J142" s="104"/>
      <c r="K142" s="105"/>
      <c r="T142" s="88"/>
      <c r="U142" s="103"/>
      <c r="Y142" s="88"/>
      <c r="Z142" s="103"/>
      <c r="AB142" s="109"/>
    </row>
    <row r="143" spans="5:28" x14ac:dyDescent="0.15">
      <c r="E143" s="103"/>
      <c r="F143" s="103"/>
      <c r="G143" s="103"/>
      <c r="I143" s="103"/>
      <c r="J143" s="104"/>
      <c r="K143" s="105"/>
      <c r="T143" s="88"/>
      <c r="U143" s="103"/>
      <c r="Y143" s="88"/>
      <c r="Z143" s="103"/>
      <c r="AB143" s="109"/>
    </row>
    <row r="144" spans="5:28" x14ac:dyDescent="0.15">
      <c r="E144" s="103"/>
      <c r="F144" s="103"/>
      <c r="G144" s="103"/>
      <c r="I144" s="103"/>
      <c r="J144" s="104"/>
      <c r="K144" s="105"/>
      <c r="T144" s="88"/>
      <c r="U144" s="103"/>
      <c r="Y144" s="88"/>
      <c r="Z144" s="103"/>
      <c r="AB144" s="109"/>
    </row>
    <row r="145" spans="5:28" x14ac:dyDescent="0.15">
      <c r="E145" s="103"/>
      <c r="F145" s="103"/>
      <c r="G145" s="103"/>
      <c r="I145" s="103"/>
      <c r="J145" s="104"/>
      <c r="K145" s="105"/>
      <c r="T145" s="88"/>
      <c r="U145" s="103"/>
      <c r="Y145" s="88"/>
      <c r="Z145" s="103"/>
      <c r="AB145" s="109"/>
    </row>
    <row r="146" spans="5:28" x14ac:dyDescent="0.15">
      <c r="E146" s="103"/>
      <c r="F146" s="103"/>
      <c r="G146" s="103"/>
      <c r="I146" s="103"/>
      <c r="J146" s="104"/>
      <c r="K146" s="105"/>
      <c r="T146" s="88"/>
      <c r="U146" s="103"/>
      <c r="Y146" s="88"/>
      <c r="Z146" s="103"/>
      <c r="AB146" s="109"/>
    </row>
    <row r="147" spans="5:28" x14ac:dyDescent="0.15">
      <c r="E147" s="103"/>
      <c r="F147" s="103"/>
      <c r="G147" s="103"/>
      <c r="I147" s="103"/>
      <c r="J147" s="104"/>
      <c r="K147" s="105"/>
      <c r="T147" s="88"/>
      <c r="U147" s="103"/>
      <c r="Y147" s="88"/>
      <c r="Z147" s="103"/>
      <c r="AB147" s="109"/>
    </row>
    <row r="148" spans="5:28" x14ac:dyDescent="0.15">
      <c r="E148" s="103"/>
      <c r="F148" s="103"/>
      <c r="G148" s="103"/>
      <c r="I148" s="103"/>
      <c r="J148" s="104"/>
      <c r="K148" s="105"/>
      <c r="T148" s="88"/>
      <c r="U148" s="103"/>
      <c r="Y148" s="88"/>
      <c r="Z148" s="103"/>
      <c r="AB148" s="109"/>
    </row>
    <row r="149" spans="5:28" x14ac:dyDescent="0.15">
      <c r="E149" s="103"/>
      <c r="F149" s="103"/>
      <c r="G149" s="103"/>
      <c r="I149" s="103"/>
      <c r="J149" s="104"/>
      <c r="K149" s="105"/>
      <c r="T149" s="88"/>
      <c r="U149" s="103"/>
      <c r="Y149" s="88"/>
      <c r="Z149" s="103"/>
      <c r="AB149" s="109"/>
    </row>
    <row r="150" spans="5:28" x14ac:dyDescent="0.15">
      <c r="E150" s="103"/>
      <c r="F150" s="103"/>
      <c r="G150" s="103"/>
      <c r="I150" s="103"/>
      <c r="J150" s="104"/>
      <c r="K150" s="105"/>
      <c r="T150" s="88"/>
      <c r="U150" s="103"/>
      <c r="Y150" s="88"/>
      <c r="Z150" s="103"/>
      <c r="AB150" s="109"/>
    </row>
    <row r="151" spans="5:28" x14ac:dyDescent="0.15">
      <c r="E151" s="103"/>
      <c r="F151" s="103"/>
      <c r="G151" s="103"/>
      <c r="I151" s="103"/>
      <c r="J151" s="104"/>
      <c r="K151" s="105"/>
      <c r="T151" s="88"/>
      <c r="U151" s="103"/>
      <c r="Y151" s="88"/>
      <c r="Z151" s="103"/>
      <c r="AB151" s="109"/>
    </row>
    <row r="152" spans="5:28" x14ac:dyDescent="0.15">
      <c r="E152" s="103"/>
      <c r="F152" s="103"/>
      <c r="G152" s="103"/>
      <c r="I152" s="103"/>
      <c r="J152" s="104"/>
      <c r="K152" s="105"/>
      <c r="T152" s="88"/>
      <c r="U152" s="103"/>
      <c r="Y152" s="88"/>
      <c r="Z152" s="103"/>
      <c r="AB152" s="109"/>
    </row>
    <row r="153" spans="5:28" x14ac:dyDescent="0.15">
      <c r="E153" s="103"/>
      <c r="F153" s="103"/>
      <c r="G153" s="103"/>
      <c r="I153" s="103"/>
      <c r="J153" s="104"/>
      <c r="K153" s="105"/>
      <c r="T153" s="88"/>
      <c r="U153" s="103"/>
      <c r="Y153" s="88"/>
      <c r="Z153" s="103"/>
      <c r="AB153" s="109"/>
    </row>
    <row r="154" spans="5:28" x14ac:dyDescent="0.15">
      <c r="E154" s="103"/>
      <c r="F154" s="103"/>
      <c r="G154" s="103"/>
      <c r="I154" s="103"/>
      <c r="J154" s="104"/>
      <c r="K154" s="105"/>
      <c r="T154" s="88"/>
      <c r="U154" s="103"/>
      <c r="Y154" s="88"/>
      <c r="Z154" s="103"/>
      <c r="AB154" s="109"/>
    </row>
    <row r="155" spans="5:28" x14ac:dyDescent="0.15">
      <c r="E155" s="103"/>
      <c r="F155" s="103"/>
      <c r="G155" s="103"/>
      <c r="I155" s="103"/>
      <c r="J155" s="104"/>
      <c r="K155" s="105"/>
      <c r="T155" s="88"/>
      <c r="U155" s="103"/>
      <c r="Y155" s="88"/>
      <c r="Z155" s="103"/>
      <c r="AB155" s="109"/>
    </row>
    <row r="156" spans="5:28" x14ac:dyDescent="0.15">
      <c r="E156" s="103"/>
      <c r="F156" s="103"/>
      <c r="G156" s="103"/>
      <c r="I156" s="103"/>
      <c r="J156" s="104"/>
      <c r="K156" s="105"/>
      <c r="T156" s="88"/>
      <c r="U156" s="103"/>
      <c r="Y156" s="88"/>
      <c r="Z156" s="103"/>
      <c r="AB156" s="109"/>
    </row>
    <row r="157" spans="5:28" x14ac:dyDescent="0.15">
      <c r="E157" s="103"/>
      <c r="F157" s="103"/>
      <c r="G157" s="103"/>
      <c r="I157" s="103"/>
      <c r="J157" s="104"/>
      <c r="K157" s="105"/>
      <c r="T157" s="88"/>
      <c r="U157" s="103"/>
      <c r="Y157" s="88"/>
      <c r="Z157" s="103"/>
      <c r="AB157" s="109"/>
    </row>
    <row r="158" spans="5:28" x14ac:dyDescent="0.15">
      <c r="E158" s="103"/>
      <c r="F158" s="103"/>
      <c r="G158" s="103"/>
      <c r="I158" s="103"/>
      <c r="J158" s="104"/>
      <c r="K158" s="105"/>
      <c r="T158" s="88"/>
      <c r="U158" s="103"/>
      <c r="Y158" s="88"/>
      <c r="Z158" s="103"/>
      <c r="AB158" s="109"/>
    </row>
    <row r="159" spans="5:28" x14ac:dyDescent="0.15">
      <c r="E159" s="103"/>
      <c r="F159" s="103"/>
      <c r="G159" s="103"/>
      <c r="I159" s="103"/>
      <c r="J159" s="104"/>
      <c r="K159" s="105"/>
      <c r="T159" s="88"/>
      <c r="U159" s="103"/>
      <c r="Y159" s="88"/>
      <c r="Z159" s="103"/>
      <c r="AB159" s="109"/>
    </row>
  </sheetData>
  <mergeCells count="2">
    <mergeCell ref="A1:L1"/>
    <mergeCell ref="A19:L19"/>
  </mergeCells>
  <dataValidations count="4">
    <dataValidation type="list" allowBlank="1" showInputMessage="1" showErrorMessage="1" sqref="F24 F30:F34 F64 F45:F61 F68:F70 F38:F39" xr:uid="{4ABAB959-769A-44B3-A174-6884C16D85B2}">
      <formula1>$C$14:$C$15</formula1>
    </dataValidation>
    <dataValidation type="list" allowBlank="1" showInputMessage="1" showErrorMessage="1" sqref="F104:F159" xr:uid="{11C6CC0A-E865-4E30-9F14-412063A6E881}">
      <formula1>$C$14:$C$16</formula1>
    </dataValidation>
    <dataValidation type="list" allowBlank="1" showInputMessage="1" showErrorMessage="1" sqref="E14:F15" xr:uid="{4F6A8E02-76FF-4058-97A2-3F2B7E27EE28}">
      <formula1>"UMT Study, Client Data, Video Data, Assumption, Expert Knowledge"</formula1>
    </dataValidation>
    <dataValidation type="list" allowBlank="1" showInputMessage="1" showErrorMessage="1" sqref="F20:F23 F25:F29 F62:F63 F35:F37 F65:F67 F40:F44" xr:uid="{E3ED2DA5-C5FA-4B3F-81F2-24A2A2190484}">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9FEBB-DA4F-4E13-8B1C-7C820B657BB0}">
  <sheetPr codeName="Sheet31"/>
  <dimension ref="B3:C6"/>
  <sheetViews>
    <sheetView workbookViewId="0">
      <selection activeCell="C6" sqref="C6"/>
    </sheetView>
  </sheetViews>
  <sheetFormatPr baseColWidth="10" defaultColWidth="8.83203125" defaultRowHeight="13" x14ac:dyDescent="0.15"/>
  <cols>
    <col min="3" max="3" width="88.83203125" customWidth="1"/>
  </cols>
  <sheetData>
    <row r="3" spans="2:3" x14ac:dyDescent="0.15">
      <c r="B3" s="199" t="s">
        <v>843</v>
      </c>
      <c r="C3" s="200"/>
    </row>
    <row r="4" spans="2:3" ht="26" x14ac:dyDescent="0.15">
      <c r="B4" s="200" t="s">
        <v>845</v>
      </c>
      <c r="C4" s="201" t="s">
        <v>844</v>
      </c>
    </row>
    <row r="5" spans="2:3" ht="78" x14ac:dyDescent="0.15">
      <c r="B5" s="202" t="s">
        <v>846</v>
      </c>
      <c r="C5" s="201" t="s">
        <v>847</v>
      </c>
    </row>
    <row r="6" spans="2:3" x14ac:dyDescent="0.15">
      <c r="B6" t="s">
        <v>850</v>
      </c>
      <c r="C6" t="s">
        <v>851</v>
      </c>
    </row>
  </sheetData>
  <hyperlinks>
    <hyperlink ref="B5" r:id="rId1" xr:uid="{43F2199D-9E4F-45C5-83C9-71ED8930BAE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6116-291C-4C2D-AAB5-56980F5421FB}">
  <sheetPr codeName="Sheet17">
    <tabColor theme="3"/>
  </sheetPr>
  <dimension ref="A1:K107"/>
  <sheetViews>
    <sheetView tabSelected="1" zoomScaleNormal="70" workbookViewId="0">
      <selection activeCell="C27" sqref="C27:C40"/>
    </sheetView>
  </sheetViews>
  <sheetFormatPr baseColWidth="10" defaultColWidth="8.83203125" defaultRowHeight="13" x14ac:dyDescent="0.15"/>
  <cols>
    <col min="1" max="1" width="8.83203125" style="130"/>
    <col min="2" max="2" width="58.1640625" style="130" customWidth="1"/>
    <col min="3" max="3" width="28.1640625" style="130" customWidth="1"/>
    <col min="4" max="4" width="8.83203125" style="130" customWidth="1"/>
    <col min="5" max="5" width="40.83203125" style="130" customWidth="1"/>
    <col min="6" max="6" width="41.1640625" style="130" customWidth="1"/>
    <col min="7" max="7" width="8.83203125" style="130"/>
    <col min="8" max="8" width="40.83203125" style="130" customWidth="1"/>
    <col min="9" max="9" width="28.1640625" style="130" customWidth="1"/>
    <col min="10" max="16384" width="8.83203125" style="130"/>
  </cols>
  <sheetData>
    <row r="1" spans="1:11" s="134" customFormat="1" ht="30" x14ac:dyDescent="0.3">
      <c r="A1" s="236" t="s">
        <v>602</v>
      </c>
      <c r="B1" s="236"/>
      <c r="C1" s="236"/>
      <c r="D1" s="236"/>
      <c r="E1" s="236"/>
      <c r="F1" s="236"/>
      <c r="G1" s="236"/>
      <c r="H1" s="236"/>
      <c r="I1" s="236"/>
      <c r="J1" s="236"/>
      <c r="K1" s="236"/>
    </row>
    <row r="2" spans="1:11" s="134" customFormat="1" x14ac:dyDescent="0.15">
      <c r="B2" s="91"/>
      <c r="D2" s="91"/>
      <c r="E2" s="91"/>
      <c r="F2" s="91"/>
      <c r="G2" s="94"/>
      <c r="H2" s="94"/>
      <c r="I2" s="94"/>
      <c r="J2" s="91"/>
      <c r="K2" s="135"/>
    </row>
    <row r="4" spans="1:11" x14ac:dyDescent="0.15">
      <c r="C4" s="132"/>
    </row>
    <row r="5" spans="1:11" x14ac:dyDescent="0.15">
      <c r="B5" s="136" t="s">
        <v>603</v>
      </c>
    </row>
    <row r="6" spans="1:11" x14ac:dyDescent="0.15">
      <c r="B6" s="137" t="s">
        <v>604</v>
      </c>
      <c r="C6" s="131"/>
    </row>
    <row r="7" spans="1:11" ht="14" thickBot="1" x14ac:dyDescent="0.2">
      <c r="C7" s="133"/>
    </row>
    <row r="8" spans="1:11" x14ac:dyDescent="0.15">
      <c r="B8" s="223" t="s">
        <v>665</v>
      </c>
      <c r="C8" s="224"/>
      <c r="D8" s="249" t="s">
        <v>868</v>
      </c>
      <c r="E8" s="249" t="s">
        <v>869</v>
      </c>
    </row>
    <row r="9" spans="1:11" x14ac:dyDescent="0.15">
      <c r="B9" s="213" t="s">
        <v>666</v>
      </c>
      <c r="C9" s="214">
        <v>20</v>
      </c>
      <c r="D9" s="246">
        <v>3</v>
      </c>
      <c r="E9" s="247">
        <v>50</v>
      </c>
    </row>
    <row r="10" spans="1:11" x14ac:dyDescent="0.15">
      <c r="B10" s="215" t="s">
        <v>667</v>
      </c>
      <c r="C10" s="214">
        <v>15</v>
      </c>
      <c r="D10" s="247">
        <v>3</v>
      </c>
      <c r="E10" s="247">
        <v>50</v>
      </c>
    </row>
    <row r="11" spans="1:11" x14ac:dyDescent="0.15">
      <c r="B11" s="216" t="s">
        <v>668</v>
      </c>
      <c r="C11" s="217">
        <v>9</v>
      </c>
      <c r="D11" s="247">
        <v>3</v>
      </c>
      <c r="E11" s="247">
        <v>50</v>
      </c>
    </row>
    <row r="12" spans="1:11" x14ac:dyDescent="0.15">
      <c r="B12" s="216" t="s">
        <v>669</v>
      </c>
      <c r="C12" s="217">
        <v>6</v>
      </c>
      <c r="D12" s="247">
        <v>3</v>
      </c>
      <c r="E12" s="247">
        <v>50</v>
      </c>
    </row>
    <row r="13" spans="1:11" x14ac:dyDescent="0.15">
      <c r="B13" s="215" t="s">
        <v>736</v>
      </c>
      <c r="C13" s="214">
        <v>5</v>
      </c>
      <c r="D13" s="247">
        <v>1</v>
      </c>
      <c r="E13" s="247">
        <v>20</v>
      </c>
    </row>
    <row r="14" spans="1:11" x14ac:dyDescent="0.15">
      <c r="B14" s="215" t="s">
        <v>737</v>
      </c>
      <c r="C14" s="218">
        <v>0.11</v>
      </c>
      <c r="D14" s="247">
        <v>2</v>
      </c>
      <c r="E14" s="247">
        <v>35</v>
      </c>
    </row>
    <row r="15" spans="1:11" x14ac:dyDescent="0.15">
      <c r="B15" s="215" t="s">
        <v>738</v>
      </c>
      <c r="C15" s="214">
        <v>18</v>
      </c>
      <c r="D15" s="246">
        <v>2</v>
      </c>
      <c r="E15" s="248">
        <v>40</v>
      </c>
    </row>
    <row r="16" spans="1:11" x14ac:dyDescent="0.15">
      <c r="B16" s="215" t="s">
        <v>769</v>
      </c>
      <c r="C16" s="214">
        <v>10</v>
      </c>
      <c r="D16" s="246">
        <v>1</v>
      </c>
      <c r="E16" s="248">
        <v>20</v>
      </c>
    </row>
    <row r="17" spans="2:7" ht="14" thickBot="1" x14ac:dyDescent="0.2">
      <c r="B17" s="219" t="s">
        <v>793</v>
      </c>
      <c r="C17" s="220">
        <v>5</v>
      </c>
      <c r="D17" s="246">
        <v>1</v>
      </c>
      <c r="E17" s="248">
        <v>30</v>
      </c>
    </row>
    <row r="18" spans="2:7" x14ac:dyDescent="0.15">
      <c r="B18" s="157"/>
      <c r="C18" s="157"/>
      <c r="D18" s="190"/>
      <c r="E18" s="190"/>
      <c r="F18" s="168"/>
      <c r="G18" s="210"/>
    </row>
    <row r="19" spans="2:7" x14ac:dyDescent="0.15">
      <c r="B19" s="161" t="s">
        <v>704</v>
      </c>
      <c r="C19" s="133">
        <v>2</v>
      </c>
      <c r="D19" s="190"/>
      <c r="E19" s="191"/>
      <c r="G19" s="210"/>
    </row>
    <row r="20" spans="2:7" x14ac:dyDescent="0.15">
      <c r="B20" s="157" t="s">
        <v>705</v>
      </c>
      <c r="C20" s="189">
        <v>1</v>
      </c>
      <c r="D20" s="237" t="str">
        <f>IF(SUM(C20:C21)&lt;&gt;C19,"&lt;&lt;Must add up to OOS SKU Count", "")</f>
        <v/>
      </c>
      <c r="E20" s="237"/>
      <c r="G20" s="210"/>
    </row>
    <row r="21" spans="2:7" x14ac:dyDescent="0.15">
      <c r="B21" s="157" t="s">
        <v>706</v>
      </c>
      <c r="C21" s="189">
        <v>1</v>
      </c>
      <c r="D21" s="237" t="str">
        <f>IF(SUM(C20:C21)&lt;&gt;C19,"&lt;&lt;Must add up to OOS SKU Count", "")</f>
        <v/>
      </c>
      <c r="E21" s="237"/>
    </row>
    <row r="22" spans="2:7" x14ac:dyDescent="0.15">
      <c r="B22" s="161" t="s">
        <v>838</v>
      </c>
      <c r="C22" s="133">
        <v>1</v>
      </c>
      <c r="D22" s="138"/>
      <c r="F22" s="181"/>
      <c r="G22" s="210"/>
    </row>
    <row r="23" spans="2:7" x14ac:dyDescent="0.15">
      <c r="B23" s="16"/>
      <c r="C23" s="133"/>
      <c r="F23" s="164"/>
    </row>
    <row r="24" spans="2:7" x14ac:dyDescent="0.15">
      <c r="B24" s="139" t="s">
        <v>451</v>
      </c>
      <c r="C24" s="133"/>
      <c r="F24" s="168"/>
    </row>
    <row r="25" spans="2:7" x14ac:dyDescent="0.15">
      <c r="B25" s="16"/>
      <c r="C25" s="133"/>
      <c r="F25" s="164"/>
    </row>
    <row r="26" spans="2:7" ht="14" x14ac:dyDescent="0.15">
      <c r="B26" s="144" t="s">
        <v>605</v>
      </c>
      <c r="C26" s="146" t="s">
        <v>607</v>
      </c>
      <c r="E26" s="146" t="s">
        <v>740</v>
      </c>
      <c r="F26" s="164"/>
    </row>
    <row r="27" spans="2:7" x14ac:dyDescent="0.15">
      <c r="B27" s="197" t="s">
        <v>676</v>
      </c>
      <c r="C27" s="250">
        <f>C53</f>
        <v>29.965004955489647</v>
      </c>
      <c r="F27" s="164"/>
    </row>
    <row r="28" spans="2:7" x14ac:dyDescent="0.15">
      <c r="B28" s="140" t="s">
        <v>794</v>
      </c>
      <c r="C28" s="251">
        <f>C61</f>
        <v>56.998909665049624</v>
      </c>
      <c r="E28" s="207">
        <f>'Cost Analysis'!C18</f>
        <v>0.7372883102607265</v>
      </c>
      <c r="F28" s="164"/>
    </row>
    <row r="29" spans="2:7" x14ac:dyDescent="0.15">
      <c r="B29" s="140" t="s">
        <v>795</v>
      </c>
      <c r="C29" s="251">
        <f>F62</f>
        <v>62.608854741175868</v>
      </c>
      <c r="E29" s="207">
        <f>'Cost Analysis'!C19</f>
        <v>0.8902868123368971</v>
      </c>
    </row>
    <row r="30" spans="2:7" x14ac:dyDescent="0.15">
      <c r="B30" s="140" t="s">
        <v>796</v>
      </c>
      <c r="C30" s="251">
        <f>I62</f>
        <v>67.428593238905506</v>
      </c>
      <c r="E30" s="207">
        <f>'Cost Analysis'!C20</f>
        <v>1.0217342259113416</v>
      </c>
    </row>
    <row r="31" spans="2:7" x14ac:dyDescent="0.15">
      <c r="B31" s="140" t="s">
        <v>797</v>
      </c>
      <c r="C31" s="251">
        <f>C71</f>
        <v>46.998538671267212</v>
      </c>
      <c r="E31" s="207">
        <f>'Cost Analysis'!C21</f>
        <v>0.46455091952120625</v>
      </c>
    </row>
    <row r="32" spans="2:7" x14ac:dyDescent="0.15">
      <c r="B32" s="140" t="s">
        <v>798</v>
      </c>
      <c r="C32" s="251">
        <f>F72</f>
        <v>52.608483747393457</v>
      </c>
      <c r="E32" s="207">
        <f>'Cost Analysis'!C22</f>
        <v>0.61754942159737669</v>
      </c>
    </row>
    <row r="33" spans="2:9" x14ac:dyDescent="0.15">
      <c r="B33" s="140" t="s">
        <v>799</v>
      </c>
      <c r="C33" s="251">
        <f>I72</f>
        <v>57.428222245123095</v>
      </c>
      <c r="E33" s="207">
        <f>'Cost Analysis'!C23</f>
        <v>0.74899683517182136</v>
      </c>
    </row>
    <row r="34" spans="2:9" s="145" customFormat="1" ht="13.25" customHeight="1" x14ac:dyDescent="0.15">
      <c r="B34" s="142" t="s">
        <v>606</v>
      </c>
      <c r="C34" s="251">
        <f>C78</f>
        <v>35.522359500099846</v>
      </c>
      <c r="D34" s="130"/>
      <c r="E34" s="207">
        <f>'Cost Analysis'!C24</f>
        <v>0.15156421485300553</v>
      </c>
      <c r="F34" s="138"/>
      <c r="G34" s="210"/>
      <c r="I34" s="130"/>
    </row>
    <row r="35" spans="2:9" s="145" customFormat="1" ht="13.25" customHeight="1" x14ac:dyDescent="0.15">
      <c r="B35" s="142" t="s">
        <v>860</v>
      </c>
      <c r="C35" s="251">
        <f>C87</f>
        <v>47.977753095749698</v>
      </c>
      <c r="D35" s="130"/>
      <c r="E35" s="207">
        <f>'Cost Analysis'!C25</f>
        <v>0.49125676746163777</v>
      </c>
      <c r="F35" s="130"/>
      <c r="G35" s="130"/>
      <c r="I35" s="130"/>
    </row>
    <row r="36" spans="2:9" s="145" customFormat="1" ht="13.25" customHeight="1" x14ac:dyDescent="0.15">
      <c r="B36" s="142" t="s">
        <v>861</v>
      </c>
      <c r="C36" s="251">
        <f>C97</f>
        <v>53.587698171875942</v>
      </c>
      <c r="D36" s="130"/>
      <c r="E36" s="207">
        <f>'Cost Analysis'!C26</f>
        <v>0.64425526953780798</v>
      </c>
      <c r="F36" s="130"/>
      <c r="G36" s="130"/>
      <c r="I36" s="130"/>
    </row>
    <row r="37" spans="2:9" s="145" customFormat="1" ht="13.25" customHeight="1" x14ac:dyDescent="0.15">
      <c r="B37" s="142" t="s">
        <v>862</v>
      </c>
      <c r="C37" s="251">
        <f>C107</f>
        <v>58.40743666960558</v>
      </c>
      <c r="D37" s="130"/>
      <c r="E37" s="207">
        <f>'Cost Analysis'!C27</f>
        <v>0.77570268311225277</v>
      </c>
      <c r="F37" s="130"/>
      <c r="G37" s="130"/>
      <c r="I37" s="130"/>
    </row>
    <row r="38" spans="2:9" s="145" customFormat="1" ht="13.25" customHeight="1" x14ac:dyDescent="0.15">
      <c r="B38" s="142" t="s">
        <v>863</v>
      </c>
      <c r="C38" s="251">
        <f>F86</f>
        <v>37.291567270613001</v>
      </c>
      <c r="D38" s="130"/>
      <c r="E38" s="207">
        <f>'Cost Analysis'!C28</f>
        <v>0.19981533586700048</v>
      </c>
      <c r="F38" s="130"/>
      <c r="G38" s="130"/>
      <c r="I38" s="130"/>
    </row>
    <row r="39" spans="2:9" s="145" customFormat="1" ht="13.25" customHeight="1" x14ac:dyDescent="0.15">
      <c r="B39" s="142" t="s">
        <v>864</v>
      </c>
      <c r="C39" s="251">
        <f>F96</f>
        <v>42.901512346739246</v>
      </c>
      <c r="D39" s="130"/>
      <c r="E39" s="207">
        <f>'Cost Analysis'!C29</f>
        <v>0.35281383794317089</v>
      </c>
      <c r="F39" s="130"/>
      <c r="G39" s="130"/>
      <c r="I39" s="130"/>
    </row>
    <row r="40" spans="2:9" s="145" customFormat="1" ht="13.25" customHeight="1" x14ac:dyDescent="0.15">
      <c r="B40" s="142" t="s">
        <v>865</v>
      </c>
      <c r="C40" s="251">
        <f>F105</f>
        <v>47.721250844468884</v>
      </c>
      <c r="D40" s="130"/>
      <c r="E40" s="207">
        <f>'Cost Analysis'!C30</f>
        <v>0.48426125151761551</v>
      </c>
      <c r="F40" s="130"/>
      <c r="G40" s="130"/>
      <c r="I40" s="130"/>
    </row>
    <row r="42" spans="2:9" x14ac:dyDescent="0.15">
      <c r="B42" s="138" t="s">
        <v>608</v>
      </c>
    </row>
    <row r="45" spans="2:9" x14ac:dyDescent="0.15">
      <c r="B45" s="154" t="s">
        <v>611</v>
      </c>
      <c r="E45" s="235"/>
      <c r="F45" s="235"/>
    </row>
    <row r="46" spans="2:9" x14ac:dyDescent="0.15">
      <c r="B46" s="154"/>
      <c r="E46" s="185"/>
      <c r="F46" s="195"/>
    </row>
    <row r="47" spans="2:9" x14ac:dyDescent="0.15">
      <c r="B47" s="235" t="s">
        <v>670</v>
      </c>
      <c r="C47" s="235"/>
      <c r="D47" s="138"/>
    </row>
    <row r="48" spans="2:9" x14ac:dyDescent="0.15">
      <c r="B48" s="148" t="s">
        <v>613</v>
      </c>
      <c r="C48" s="153" t="s">
        <v>607</v>
      </c>
      <c r="D48" s="138"/>
      <c r="E48" s="138"/>
      <c r="F48" s="179"/>
    </row>
    <row r="49" spans="2:9" x14ac:dyDescent="0.15">
      <c r="B49" s="147" t="s">
        <v>491</v>
      </c>
      <c r="C49" s="141">
        <f>'DC Send to Store'!I109</f>
        <v>14.461739675851177</v>
      </c>
      <c r="D49" s="138"/>
    </row>
    <row r="50" spans="2:9" x14ac:dyDescent="0.15">
      <c r="B50" s="147" t="s">
        <v>597</v>
      </c>
      <c r="C50" s="141">
        <f>'Move Product to Salesfloor'!I54</f>
        <v>4.3488715605784751</v>
      </c>
      <c r="D50" s="138"/>
    </row>
    <row r="51" spans="2:9" x14ac:dyDescent="0.15">
      <c r="B51" s="147" t="s">
        <v>598</v>
      </c>
      <c r="C51" s="141">
        <f>'Packout Product onto Shelf'!I58</f>
        <v>8.8878201825197802</v>
      </c>
      <c r="D51" s="138"/>
    </row>
    <row r="52" spans="2:9" ht="14" thickBot="1" x14ac:dyDescent="0.2">
      <c r="B52" s="147" t="s">
        <v>714</v>
      </c>
      <c r="C52" s="141">
        <f>'Checkout Customer'!I49</f>
        <v>2.266573536540216</v>
      </c>
      <c r="D52" s="138"/>
    </row>
    <row r="53" spans="2:9" ht="14" thickBot="1" x14ac:dyDescent="0.2">
      <c r="B53" s="151" t="s">
        <v>173</v>
      </c>
      <c r="C53" s="152">
        <f>SUM(C49:C52)</f>
        <v>29.965004955489647</v>
      </c>
      <c r="D53" s="138"/>
    </row>
    <row r="54" spans="2:9" x14ac:dyDescent="0.15">
      <c r="C54" s="138"/>
      <c r="D54" s="138"/>
    </row>
    <row r="55" spans="2:9" x14ac:dyDescent="0.15">
      <c r="B55" s="235" t="s">
        <v>800</v>
      </c>
      <c r="C55" s="235"/>
      <c r="D55" s="145"/>
      <c r="E55" s="235" t="s">
        <v>801</v>
      </c>
      <c r="F55" s="235"/>
      <c r="G55" s="145"/>
      <c r="H55" s="235" t="s">
        <v>802</v>
      </c>
      <c r="I55" s="235"/>
    </row>
    <row r="56" spans="2:9" x14ac:dyDescent="0.15">
      <c r="B56" s="148" t="s">
        <v>613</v>
      </c>
      <c r="C56" s="153" t="s">
        <v>607</v>
      </c>
      <c r="E56" s="148" t="s">
        <v>613</v>
      </c>
      <c r="F56" s="153" t="s">
        <v>607</v>
      </c>
      <c r="H56" s="148" t="s">
        <v>613</v>
      </c>
      <c r="I56" s="153" t="s">
        <v>607</v>
      </c>
    </row>
    <row r="57" spans="2:9" x14ac:dyDescent="0.15">
      <c r="B57" s="147" t="s">
        <v>491</v>
      </c>
      <c r="C57" s="141">
        <f>'DC Send to Store'!I109</f>
        <v>14.461739675851177</v>
      </c>
      <c r="E57" s="147" t="s">
        <v>491</v>
      </c>
      <c r="F57" s="141">
        <f>'DC Send to Store'!I109</f>
        <v>14.461739675851177</v>
      </c>
      <c r="H57" s="147" t="s">
        <v>491</v>
      </c>
      <c r="I57" s="141">
        <f>'DC Send to Store'!I109</f>
        <v>14.461739675851177</v>
      </c>
    </row>
    <row r="58" spans="2:9" x14ac:dyDescent="0.15">
      <c r="B58" s="147" t="s">
        <v>597</v>
      </c>
      <c r="C58" s="141">
        <f>'Move Product to Salesfloor'!I54</f>
        <v>4.3488715605784751</v>
      </c>
      <c r="E58" s="147" t="s">
        <v>597</v>
      </c>
      <c r="F58" s="141">
        <f>'Move Product to Salesfloor'!I54</f>
        <v>4.3488715605784751</v>
      </c>
      <c r="H58" s="147" t="s">
        <v>597</v>
      </c>
      <c r="I58" s="141">
        <f>'Move Product to Salesfloor'!I54</f>
        <v>4.3488715605784751</v>
      </c>
    </row>
    <row r="59" spans="2:9" x14ac:dyDescent="0.15">
      <c r="B59" s="147" t="s">
        <v>598</v>
      </c>
      <c r="C59" s="141">
        <f>'Packout Product onto Shelf'!I58</f>
        <v>8.8878201825197802</v>
      </c>
      <c r="E59" s="147" t="s">
        <v>598</v>
      </c>
      <c r="F59" s="141">
        <f>'Packout Product onto Shelf'!I58</f>
        <v>8.8878201825197802</v>
      </c>
      <c r="H59" s="147" t="s">
        <v>598</v>
      </c>
      <c r="I59" s="141">
        <f>'Packout Product onto Shelf'!I58</f>
        <v>8.8878201825197802</v>
      </c>
    </row>
    <row r="60" spans="2:9" ht="14" thickBot="1" x14ac:dyDescent="0.2">
      <c r="B60" s="149" t="s">
        <v>638</v>
      </c>
      <c r="C60" s="150">
        <f>'Order Picking'!I142</f>
        <v>29.300478246100194</v>
      </c>
      <c r="E60" s="149" t="s">
        <v>638</v>
      </c>
      <c r="F60" s="150">
        <f>'Order Picking'!I142</f>
        <v>29.300478246100194</v>
      </c>
      <c r="H60" s="149" t="s">
        <v>638</v>
      </c>
      <c r="I60" s="150">
        <f>'Order Picking'!I142</f>
        <v>29.300478246100194</v>
      </c>
    </row>
    <row r="61" spans="2:9" ht="14" thickBot="1" x14ac:dyDescent="0.2">
      <c r="B61" s="151" t="s">
        <v>173</v>
      </c>
      <c r="C61" s="152">
        <f>SUM(C57:C60)</f>
        <v>56.998909665049624</v>
      </c>
      <c r="E61" s="147" t="s">
        <v>741</v>
      </c>
      <c r="F61" s="141">
        <f>'Curbside Delivery_In Store'!I48</f>
        <v>5.6099450761262455</v>
      </c>
      <c r="H61" s="147" t="s">
        <v>758</v>
      </c>
      <c r="I61" s="141">
        <f>'Home Delivery_In Store'!I76</f>
        <v>10.429683573855881</v>
      </c>
    </row>
    <row r="62" spans="2:9" ht="14" thickBot="1" x14ac:dyDescent="0.2">
      <c r="E62" s="151" t="s">
        <v>173</v>
      </c>
      <c r="F62" s="152">
        <f>SUM(F57:F61)</f>
        <v>62.608854741175868</v>
      </c>
      <c r="H62" s="151" t="s">
        <v>173</v>
      </c>
      <c r="I62" s="152">
        <f>SUM(I57:I61)</f>
        <v>67.428593238905506</v>
      </c>
    </row>
    <row r="64" spans="2:9" x14ac:dyDescent="0.15">
      <c r="B64" s="156" t="s">
        <v>803</v>
      </c>
      <c r="C64" s="156"/>
      <c r="E64" s="156" t="s">
        <v>804</v>
      </c>
      <c r="F64" s="156"/>
      <c r="H64" s="156" t="s">
        <v>805</v>
      </c>
      <c r="I64" s="156"/>
    </row>
    <row r="65" spans="2:9" x14ac:dyDescent="0.15">
      <c r="B65" s="148" t="s">
        <v>613</v>
      </c>
      <c r="C65" s="153" t="s">
        <v>607</v>
      </c>
      <c r="E65" s="148" t="s">
        <v>613</v>
      </c>
      <c r="F65" s="153" t="s">
        <v>607</v>
      </c>
      <c r="H65" s="148" t="s">
        <v>613</v>
      </c>
      <c r="I65" s="153" t="s">
        <v>607</v>
      </c>
    </row>
    <row r="66" spans="2:9" x14ac:dyDescent="0.15">
      <c r="B66" s="147" t="s">
        <v>491</v>
      </c>
      <c r="C66" s="196">
        <f>'DC Send to Store'!I109</f>
        <v>14.461739675851177</v>
      </c>
      <c r="E66" s="147" t="s">
        <v>491</v>
      </c>
      <c r="F66" s="196">
        <f>'DC Send to Store'!I109</f>
        <v>14.461739675851177</v>
      </c>
      <c r="H66" s="147" t="s">
        <v>491</v>
      </c>
      <c r="I66" s="196">
        <f>'DC Send to Store'!I109</f>
        <v>14.461739675851177</v>
      </c>
    </row>
    <row r="67" spans="2:9" x14ac:dyDescent="0.15">
      <c r="B67" s="147" t="s">
        <v>599</v>
      </c>
      <c r="C67" s="141">
        <f>'Move Fast Product to Backroom'!I56</f>
        <v>2.3871846839110069</v>
      </c>
      <c r="E67" s="147" t="s">
        <v>599</v>
      </c>
      <c r="F67" s="141">
        <f>'Move Fast Product to Backroom'!I56</f>
        <v>2.3871846839110069</v>
      </c>
      <c r="H67" s="147" t="s">
        <v>599</v>
      </c>
      <c r="I67" s="141">
        <f>'Move Fast Product to Backroom'!I56</f>
        <v>2.3871846839110069</v>
      </c>
    </row>
    <row r="68" spans="2:9" x14ac:dyDescent="0.15">
      <c r="B68" s="147" t="s">
        <v>600</v>
      </c>
      <c r="C68" s="141">
        <f>'Move Slow Product to Salesfloor'!I54</f>
        <v>1.8302359932671501</v>
      </c>
      <c r="E68" s="147" t="s">
        <v>600</v>
      </c>
      <c r="F68" s="141">
        <f>'Move Slow Product to Salesfloor'!I54</f>
        <v>1.8302359932671501</v>
      </c>
      <c r="H68" s="147" t="s">
        <v>600</v>
      </c>
      <c r="I68" s="141">
        <f>'Move Slow Product to Salesfloor'!I54</f>
        <v>1.8302359932671501</v>
      </c>
    </row>
    <row r="69" spans="2:9" x14ac:dyDescent="0.15">
      <c r="B69" s="147" t="s">
        <v>601</v>
      </c>
      <c r="C69" s="141">
        <f>'Packout Slow Product on Shelf'!I56</f>
        <v>3.4474024710017974</v>
      </c>
      <c r="E69" s="147" t="s">
        <v>601</v>
      </c>
      <c r="F69" s="141">
        <f>'Packout Slow Product on Shelf'!I56</f>
        <v>3.4474024710017974</v>
      </c>
      <c r="H69" s="147" t="s">
        <v>601</v>
      </c>
      <c r="I69" s="141">
        <f>'Packout Slow Product on Shelf'!I56</f>
        <v>3.4474024710017974</v>
      </c>
    </row>
    <row r="70" spans="2:9" ht="14" thickBot="1" x14ac:dyDescent="0.2">
      <c r="B70" s="149" t="s">
        <v>638</v>
      </c>
      <c r="C70" s="150">
        <f>'Order Picking_'!I191</f>
        <v>24.871975847236083</v>
      </c>
      <c r="E70" s="149" t="s">
        <v>638</v>
      </c>
      <c r="F70" s="150">
        <f>'Order Picking_'!I191</f>
        <v>24.871975847236083</v>
      </c>
      <c r="H70" s="149" t="s">
        <v>638</v>
      </c>
      <c r="I70" s="150">
        <f>'Order Picking_'!I191</f>
        <v>24.871975847236083</v>
      </c>
    </row>
    <row r="71" spans="2:9" ht="14" thickBot="1" x14ac:dyDescent="0.2">
      <c r="B71" s="151" t="s">
        <v>173</v>
      </c>
      <c r="C71" s="152">
        <f>SUM(C66:C70)</f>
        <v>46.998538671267212</v>
      </c>
      <c r="E71" s="147" t="s">
        <v>741</v>
      </c>
      <c r="F71" s="141">
        <f>'Curbside Delivery_In Store'!I48</f>
        <v>5.6099450761262455</v>
      </c>
      <c r="H71" s="147" t="s">
        <v>758</v>
      </c>
      <c r="I71" s="141">
        <f>'Home Delivery_In Store'!I76</f>
        <v>10.429683573855881</v>
      </c>
    </row>
    <row r="72" spans="2:9" ht="14" thickBot="1" x14ac:dyDescent="0.2">
      <c r="E72" s="151" t="s">
        <v>173</v>
      </c>
      <c r="F72" s="152">
        <f>SUM(F66:F71)</f>
        <v>52.608483747393457</v>
      </c>
      <c r="H72" s="151" t="s">
        <v>173</v>
      </c>
      <c r="I72" s="152">
        <f>SUM(I66:I71)</f>
        <v>57.428222245123095</v>
      </c>
    </row>
    <row r="74" spans="2:9" x14ac:dyDescent="0.15">
      <c r="B74" s="156" t="s">
        <v>614</v>
      </c>
      <c r="C74" s="156"/>
    </row>
    <row r="75" spans="2:9" x14ac:dyDescent="0.15">
      <c r="B75" s="148" t="s">
        <v>613</v>
      </c>
      <c r="C75" s="153" t="s">
        <v>607</v>
      </c>
    </row>
    <row r="76" spans="2:9" x14ac:dyDescent="0.15">
      <c r="B76" s="149" t="s">
        <v>612</v>
      </c>
      <c r="C76" s="150">
        <f>'Order Picking and Packaging'!I159</f>
        <v>25.092675926243967</v>
      </c>
    </row>
    <row r="77" spans="2:9" ht="14" thickBot="1" x14ac:dyDescent="0.2">
      <c r="B77" s="149" t="s">
        <v>853</v>
      </c>
      <c r="C77" s="150">
        <f>'Home Delivery_In Store'!I76</f>
        <v>10.429683573855881</v>
      </c>
    </row>
    <row r="78" spans="2:9" ht="14" thickBot="1" x14ac:dyDescent="0.2">
      <c r="B78" s="151" t="s">
        <v>173</v>
      </c>
      <c r="C78" s="152">
        <f>SUM(C76:C77)</f>
        <v>35.522359500099846</v>
      </c>
    </row>
    <row r="81" spans="2:6" x14ac:dyDescent="0.15">
      <c r="B81" s="156" t="s">
        <v>854</v>
      </c>
      <c r="C81" s="156"/>
      <c r="E81" s="156" t="s">
        <v>857</v>
      </c>
      <c r="F81" s="156"/>
    </row>
    <row r="82" spans="2:6" x14ac:dyDescent="0.15">
      <c r="B82" s="148" t="s">
        <v>613</v>
      </c>
      <c r="C82" s="153" t="s">
        <v>607</v>
      </c>
      <c r="E82" s="148" t="s">
        <v>613</v>
      </c>
      <c r="F82" s="153" t="s">
        <v>607</v>
      </c>
    </row>
    <row r="83" spans="2:6" x14ac:dyDescent="0.15">
      <c r="B83" s="147" t="s">
        <v>820</v>
      </c>
      <c r="C83" s="196">
        <f>'DC Send to Dark Store'!I109</f>
        <v>14.461739675851177</v>
      </c>
      <c r="E83" s="147" t="s">
        <v>820</v>
      </c>
      <c r="F83" s="196">
        <f>'DC Send to Dark Store'!I109</f>
        <v>14.461739675851177</v>
      </c>
    </row>
    <row r="84" spans="2:6" x14ac:dyDescent="0.15">
      <c r="B84" s="147" t="s">
        <v>821</v>
      </c>
      <c r="C84" s="141">
        <f>'Move Product to Dark Store'!I56</f>
        <v>1.9771067828503166</v>
      </c>
      <c r="E84" s="147" t="s">
        <v>821</v>
      </c>
      <c r="F84" s="141">
        <f>'Move Product to Dark Store'!I56</f>
        <v>1.9771067828503166</v>
      </c>
    </row>
    <row r="85" spans="2:6" ht="14" thickBot="1" x14ac:dyDescent="0.2">
      <c r="B85" s="147" t="s">
        <v>612</v>
      </c>
      <c r="C85" s="141">
        <f>'A. Order Picking and Packaging'!I150</f>
        <v>24.179306027885577</v>
      </c>
      <c r="E85" s="147" t="s">
        <v>835</v>
      </c>
      <c r="F85" s="141">
        <f>'B. Order Picking_Pickup'!I109</f>
        <v>20.852720811911503</v>
      </c>
    </row>
    <row r="86" spans="2:6" ht="14" thickBot="1" x14ac:dyDescent="0.2">
      <c r="B86" s="147" t="s">
        <v>834</v>
      </c>
      <c r="C86" s="141">
        <f>'A. Unbox Items_PickUp'!I84</f>
        <v>7.3596006091626283</v>
      </c>
      <c r="E86" s="151" t="s">
        <v>173</v>
      </c>
      <c r="F86" s="152">
        <f>SUM(F83:F85)</f>
        <v>37.291567270613001</v>
      </c>
    </row>
    <row r="87" spans="2:6" ht="14" thickBot="1" x14ac:dyDescent="0.2">
      <c r="B87" s="151" t="s">
        <v>173</v>
      </c>
      <c r="C87" s="152">
        <f>SUM(C83:C86)</f>
        <v>47.977753095749698</v>
      </c>
    </row>
    <row r="90" spans="2:6" x14ac:dyDescent="0.15">
      <c r="B90" s="156" t="s">
        <v>855</v>
      </c>
      <c r="C90" s="156"/>
      <c r="E90" s="156" t="s">
        <v>858</v>
      </c>
      <c r="F90" s="156"/>
    </row>
    <row r="91" spans="2:6" x14ac:dyDescent="0.15">
      <c r="B91" s="148" t="s">
        <v>613</v>
      </c>
      <c r="C91" s="153" t="s">
        <v>607</v>
      </c>
      <c r="E91" s="148" t="s">
        <v>613</v>
      </c>
      <c r="F91" s="153" t="s">
        <v>607</v>
      </c>
    </row>
    <row r="92" spans="2:6" x14ac:dyDescent="0.15">
      <c r="B92" s="147" t="s">
        <v>820</v>
      </c>
      <c r="C92" s="196">
        <f>C83</f>
        <v>14.461739675851177</v>
      </c>
      <c r="E92" s="147" t="s">
        <v>820</v>
      </c>
      <c r="F92" s="196">
        <f>F83</f>
        <v>14.461739675851177</v>
      </c>
    </row>
    <row r="93" spans="2:6" x14ac:dyDescent="0.15">
      <c r="B93" s="147" t="s">
        <v>821</v>
      </c>
      <c r="C93" s="196">
        <f t="shared" ref="C93:C95" si="0">C84</f>
        <v>1.9771067828503166</v>
      </c>
      <c r="E93" s="147" t="s">
        <v>821</v>
      </c>
      <c r="F93" s="196">
        <f>F84</f>
        <v>1.9771067828503166</v>
      </c>
    </row>
    <row r="94" spans="2:6" x14ac:dyDescent="0.15">
      <c r="B94" s="147" t="s">
        <v>612</v>
      </c>
      <c r="C94" s="196">
        <f t="shared" si="0"/>
        <v>24.179306027885577</v>
      </c>
      <c r="E94" s="147" t="s">
        <v>835</v>
      </c>
      <c r="F94" s="196">
        <f>F85</f>
        <v>20.852720811911503</v>
      </c>
    </row>
    <row r="95" spans="2:6" ht="14" thickBot="1" x14ac:dyDescent="0.2">
      <c r="B95" s="147" t="s">
        <v>834</v>
      </c>
      <c r="C95" s="196">
        <f t="shared" si="0"/>
        <v>7.3596006091626283</v>
      </c>
      <c r="E95" s="147" t="s">
        <v>741</v>
      </c>
      <c r="F95" s="196">
        <f>F71</f>
        <v>5.6099450761262455</v>
      </c>
    </row>
    <row r="96" spans="2:6" ht="14" thickBot="1" x14ac:dyDescent="0.2">
      <c r="B96" s="147" t="s">
        <v>741</v>
      </c>
      <c r="C96" s="196">
        <f>F71</f>
        <v>5.6099450761262455</v>
      </c>
      <c r="E96" s="151" t="s">
        <v>173</v>
      </c>
      <c r="F96" s="152">
        <f>SUM(F92:F95)</f>
        <v>42.901512346739246</v>
      </c>
    </row>
    <row r="97" spans="2:6" ht="14" thickBot="1" x14ac:dyDescent="0.2">
      <c r="B97" s="151" t="s">
        <v>173</v>
      </c>
      <c r="C97" s="152">
        <f>SUM(C92:C96)</f>
        <v>53.587698171875942</v>
      </c>
    </row>
    <row r="99" spans="2:6" x14ac:dyDescent="0.15">
      <c r="E99" s="156" t="s">
        <v>859</v>
      </c>
      <c r="F99" s="156"/>
    </row>
    <row r="100" spans="2:6" x14ac:dyDescent="0.15">
      <c r="B100" s="156" t="s">
        <v>856</v>
      </c>
      <c r="C100" s="156"/>
      <c r="E100" s="148" t="s">
        <v>613</v>
      </c>
      <c r="F100" s="153" t="s">
        <v>607</v>
      </c>
    </row>
    <row r="101" spans="2:6" x14ac:dyDescent="0.15">
      <c r="B101" s="148" t="s">
        <v>613</v>
      </c>
      <c r="C101" s="153" t="s">
        <v>607</v>
      </c>
      <c r="E101" s="147" t="s">
        <v>820</v>
      </c>
      <c r="F101" s="196">
        <f>F83</f>
        <v>14.461739675851177</v>
      </c>
    </row>
    <row r="102" spans="2:6" x14ac:dyDescent="0.15">
      <c r="B102" s="147" t="s">
        <v>820</v>
      </c>
      <c r="C102" s="196">
        <f>C83</f>
        <v>14.461739675851177</v>
      </c>
      <c r="E102" s="147" t="s">
        <v>821</v>
      </c>
      <c r="F102" s="196">
        <f t="shared" ref="F102:F103" si="1">F84</f>
        <v>1.9771067828503166</v>
      </c>
    </row>
    <row r="103" spans="2:6" x14ac:dyDescent="0.15">
      <c r="B103" s="147" t="s">
        <v>821</v>
      </c>
      <c r="C103" s="196">
        <f>C84</f>
        <v>1.9771067828503166</v>
      </c>
      <c r="E103" s="147" t="s">
        <v>835</v>
      </c>
      <c r="F103" s="196">
        <f t="shared" si="1"/>
        <v>20.852720811911503</v>
      </c>
    </row>
    <row r="104" spans="2:6" ht="14" thickBot="1" x14ac:dyDescent="0.2">
      <c r="B104" s="147" t="s">
        <v>612</v>
      </c>
      <c r="C104" s="196">
        <f>C85</f>
        <v>24.179306027885577</v>
      </c>
      <c r="E104" s="147" t="s">
        <v>758</v>
      </c>
      <c r="F104" s="196">
        <f>I71</f>
        <v>10.429683573855881</v>
      </c>
    </row>
    <row r="105" spans="2:6" ht="14" thickBot="1" x14ac:dyDescent="0.2">
      <c r="B105" s="147" t="s">
        <v>834</v>
      </c>
      <c r="C105" s="196">
        <f>C86</f>
        <v>7.3596006091626283</v>
      </c>
      <c r="E105" s="151" t="s">
        <v>173</v>
      </c>
      <c r="F105" s="152">
        <f>SUM(F101:F104)</f>
        <v>47.721250844468884</v>
      </c>
    </row>
    <row r="106" spans="2:6" ht="14" thickBot="1" x14ac:dyDescent="0.2">
      <c r="B106" s="147" t="s">
        <v>758</v>
      </c>
      <c r="C106" s="196">
        <f>I71</f>
        <v>10.429683573855881</v>
      </c>
    </row>
    <row r="107" spans="2:6" ht="14" thickBot="1" x14ac:dyDescent="0.2">
      <c r="B107" s="151" t="s">
        <v>173</v>
      </c>
      <c r="C107" s="152">
        <f>SUM(C102:C106)</f>
        <v>58.40743666960558</v>
      </c>
    </row>
  </sheetData>
  <mergeCells count="9">
    <mergeCell ref="E45:F45"/>
    <mergeCell ref="E55:F55"/>
    <mergeCell ref="H55:I55"/>
    <mergeCell ref="B47:C47"/>
    <mergeCell ref="A1:K1"/>
    <mergeCell ref="B55:C55"/>
    <mergeCell ref="B8:C8"/>
    <mergeCell ref="D20:E20"/>
    <mergeCell ref="D21:E21"/>
  </mergeCells>
  <conditionalFormatting sqref="C28:C40">
    <cfRule type="cellIs" dxfId="1" priority="2" operator="lessThan">
      <formula>$C$27</formula>
    </cfRule>
  </conditionalFormatting>
  <conditionalFormatting sqref="D18:D21">
    <cfRule type="notContainsBlanks" dxfId="0" priority="4">
      <formula>LEN(TRIM(D18))&gt;0</formula>
    </cfRule>
  </conditionalFormatting>
  <dataValidations disablePrompts="1" count="3">
    <dataValidation type="custom" allowBlank="1" showInputMessage="1" showErrorMessage="1" sqref="C21:C22" xr:uid="{181FCBAD-847C-43F4-988F-958784DE86B6}">
      <formula1>C21&lt;=C10</formula1>
    </dataValidation>
    <dataValidation type="custom" allowBlank="1" showInputMessage="1" showErrorMessage="1" sqref="C19" xr:uid="{DE80FF3D-66A8-4296-B47C-9016DCACB67D}">
      <formula1>C19&lt;=C10</formula1>
    </dataValidation>
    <dataValidation type="custom" allowBlank="1" showInputMessage="1" showErrorMessage="1" sqref="C20" xr:uid="{18464569-67B6-456B-8EF3-824136CEBB7D}">
      <formula1>C20&lt;=C19</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AA4-6540-44D6-8070-7857413017AF}">
  <sheetPr codeName="Sheet3">
    <tabColor theme="4"/>
  </sheetPr>
  <dimension ref="B3:L43"/>
  <sheetViews>
    <sheetView topLeftCell="A6" zoomScaleNormal="100" workbookViewId="0">
      <selection activeCell="E23" sqref="E23"/>
    </sheetView>
  </sheetViews>
  <sheetFormatPr baseColWidth="10" defaultColWidth="8.83203125" defaultRowHeight="13" x14ac:dyDescent="0.15"/>
  <cols>
    <col min="1" max="1" width="8.83203125" style="130"/>
    <col min="2" max="2" width="39.33203125" style="130" customWidth="1"/>
    <col min="3" max="4" width="8.83203125" style="130"/>
    <col min="5" max="5" width="24.83203125" style="130" bestFit="1" customWidth="1"/>
    <col min="6" max="6" width="15" style="130" customWidth="1"/>
    <col min="7" max="7" width="8.83203125" style="130"/>
    <col min="8" max="8" width="17" style="130" customWidth="1"/>
    <col min="9" max="9" width="14.33203125" style="130" customWidth="1"/>
    <col min="10" max="10" width="8.83203125" style="130"/>
    <col min="11" max="11" width="19.83203125" style="130" bestFit="1" customWidth="1"/>
    <col min="12" max="12" width="16.1640625" style="130" customWidth="1"/>
    <col min="13" max="16384" width="8.83203125" style="130"/>
  </cols>
  <sheetData>
    <row r="3" spans="2:12" x14ac:dyDescent="0.15">
      <c r="B3" s="136" t="s">
        <v>603</v>
      </c>
    </row>
    <row r="4" spans="2:12" x14ac:dyDescent="0.15">
      <c r="B4" s="137" t="s">
        <v>678</v>
      </c>
    </row>
    <row r="5" spans="2:12" x14ac:dyDescent="0.15">
      <c r="B5" s="130" t="s">
        <v>677</v>
      </c>
    </row>
    <row r="6" spans="2:12" x14ac:dyDescent="0.15">
      <c r="B6" s="138" t="s">
        <v>806</v>
      </c>
    </row>
    <row r="8" spans="2:12" x14ac:dyDescent="0.15">
      <c r="B8" s="238" t="s">
        <v>807</v>
      </c>
      <c r="C8" s="238"/>
      <c r="E8" s="238" t="s">
        <v>679</v>
      </c>
      <c r="F8" s="238"/>
      <c r="H8" s="238" t="s">
        <v>680</v>
      </c>
      <c r="I8" s="238"/>
      <c r="K8" s="238" t="s">
        <v>681</v>
      </c>
      <c r="L8" s="238"/>
    </row>
    <row r="9" spans="2:12" x14ac:dyDescent="0.15">
      <c r="B9" s="164" t="s">
        <v>531</v>
      </c>
      <c r="C9" s="165">
        <v>1000</v>
      </c>
      <c r="D9" s="210"/>
      <c r="E9" s="181" t="s">
        <v>370</v>
      </c>
      <c r="F9" s="130">
        <v>10</v>
      </c>
      <c r="H9" s="181" t="s">
        <v>370</v>
      </c>
      <c r="I9" s="130">
        <v>6</v>
      </c>
      <c r="K9" s="181" t="s">
        <v>533</v>
      </c>
      <c r="L9" s="91">
        <v>25</v>
      </c>
    </row>
    <row r="10" spans="2:12" x14ac:dyDescent="0.15">
      <c r="B10" s="164" t="s">
        <v>675</v>
      </c>
      <c r="C10" s="165">
        <v>0.3</v>
      </c>
      <c r="K10" s="130" t="s">
        <v>697</v>
      </c>
      <c r="L10" s="133">
        <v>5</v>
      </c>
    </row>
    <row r="11" spans="2:12" x14ac:dyDescent="0.15">
      <c r="B11" s="164" t="s">
        <v>485</v>
      </c>
      <c r="C11" s="165">
        <v>5</v>
      </c>
      <c r="D11" s="210"/>
      <c r="G11" s="169"/>
    </row>
    <row r="12" spans="2:12" x14ac:dyDescent="0.15">
      <c r="B12" s="164" t="s">
        <v>449</v>
      </c>
      <c r="C12" s="165">
        <v>40</v>
      </c>
      <c r="D12" s="210"/>
      <c r="K12" s="183" t="s">
        <v>735</v>
      </c>
    </row>
    <row r="13" spans="2:12" x14ac:dyDescent="0.15">
      <c r="B13" s="164" t="s">
        <v>530</v>
      </c>
      <c r="C13" s="165">
        <v>15</v>
      </c>
      <c r="D13" s="210"/>
      <c r="K13" s="181" t="s">
        <v>534</v>
      </c>
      <c r="L13" s="91">
        <f>C18*('Main Page'!C9/'Secondary Assumptions'!L10)</f>
        <v>1200</v>
      </c>
    </row>
    <row r="14" spans="2:12" x14ac:dyDescent="0.15">
      <c r="B14" s="168" t="s">
        <v>450</v>
      </c>
      <c r="C14" s="165">
        <v>10</v>
      </c>
      <c r="D14" s="210"/>
      <c r="K14" s="181" t="s">
        <v>535</v>
      </c>
      <c r="L14" s="91">
        <f>L13/L9</f>
        <v>48</v>
      </c>
    </row>
    <row r="15" spans="2:12" x14ac:dyDescent="0.15">
      <c r="B15" s="130" t="s">
        <v>486</v>
      </c>
      <c r="C15" s="165">
        <v>5</v>
      </c>
      <c r="D15" s="210"/>
    </row>
    <row r="16" spans="2:12" x14ac:dyDescent="0.15">
      <c r="B16" s="130" t="s">
        <v>695</v>
      </c>
      <c r="C16" s="165">
        <v>0.95</v>
      </c>
      <c r="D16" s="210"/>
    </row>
    <row r="17" spans="2:4" x14ac:dyDescent="0.15">
      <c r="B17" s="130" t="s">
        <v>331</v>
      </c>
      <c r="C17" s="165">
        <v>6</v>
      </c>
    </row>
    <row r="18" spans="2:4" x14ac:dyDescent="0.15">
      <c r="B18" s="181" t="s">
        <v>332</v>
      </c>
      <c r="C18" s="165">
        <v>300</v>
      </c>
      <c r="D18" s="210"/>
    </row>
    <row r="19" spans="2:4" x14ac:dyDescent="0.15">
      <c r="B19" s="164" t="s">
        <v>646</v>
      </c>
      <c r="C19" s="165">
        <v>1.1000000000000001</v>
      </c>
    </row>
    <row r="20" spans="2:4" x14ac:dyDescent="0.15">
      <c r="B20" s="168" t="s">
        <v>393</v>
      </c>
      <c r="C20" s="165">
        <v>0.15</v>
      </c>
    </row>
    <row r="21" spans="2:4" x14ac:dyDescent="0.15">
      <c r="B21" s="164" t="s">
        <v>410</v>
      </c>
      <c r="C21" s="165">
        <v>3</v>
      </c>
    </row>
    <row r="22" spans="2:4" x14ac:dyDescent="0.15">
      <c r="B22" s="164" t="s">
        <v>443</v>
      </c>
      <c r="C22" s="165">
        <v>0.5</v>
      </c>
    </row>
    <row r="23" spans="2:4" x14ac:dyDescent="0.15">
      <c r="B23" s="164" t="s">
        <v>701</v>
      </c>
      <c r="C23" s="165">
        <v>0.3</v>
      </c>
    </row>
    <row r="24" spans="2:4" x14ac:dyDescent="0.15">
      <c r="B24" s="164" t="s">
        <v>733</v>
      </c>
      <c r="C24" s="165">
        <v>0.9</v>
      </c>
    </row>
    <row r="25" spans="2:4" x14ac:dyDescent="0.15">
      <c r="B25" s="138" t="s">
        <v>769</v>
      </c>
      <c r="C25" s="211">
        <f>'Main Page'!C16</f>
        <v>10</v>
      </c>
    </row>
    <row r="26" spans="2:4" x14ac:dyDescent="0.15">
      <c r="B26" s="138" t="s">
        <v>793</v>
      </c>
      <c r="C26" s="211">
        <f>'Main Page'!C17</f>
        <v>5</v>
      </c>
    </row>
    <row r="27" spans="2:4" x14ac:dyDescent="0.15">
      <c r="B27" s="138" t="s">
        <v>816</v>
      </c>
      <c r="C27" s="165">
        <v>0.12</v>
      </c>
    </row>
    <row r="29" spans="2:4" x14ac:dyDescent="0.15">
      <c r="B29" s="183" t="s">
        <v>735</v>
      </c>
      <c r="C29" s="133"/>
    </row>
    <row r="30" spans="2:4" x14ac:dyDescent="0.15">
      <c r="B30" s="164" t="s">
        <v>532</v>
      </c>
      <c r="C30" s="212">
        <f>C9*C10/'Main Page'!C9</f>
        <v>15</v>
      </c>
    </row>
    <row r="31" spans="2:4" x14ac:dyDescent="0.15">
      <c r="B31" s="164" t="s">
        <v>411</v>
      </c>
      <c r="C31" s="133">
        <f>'Main Page'!C9/C21</f>
        <v>6.666666666666667</v>
      </c>
    </row>
    <row r="43" spans="2:3" x14ac:dyDescent="0.15">
      <c r="B43" s="239"/>
      <c r="C43" s="239"/>
    </row>
  </sheetData>
  <mergeCells count="5">
    <mergeCell ref="B8:C8"/>
    <mergeCell ref="E8:F8"/>
    <mergeCell ref="H8:I8"/>
    <mergeCell ref="K8:L8"/>
    <mergeCell ref="B43:C4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65E5-1958-44F5-BD61-94D68F260E2C}">
  <sheetPr codeName="Sheet20">
    <tabColor theme="4"/>
  </sheetPr>
  <dimension ref="A1:I78"/>
  <sheetViews>
    <sheetView zoomScale="90" zoomScaleNormal="90" workbookViewId="0">
      <selection activeCell="C5" sqref="C5"/>
    </sheetView>
  </sheetViews>
  <sheetFormatPr baseColWidth="10" defaultColWidth="8.83203125" defaultRowHeight="13" x14ac:dyDescent="0.15"/>
  <cols>
    <col min="1" max="1" width="8.83203125" style="130"/>
    <col min="2" max="2" width="48.5" style="130" bestFit="1" customWidth="1"/>
    <col min="3" max="3" width="11.33203125" style="130" customWidth="1"/>
    <col min="4" max="4" width="8.83203125" style="130" customWidth="1"/>
    <col min="5" max="16384" width="8.83203125" style="130"/>
  </cols>
  <sheetData>
    <row r="1" spans="1:9" ht="30" x14ac:dyDescent="0.3">
      <c r="A1" s="236" t="s">
        <v>671</v>
      </c>
      <c r="B1" s="236"/>
      <c r="C1" s="236"/>
      <c r="D1" s="236"/>
    </row>
    <row r="3" spans="1:9" x14ac:dyDescent="0.15">
      <c r="B3" s="162" t="s">
        <v>736</v>
      </c>
      <c r="C3" s="192">
        <f>'Main Page'!C13</f>
        <v>5</v>
      </c>
    </row>
    <row r="4" spans="1:9" x14ac:dyDescent="0.15">
      <c r="B4" s="162" t="s">
        <v>737</v>
      </c>
      <c r="C4" s="209">
        <f>'Main Page'!C14</f>
        <v>0.11</v>
      </c>
    </row>
    <row r="5" spans="1:9" x14ac:dyDescent="0.15">
      <c r="B5" s="162" t="s">
        <v>738</v>
      </c>
      <c r="C5" s="192">
        <f>'Main Page'!C15</f>
        <v>18</v>
      </c>
    </row>
    <row r="6" spans="1:9" x14ac:dyDescent="0.15">
      <c r="C6" s="133"/>
    </row>
    <row r="7" spans="1:9" x14ac:dyDescent="0.15">
      <c r="B7" s="158" t="s">
        <v>672</v>
      </c>
      <c r="C7" s="159">
        <v>1</v>
      </c>
      <c r="D7" s="186"/>
      <c r="E7" s="138"/>
      <c r="F7" s="138"/>
      <c r="G7" s="138"/>
      <c r="H7" s="138"/>
      <c r="I7" s="138"/>
    </row>
    <row r="8" spans="1:9" x14ac:dyDescent="0.15">
      <c r="B8" s="160" t="s">
        <v>666</v>
      </c>
      <c r="C8" s="133">
        <f>'Main Page'!C9</f>
        <v>20</v>
      </c>
      <c r="E8" s="138"/>
      <c r="F8" s="138"/>
      <c r="G8" s="138"/>
      <c r="H8" s="138"/>
      <c r="I8" s="138"/>
    </row>
    <row r="9" spans="1:9" x14ac:dyDescent="0.15">
      <c r="B9" s="161" t="s">
        <v>667</v>
      </c>
      <c r="C9" s="133">
        <f>'Main Page'!C10</f>
        <v>15</v>
      </c>
      <c r="E9" s="138"/>
      <c r="F9" s="138"/>
      <c r="G9" s="138"/>
      <c r="H9" s="138"/>
      <c r="I9" s="138"/>
    </row>
    <row r="10" spans="1:9" x14ac:dyDescent="0.15">
      <c r="B10" s="157" t="s">
        <v>668</v>
      </c>
      <c r="C10" s="189">
        <f>'Main Page'!C11</f>
        <v>9</v>
      </c>
      <c r="E10" s="138"/>
      <c r="F10" s="138"/>
      <c r="G10" s="138"/>
      <c r="H10" s="138"/>
      <c r="I10" s="138"/>
    </row>
    <row r="11" spans="1:9" x14ac:dyDescent="0.15">
      <c r="B11" s="157" t="s">
        <v>669</v>
      </c>
      <c r="C11" s="189">
        <f>'Main Page'!C12</f>
        <v>6</v>
      </c>
      <c r="E11" s="138"/>
      <c r="F11" s="138"/>
      <c r="G11" s="138"/>
      <c r="H11" s="138"/>
      <c r="I11" s="138"/>
    </row>
    <row r="12" spans="1:9" x14ac:dyDescent="0.15">
      <c r="B12" s="161" t="s">
        <v>704</v>
      </c>
      <c r="C12" s="133">
        <f>'Main Page'!C19</f>
        <v>2</v>
      </c>
      <c r="E12" s="138"/>
      <c r="F12" s="138"/>
      <c r="G12" s="138"/>
      <c r="H12" s="138"/>
      <c r="I12" s="138"/>
    </row>
    <row r="13" spans="1:9" x14ac:dyDescent="0.15">
      <c r="B13" s="157" t="s">
        <v>705</v>
      </c>
      <c r="C13" s="189">
        <f>'Main Page'!C20</f>
        <v>1</v>
      </c>
      <c r="E13" s="138"/>
      <c r="F13" s="138"/>
      <c r="G13" s="138"/>
      <c r="H13" s="138"/>
      <c r="I13" s="138"/>
    </row>
    <row r="14" spans="1:9" x14ac:dyDescent="0.15">
      <c r="B14" s="157" t="s">
        <v>706</v>
      </c>
      <c r="C14" s="189">
        <f>'Main Page'!C21</f>
        <v>1</v>
      </c>
      <c r="E14" s="138"/>
      <c r="F14" s="138"/>
      <c r="G14" s="138"/>
      <c r="H14" s="138"/>
      <c r="I14" s="138"/>
    </row>
    <row r="15" spans="1:9" x14ac:dyDescent="0.15">
      <c r="B15" s="161" t="s">
        <v>838</v>
      </c>
      <c r="C15" s="133">
        <f>'Main Page'!C22</f>
        <v>1</v>
      </c>
      <c r="E15" s="138"/>
      <c r="F15" s="138"/>
      <c r="G15" s="138"/>
      <c r="H15" s="138"/>
      <c r="I15" s="138"/>
    </row>
    <row r="16" spans="1:9" x14ac:dyDescent="0.15">
      <c r="B16" s="163"/>
      <c r="C16" s="133"/>
      <c r="E16" s="138"/>
      <c r="F16" s="138"/>
      <c r="G16" s="138"/>
      <c r="H16" s="138"/>
      <c r="I16" s="138"/>
    </row>
    <row r="17" spans="2:9" x14ac:dyDescent="0.15">
      <c r="B17" s="184" t="s">
        <v>740</v>
      </c>
      <c r="C17" s="185"/>
      <c r="D17" s="185"/>
      <c r="E17" s="138"/>
      <c r="F17" s="138"/>
      <c r="G17" s="138"/>
      <c r="H17" s="138"/>
      <c r="I17" s="138"/>
    </row>
    <row r="18" spans="2:9" x14ac:dyDescent="0.15">
      <c r="B18" s="163" t="s">
        <v>794</v>
      </c>
      <c r="C18" s="188">
        <f>IFERROR((C50-C$49)/($C$3*$C$4*C$8), "")</f>
        <v>0.7372883102607265</v>
      </c>
      <c r="E18" s="138"/>
      <c r="F18" s="138"/>
      <c r="G18" s="138"/>
      <c r="H18" s="138"/>
      <c r="I18" s="138"/>
    </row>
    <row r="19" spans="2:9" x14ac:dyDescent="0.15">
      <c r="B19" s="163" t="s">
        <v>795</v>
      </c>
      <c r="C19" s="188">
        <f t="shared" ref="C19:C30" si="0">IFERROR((C51-C$49)/($C$3*$C$4*C$8), "")</f>
        <v>0.8902868123368971</v>
      </c>
      <c r="E19" s="138"/>
      <c r="F19" s="138"/>
      <c r="G19" s="138"/>
      <c r="H19" s="138"/>
      <c r="I19" s="138"/>
    </row>
    <row r="20" spans="2:9" x14ac:dyDescent="0.15">
      <c r="B20" s="163" t="s">
        <v>796</v>
      </c>
      <c r="C20" s="188">
        <f t="shared" si="0"/>
        <v>1.0217342259113416</v>
      </c>
      <c r="E20" s="138"/>
      <c r="F20" s="138"/>
      <c r="G20" s="138"/>
      <c r="H20" s="138"/>
      <c r="I20" s="138"/>
    </row>
    <row r="21" spans="2:9" x14ac:dyDescent="0.15">
      <c r="B21" s="163" t="s">
        <v>797</v>
      </c>
      <c r="C21" s="188">
        <f t="shared" si="0"/>
        <v>0.46455091952120625</v>
      </c>
      <c r="E21" s="138"/>
      <c r="F21" s="138"/>
      <c r="G21" s="138"/>
      <c r="H21" s="138"/>
      <c r="I21" s="138"/>
    </row>
    <row r="22" spans="2:9" x14ac:dyDescent="0.15">
      <c r="B22" s="163" t="s">
        <v>798</v>
      </c>
      <c r="C22" s="188">
        <f t="shared" si="0"/>
        <v>0.61754942159737669</v>
      </c>
      <c r="E22" s="138"/>
      <c r="F22" s="138"/>
      <c r="G22" s="138"/>
      <c r="H22" s="138"/>
      <c r="I22" s="138"/>
    </row>
    <row r="23" spans="2:9" x14ac:dyDescent="0.15">
      <c r="B23" s="163" t="s">
        <v>799</v>
      </c>
      <c r="C23" s="188">
        <f t="shared" si="0"/>
        <v>0.74899683517182136</v>
      </c>
      <c r="E23" s="138"/>
      <c r="F23" s="138"/>
      <c r="G23" s="138"/>
      <c r="H23" s="138"/>
      <c r="I23" s="138"/>
    </row>
    <row r="24" spans="2:9" x14ac:dyDescent="0.15">
      <c r="B24" s="163" t="s">
        <v>606</v>
      </c>
      <c r="C24" s="188">
        <f t="shared" si="0"/>
        <v>0.15156421485300553</v>
      </c>
      <c r="E24" s="138"/>
      <c r="F24" s="138"/>
      <c r="G24" s="138"/>
      <c r="H24" s="138"/>
      <c r="I24" s="138"/>
    </row>
    <row r="25" spans="2:9" x14ac:dyDescent="0.15">
      <c r="B25" s="163" t="s">
        <v>860</v>
      </c>
      <c r="C25" s="188">
        <f t="shared" si="0"/>
        <v>0.49125676746163777</v>
      </c>
      <c r="E25" s="138"/>
      <c r="F25" s="138"/>
      <c r="G25" s="138"/>
      <c r="H25" s="138"/>
      <c r="I25" s="138"/>
    </row>
    <row r="26" spans="2:9" x14ac:dyDescent="0.15">
      <c r="B26" s="163" t="s">
        <v>861</v>
      </c>
      <c r="C26" s="188">
        <f t="shared" si="0"/>
        <v>0.64425526953780798</v>
      </c>
      <c r="E26" s="138"/>
      <c r="F26" s="138"/>
      <c r="G26" s="138"/>
      <c r="H26" s="138"/>
      <c r="I26" s="138"/>
    </row>
    <row r="27" spans="2:9" x14ac:dyDescent="0.15">
      <c r="B27" s="163" t="s">
        <v>862</v>
      </c>
      <c r="C27" s="188">
        <f t="shared" si="0"/>
        <v>0.77570268311225277</v>
      </c>
      <c r="E27" s="138"/>
      <c r="F27" s="138"/>
      <c r="G27" s="138"/>
      <c r="H27" s="138"/>
      <c r="I27" s="138"/>
    </row>
    <row r="28" spans="2:9" x14ac:dyDescent="0.15">
      <c r="B28" s="163" t="s">
        <v>863</v>
      </c>
      <c r="C28" s="188">
        <f t="shared" si="0"/>
        <v>0.19981533586700048</v>
      </c>
      <c r="E28" s="138"/>
      <c r="F28" s="138"/>
      <c r="G28" s="138"/>
      <c r="H28" s="138"/>
      <c r="I28" s="138"/>
    </row>
    <row r="29" spans="2:9" x14ac:dyDescent="0.15">
      <c r="B29" s="163" t="s">
        <v>864</v>
      </c>
      <c r="C29" s="188">
        <f t="shared" si="0"/>
        <v>0.35281383794317089</v>
      </c>
      <c r="E29" s="138"/>
      <c r="F29" s="138"/>
      <c r="G29" s="138"/>
      <c r="H29" s="138"/>
      <c r="I29" s="138"/>
    </row>
    <row r="30" spans="2:9" x14ac:dyDescent="0.15">
      <c r="B30" s="163" t="s">
        <v>865</v>
      </c>
      <c r="C30" s="188">
        <f t="shared" si="0"/>
        <v>0.48426125151761551</v>
      </c>
      <c r="E30" s="138"/>
      <c r="F30" s="138"/>
      <c r="G30" s="138"/>
      <c r="H30" s="138"/>
      <c r="I30" s="138"/>
    </row>
    <row r="31" spans="2:9" x14ac:dyDescent="0.15">
      <c r="B31" s="163"/>
      <c r="C31" s="133"/>
      <c r="E31" s="138"/>
      <c r="F31" s="138"/>
      <c r="G31" s="138"/>
      <c r="H31" s="138"/>
      <c r="I31" s="138"/>
    </row>
    <row r="32" spans="2:9" x14ac:dyDescent="0.15">
      <c r="B32" s="158" t="s">
        <v>673</v>
      </c>
      <c r="E32" s="138"/>
      <c r="F32" s="138"/>
      <c r="G32" s="138"/>
      <c r="H32" s="138"/>
      <c r="I32" s="138"/>
    </row>
    <row r="33" spans="2:9" x14ac:dyDescent="0.15">
      <c r="B33" s="163" t="s">
        <v>676</v>
      </c>
      <c r="C33" s="187">
        <f>'Main Page'!C27</f>
        <v>29.965004955489647</v>
      </c>
      <c r="E33" s="138"/>
      <c r="F33" s="138"/>
      <c r="G33" s="138"/>
      <c r="H33" s="138"/>
      <c r="I33" s="138"/>
    </row>
    <row r="34" spans="2:9" x14ac:dyDescent="0.15">
      <c r="B34" s="163" t="s">
        <v>794</v>
      </c>
      <c r="C34" s="187">
        <f>'Main Page'!C28</f>
        <v>56.998909665049624</v>
      </c>
      <c r="E34" s="138"/>
      <c r="F34" s="138"/>
      <c r="G34" s="138"/>
      <c r="H34" s="138"/>
      <c r="I34" s="138"/>
    </row>
    <row r="35" spans="2:9" x14ac:dyDescent="0.15">
      <c r="B35" s="163" t="s">
        <v>795</v>
      </c>
      <c r="C35" s="187">
        <f>'Main Page'!C29</f>
        <v>62.608854741175868</v>
      </c>
      <c r="E35" s="138"/>
      <c r="F35" s="138"/>
      <c r="G35" s="138"/>
      <c r="H35" s="138"/>
      <c r="I35" s="138"/>
    </row>
    <row r="36" spans="2:9" x14ac:dyDescent="0.15">
      <c r="B36" s="163" t="s">
        <v>796</v>
      </c>
      <c r="C36" s="187">
        <f>'Main Page'!C30</f>
        <v>67.428593238905506</v>
      </c>
      <c r="E36" s="138"/>
      <c r="F36" s="138"/>
      <c r="G36" s="138"/>
      <c r="H36" s="138"/>
      <c r="I36" s="138"/>
    </row>
    <row r="37" spans="2:9" x14ac:dyDescent="0.15">
      <c r="B37" s="163" t="s">
        <v>797</v>
      </c>
      <c r="C37" s="187">
        <f>'Main Page'!C31</f>
        <v>46.998538671267212</v>
      </c>
      <c r="E37" s="138"/>
      <c r="F37" s="138"/>
      <c r="G37" s="138"/>
      <c r="H37" s="138"/>
      <c r="I37" s="138"/>
    </row>
    <row r="38" spans="2:9" x14ac:dyDescent="0.15">
      <c r="B38" s="163" t="s">
        <v>798</v>
      </c>
      <c r="C38" s="187">
        <f>'Main Page'!C32</f>
        <v>52.608483747393457</v>
      </c>
      <c r="E38" s="138"/>
      <c r="F38" s="138"/>
      <c r="G38" s="138"/>
      <c r="H38" s="138"/>
      <c r="I38" s="138"/>
    </row>
    <row r="39" spans="2:9" x14ac:dyDescent="0.15">
      <c r="B39" s="163" t="s">
        <v>799</v>
      </c>
      <c r="C39" s="187">
        <f>'Main Page'!C33</f>
        <v>57.428222245123095</v>
      </c>
      <c r="E39" s="138"/>
      <c r="F39" s="138"/>
      <c r="G39" s="138"/>
      <c r="H39" s="138"/>
      <c r="I39" s="138"/>
    </row>
    <row r="40" spans="2:9" x14ac:dyDescent="0.15">
      <c r="B40" s="163" t="s">
        <v>606</v>
      </c>
      <c r="C40" s="187">
        <f>'Main Page'!C34</f>
        <v>35.522359500099846</v>
      </c>
      <c r="E40" s="138"/>
      <c r="F40" s="138"/>
      <c r="G40" s="138"/>
      <c r="H40" s="138"/>
      <c r="I40" s="138"/>
    </row>
    <row r="41" spans="2:9" x14ac:dyDescent="0.15">
      <c r="B41" s="163" t="s">
        <v>860</v>
      </c>
      <c r="C41" s="187">
        <f>'Main Page'!C35</f>
        <v>47.977753095749698</v>
      </c>
      <c r="E41" s="138"/>
      <c r="F41" s="138"/>
      <c r="G41" s="138"/>
      <c r="H41" s="138"/>
      <c r="I41" s="138"/>
    </row>
    <row r="42" spans="2:9" x14ac:dyDescent="0.15">
      <c r="B42" s="163" t="s">
        <v>861</v>
      </c>
      <c r="C42" s="187">
        <f>'Main Page'!C36</f>
        <v>53.587698171875942</v>
      </c>
      <c r="E42" s="138"/>
      <c r="F42" s="138"/>
      <c r="G42" s="138"/>
      <c r="H42" s="138"/>
      <c r="I42" s="138"/>
    </row>
    <row r="43" spans="2:9" x14ac:dyDescent="0.15">
      <c r="B43" s="163" t="s">
        <v>862</v>
      </c>
      <c r="C43" s="187">
        <f>'Main Page'!C37</f>
        <v>58.40743666960558</v>
      </c>
      <c r="E43" s="138"/>
      <c r="F43" s="138"/>
      <c r="G43" s="138"/>
      <c r="H43" s="138"/>
      <c r="I43" s="138"/>
    </row>
    <row r="44" spans="2:9" x14ac:dyDescent="0.15">
      <c r="B44" s="163" t="s">
        <v>863</v>
      </c>
      <c r="C44" s="187">
        <f>'Main Page'!C38</f>
        <v>37.291567270613001</v>
      </c>
      <c r="E44" s="138"/>
      <c r="F44" s="138"/>
      <c r="G44" s="138"/>
      <c r="H44" s="138"/>
      <c r="I44" s="138"/>
    </row>
    <row r="45" spans="2:9" x14ac:dyDescent="0.15">
      <c r="B45" s="163" t="s">
        <v>864</v>
      </c>
      <c r="C45" s="187">
        <f>'Main Page'!C39</f>
        <v>42.901512346739246</v>
      </c>
      <c r="E45" s="138"/>
      <c r="F45" s="138"/>
      <c r="G45" s="138"/>
      <c r="H45" s="138"/>
      <c r="I45" s="138"/>
    </row>
    <row r="46" spans="2:9" x14ac:dyDescent="0.15">
      <c r="B46" s="163" t="s">
        <v>865</v>
      </c>
      <c r="C46" s="187">
        <f>'Main Page'!C40</f>
        <v>47.721250844468884</v>
      </c>
      <c r="E46" s="138"/>
      <c r="F46" s="138"/>
      <c r="G46" s="138"/>
      <c r="H46" s="138"/>
      <c r="I46" s="138"/>
    </row>
    <row r="47" spans="2:9" x14ac:dyDescent="0.15">
      <c r="C47" s="187"/>
      <c r="E47" s="138"/>
      <c r="F47" s="138"/>
      <c r="G47" s="138"/>
      <c r="H47" s="138"/>
      <c r="I47" s="138"/>
    </row>
    <row r="48" spans="2:9" x14ac:dyDescent="0.15">
      <c r="B48" s="158" t="s">
        <v>674</v>
      </c>
      <c r="C48" s="187"/>
      <c r="E48" s="138"/>
      <c r="F48" s="138"/>
      <c r="G48" s="138"/>
      <c r="H48" s="138"/>
      <c r="I48" s="138"/>
    </row>
    <row r="49" spans="2:9" x14ac:dyDescent="0.15">
      <c r="B49" s="163" t="s">
        <v>676</v>
      </c>
      <c r="C49" s="194">
        <f>C33/60*$C$5</f>
        <v>8.9895014866468941</v>
      </c>
      <c r="E49" s="138"/>
      <c r="F49" s="138"/>
      <c r="G49" s="138"/>
      <c r="H49" s="138"/>
      <c r="I49" s="138"/>
    </row>
    <row r="50" spans="2:9" x14ac:dyDescent="0.15">
      <c r="B50" s="163" t="s">
        <v>794</v>
      </c>
      <c r="C50" s="194">
        <f t="shared" ref="C50:C62" si="1">C34/60*$C$5</f>
        <v>17.099672899514886</v>
      </c>
      <c r="D50" s="208"/>
      <c r="F50" s="138"/>
      <c r="G50" s="138"/>
      <c r="H50" s="138"/>
      <c r="I50" s="138"/>
    </row>
    <row r="51" spans="2:9" x14ac:dyDescent="0.15">
      <c r="B51" s="163" t="s">
        <v>795</v>
      </c>
      <c r="C51" s="194">
        <f t="shared" si="1"/>
        <v>18.782656422352762</v>
      </c>
      <c r="D51" s="208"/>
      <c r="E51" s="138"/>
      <c r="F51" s="138"/>
      <c r="G51" s="138"/>
      <c r="H51" s="138"/>
      <c r="I51" s="138"/>
    </row>
    <row r="52" spans="2:9" x14ac:dyDescent="0.15">
      <c r="B52" s="163" t="s">
        <v>796</v>
      </c>
      <c r="C52" s="194">
        <f t="shared" si="1"/>
        <v>20.228577971671651</v>
      </c>
      <c r="D52" s="208"/>
      <c r="E52" s="138"/>
      <c r="F52" s="138"/>
      <c r="G52" s="138"/>
      <c r="H52" s="138"/>
      <c r="I52" s="138"/>
    </row>
    <row r="53" spans="2:9" x14ac:dyDescent="0.15">
      <c r="B53" s="163" t="s">
        <v>797</v>
      </c>
      <c r="C53" s="194">
        <f t="shared" si="1"/>
        <v>14.099561601380163</v>
      </c>
      <c r="D53" s="208"/>
      <c r="E53" s="138"/>
      <c r="F53" s="138"/>
      <c r="G53" s="138"/>
      <c r="H53" s="138"/>
      <c r="I53" s="138"/>
    </row>
    <row r="54" spans="2:9" x14ac:dyDescent="0.15">
      <c r="B54" s="163" t="s">
        <v>798</v>
      </c>
      <c r="C54" s="194">
        <f t="shared" si="1"/>
        <v>15.782545124218037</v>
      </c>
      <c r="D54" s="208"/>
      <c r="E54" s="138"/>
      <c r="F54" s="138"/>
      <c r="G54" s="138"/>
      <c r="H54" s="138"/>
      <c r="I54" s="138"/>
    </row>
    <row r="55" spans="2:9" x14ac:dyDescent="0.15">
      <c r="B55" s="163" t="s">
        <v>799</v>
      </c>
      <c r="C55" s="194">
        <f t="shared" si="1"/>
        <v>17.228466673536929</v>
      </c>
      <c r="D55" s="208"/>
      <c r="E55" s="138"/>
      <c r="F55" s="138"/>
      <c r="G55" s="138"/>
      <c r="H55" s="138"/>
      <c r="I55" s="138"/>
    </row>
    <row r="56" spans="2:9" x14ac:dyDescent="0.15">
      <c r="B56" s="163" t="s">
        <v>606</v>
      </c>
      <c r="C56" s="194">
        <f t="shared" si="1"/>
        <v>10.656707850029955</v>
      </c>
      <c r="D56" s="208"/>
      <c r="E56" s="138"/>
      <c r="F56" s="138"/>
      <c r="G56" s="138"/>
      <c r="H56" s="138"/>
      <c r="I56" s="138"/>
    </row>
    <row r="57" spans="2:9" x14ac:dyDescent="0.15">
      <c r="B57" s="163" t="s">
        <v>860</v>
      </c>
      <c r="C57" s="194">
        <f t="shared" si="1"/>
        <v>14.393325928724909</v>
      </c>
      <c r="D57" s="208"/>
      <c r="E57" s="138"/>
      <c r="F57" s="138"/>
      <c r="G57" s="138"/>
      <c r="H57" s="138"/>
      <c r="I57" s="138"/>
    </row>
    <row r="58" spans="2:9" x14ac:dyDescent="0.15">
      <c r="B58" s="163" t="s">
        <v>861</v>
      </c>
      <c r="C58" s="194">
        <f t="shared" si="1"/>
        <v>16.076309451562782</v>
      </c>
      <c r="D58" s="208"/>
      <c r="E58" s="138"/>
      <c r="F58" s="138"/>
      <c r="G58" s="138"/>
      <c r="H58" s="138"/>
      <c r="I58" s="138"/>
    </row>
    <row r="59" spans="2:9" x14ac:dyDescent="0.15">
      <c r="B59" s="163" t="s">
        <v>862</v>
      </c>
      <c r="C59" s="194">
        <f t="shared" si="1"/>
        <v>17.522231000881675</v>
      </c>
      <c r="D59" s="208"/>
      <c r="E59" s="138"/>
      <c r="F59" s="138"/>
      <c r="G59" s="138"/>
      <c r="H59" s="138"/>
      <c r="I59" s="138"/>
    </row>
    <row r="60" spans="2:9" x14ac:dyDescent="0.15">
      <c r="B60" s="163" t="s">
        <v>863</v>
      </c>
      <c r="C60" s="194">
        <f t="shared" si="1"/>
        <v>11.187470181183899</v>
      </c>
      <c r="D60" s="208"/>
      <c r="E60" s="138"/>
      <c r="F60" s="138"/>
      <c r="G60" s="138"/>
      <c r="H60" s="138"/>
      <c r="I60" s="138"/>
    </row>
    <row r="61" spans="2:9" x14ac:dyDescent="0.15">
      <c r="B61" s="163" t="s">
        <v>864</v>
      </c>
      <c r="C61" s="194">
        <f t="shared" si="1"/>
        <v>12.870453704021774</v>
      </c>
      <c r="D61" s="208"/>
      <c r="E61" s="138"/>
      <c r="F61" s="138"/>
      <c r="G61" s="138"/>
      <c r="H61" s="138"/>
      <c r="I61" s="138"/>
    </row>
    <row r="62" spans="2:9" x14ac:dyDescent="0.15">
      <c r="B62" s="163" t="s">
        <v>865</v>
      </c>
      <c r="C62" s="194">
        <f t="shared" si="1"/>
        <v>14.316375253340665</v>
      </c>
      <c r="D62" s="208"/>
      <c r="E62" s="138"/>
      <c r="F62" s="138"/>
      <c r="G62" s="138"/>
      <c r="H62" s="138"/>
      <c r="I62" s="138"/>
    </row>
    <row r="63" spans="2:9" x14ac:dyDescent="0.15">
      <c r="B63" s="162"/>
      <c r="C63" s="187"/>
      <c r="E63" s="138"/>
      <c r="F63" s="138"/>
      <c r="G63" s="138"/>
      <c r="H63" s="138"/>
      <c r="I63" s="138"/>
    </row>
    <row r="64" spans="2:9" x14ac:dyDescent="0.15">
      <c r="B64" s="158" t="s">
        <v>739</v>
      </c>
      <c r="C64" s="187"/>
      <c r="E64" s="138"/>
      <c r="F64" s="138"/>
      <c r="G64" s="138"/>
      <c r="H64" s="138"/>
      <c r="I64" s="138"/>
    </row>
    <row r="65" spans="2:9" x14ac:dyDescent="0.15">
      <c r="B65" s="163" t="s">
        <v>676</v>
      </c>
      <c r="C65" s="194">
        <f>$C$3*$C$8*$C$4-C49</f>
        <v>2.0104985133531059</v>
      </c>
      <c r="E65" s="138"/>
      <c r="F65" s="138"/>
      <c r="G65" s="138"/>
      <c r="H65" s="138"/>
      <c r="I65" s="138"/>
    </row>
    <row r="66" spans="2:9" x14ac:dyDescent="0.15">
      <c r="B66" s="163" t="s">
        <v>794</v>
      </c>
      <c r="C66" s="194">
        <f t="shared" ref="C66:C78" si="2">$C$3*$C$8*$C$4-C50</f>
        <v>-6.0996728995148857</v>
      </c>
      <c r="D66" s="208"/>
      <c r="E66" s="138"/>
      <c r="F66" s="138"/>
      <c r="G66" s="138"/>
      <c r="H66" s="138"/>
      <c r="I66" s="138"/>
    </row>
    <row r="67" spans="2:9" x14ac:dyDescent="0.15">
      <c r="B67" s="163" t="s">
        <v>795</v>
      </c>
      <c r="C67" s="194">
        <f t="shared" si="2"/>
        <v>-7.7826564223527619</v>
      </c>
      <c r="D67" s="208"/>
      <c r="E67" s="138"/>
      <c r="F67" s="138"/>
      <c r="G67" s="138"/>
      <c r="H67" s="138"/>
      <c r="I67" s="138"/>
    </row>
    <row r="68" spans="2:9" x14ac:dyDescent="0.15">
      <c r="B68" s="163" t="s">
        <v>796</v>
      </c>
      <c r="C68" s="194">
        <f t="shared" si="2"/>
        <v>-9.2285779716716512</v>
      </c>
      <c r="D68" s="208"/>
      <c r="E68" s="138"/>
      <c r="F68" s="138"/>
      <c r="G68" s="138"/>
      <c r="H68" s="138"/>
      <c r="I68" s="138"/>
    </row>
    <row r="69" spans="2:9" x14ac:dyDescent="0.15">
      <c r="B69" s="163" t="s">
        <v>797</v>
      </c>
      <c r="C69" s="194">
        <f t="shared" si="2"/>
        <v>-3.099561601380163</v>
      </c>
      <c r="D69" s="208"/>
      <c r="E69" s="138"/>
      <c r="F69" s="138"/>
      <c r="G69" s="138"/>
      <c r="H69" s="138"/>
      <c r="I69" s="138"/>
    </row>
    <row r="70" spans="2:9" x14ac:dyDescent="0.15">
      <c r="B70" s="163" t="s">
        <v>798</v>
      </c>
      <c r="C70" s="194">
        <f t="shared" si="2"/>
        <v>-4.7825451242180375</v>
      </c>
      <c r="D70" s="208"/>
      <c r="E70" s="138"/>
      <c r="F70" s="138"/>
      <c r="G70" s="138"/>
      <c r="H70" s="138"/>
      <c r="I70" s="138"/>
    </row>
    <row r="71" spans="2:9" x14ac:dyDescent="0.15">
      <c r="B71" s="163" t="s">
        <v>799</v>
      </c>
      <c r="C71" s="194">
        <f t="shared" si="2"/>
        <v>-6.2284666735369285</v>
      </c>
      <c r="D71" s="208"/>
      <c r="E71" s="138"/>
      <c r="F71" s="138"/>
      <c r="G71" s="138"/>
      <c r="H71" s="138"/>
      <c r="I71" s="138"/>
    </row>
    <row r="72" spans="2:9" x14ac:dyDescent="0.15">
      <c r="B72" s="163" t="s">
        <v>606</v>
      </c>
      <c r="C72" s="194">
        <f t="shared" si="2"/>
        <v>0.3432921499700452</v>
      </c>
      <c r="D72" s="208"/>
      <c r="E72" s="138"/>
      <c r="F72" s="138"/>
      <c r="G72" s="138"/>
      <c r="H72" s="138"/>
      <c r="I72" s="138"/>
    </row>
    <row r="73" spans="2:9" x14ac:dyDescent="0.15">
      <c r="B73" s="163" t="s">
        <v>860</v>
      </c>
      <c r="C73" s="194">
        <f t="shared" si="2"/>
        <v>-3.3933259287249093</v>
      </c>
      <c r="D73" s="208"/>
      <c r="E73" s="138"/>
      <c r="F73" s="138"/>
      <c r="G73" s="138"/>
      <c r="H73" s="138"/>
      <c r="I73" s="138"/>
    </row>
    <row r="74" spans="2:9" x14ac:dyDescent="0.15">
      <c r="B74" s="163" t="s">
        <v>861</v>
      </c>
      <c r="C74" s="194">
        <f t="shared" si="2"/>
        <v>-5.076309451562782</v>
      </c>
      <c r="D74" s="208"/>
      <c r="E74" s="138"/>
      <c r="F74" s="138"/>
      <c r="G74" s="138"/>
      <c r="H74" s="138"/>
      <c r="I74" s="138"/>
    </row>
    <row r="75" spans="2:9" x14ac:dyDescent="0.15">
      <c r="B75" s="163" t="s">
        <v>862</v>
      </c>
      <c r="C75" s="194">
        <f t="shared" si="2"/>
        <v>-6.5222310008816748</v>
      </c>
      <c r="D75" s="208"/>
      <c r="E75" s="138"/>
      <c r="F75" s="138"/>
      <c r="G75" s="138"/>
      <c r="H75" s="138"/>
      <c r="I75" s="138"/>
    </row>
    <row r="76" spans="2:9" x14ac:dyDescent="0.15">
      <c r="B76" s="163" t="s">
        <v>863</v>
      </c>
      <c r="C76" s="194">
        <f t="shared" si="2"/>
        <v>-0.18747018118389924</v>
      </c>
      <c r="E76" s="138"/>
      <c r="F76" s="138"/>
      <c r="G76" s="138"/>
      <c r="H76" s="138"/>
      <c r="I76" s="138"/>
    </row>
    <row r="77" spans="2:9" x14ac:dyDescent="0.15">
      <c r="B77" s="163" t="s">
        <v>864</v>
      </c>
      <c r="C77" s="194">
        <f t="shared" si="2"/>
        <v>-1.8704537040217737</v>
      </c>
    </row>
    <row r="78" spans="2:9" x14ac:dyDescent="0.15">
      <c r="B78" s="163" t="s">
        <v>865</v>
      </c>
      <c r="C78" s="194">
        <f t="shared" si="2"/>
        <v>-3.3163752533406647</v>
      </c>
    </row>
  </sheetData>
  <mergeCells count="1">
    <mergeCell ref="A1:D1"/>
  </mergeCells>
  <dataValidations count="3">
    <dataValidation type="custom" allowBlank="1" showInputMessage="1" showErrorMessage="1" sqref="C12" xr:uid="{9FE8EF12-6773-4798-9F34-A2561A3311BD}">
      <formula1>C12&lt;=C9</formula1>
    </dataValidation>
    <dataValidation type="custom" allowBlank="1" showInputMessage="1" showErrorMessage="1" sqref="C15" xr:uid="{6373C45B-2F77-48FA-B83D-02DB2459F68D}">
      <formula1>C15&lt;=C10</formula1>
    </dataValidation>
    <dataValidation type="custom" allowBlank="1" showInputMessage="1" showErrorMessage="1" sqref="C13:C14" xr:uid="{3F0C8BC9-ACBD-4566-8682-4BAB21DA7E60}">
      <formula1>C13&lt;=C12</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36EC2-035F-4698-BCBB-6D13335CF51A}">
  <sheetPr codeName="Sheet18">
    <tabColor rgb="FFFFC000"/>
  </sheetPr>
  <dimension ref="B2:C8"/>
  <sheetViews>
    <sheetView workbookViewId="0">
      <selection activeCell="I26" sqref="I26"/>
    </sheetView>
  </sheetViews>
  <sheetFormatPr baseColWidth="10" defaultColWidth="8.83203125" defaultRowHeight="13" x14ac:dyDescent="0.15"/>
  <cols>
    <col min="2" max="2" width="23.83203125" customWidth="1"/>
    <col min="3" max="3" width="29.6640625" customWidth="1"/>
  </cols>
  <sheetData>
    <row r="2" spans="2:3" x14ac:dyDescent="0.15">
      <c r="B2" s="5"/>
      <c r="C2" s="28"/>
    </row>
    <row r="4" spans="2:3" x14ac:dyDescent="0.15">
      <c r="B4" s="112"/>
      <c r="C4" s="93"/>
    </row>
    <row r="5" spans="2:3" x14ac:dyDescent="0.15">
      <c r="B5" s="112"/>
      <c r="C5" s="93"/>
    </row>
    <row r="6" spans="2:3" x14ac:dyDescent="0.15">
      <c r="B6" s="112"/>
      <c r="C6" s="112"/>
    </row>
    <row r="7" spans="2:3" x14ac:dyDescent="0.15">
      <c r="B7" s="12"/>
      <c r="C7" s="6"/>
    </row>
    <row r="8" spans="2:3" x14ac:dyDescent="0.15">
      <c r="B8" s="71"/>
      <c r="C8" s="3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FBDBB-5306-4970-9C46-DA9A07DD848A}">
  <sheetPr codeName="Sheet19"/>
  <dimension ref="A1:AA160"/>
  <sheetViews>
    <sheetView showGridLines="0" topLeftCell="A13" zoomScale="80" zoomScaleNormal="80" workbookViewId="0">
      <selection activeCell="I40" sqref="I40"/>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0" t="s">
        <v>160</v>
      </c>
      <c r="B1" s="240"/>
      <c r="C1" s="240"/>
      <c r="D1" s="240"/>
      <c r="E1" s="240"/>
      <c r="F1" s="240"/>
      <c r="G1" s="240"/>
      <c r="H1" s="240"/>
      <c r="I1" s="240"/>
      <c r="J1" s="240"/>
      <c r="K1" s="240"/>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335</v>
      </c>
      <c r="D14" s="117">
        <v>1</v>
      </c>
      <c r="E14" s="17" t="s">
        <v>688</v>
      </c>
      <c r="F14" s="17"/>
      <c r="G14" s="12"/>
      <c r="H14" s="12"/>
      <c r="I14" s="164"/>
      <c r="J14" s="133"/>
    </row>
    <row r="15" spans="1:18" customFormat="1" x14ac:dyDescent="0.15">
      <c r="B15" s="6"/>
      <c r="C15" s="121" t="s">
        <v>729</v>
      </c>
      <c r="D15" s="20">
        <f>(('Main Page'!C10-'Main Page'!C19)*'Main Page'!C9/'Main Page'!C10)+('Main Page'!C19*'Main Page'!C9/'Main Page'!C10*'Secondary Assumptions'!C16)</f>
        <v>19.866666666666667</v>
      </c>
      <c r="E15" s="17" t="s">
        <v>688</v>
      </c>
      <c r="F15" s="17"/>
      <c r="G15" s="12"/>
      <c r="H15" s="12"/>
      <c r="I15" s="164"/>
      <c r="J15" s="133"/>
    </row>
    <row r="16" spans="1:18" customFormat="1" x14ac:dyDescent="0.15">
      <c r="B16" s="6"/>
      <c r="C16" s="121"/>
      <c r="D16" s="117"/>
      <c r="E16" s="17"/>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1" t="s">
        <v>714</v>
      </c>
      <c r="B28" s="241"/>
      <c r="C28" s="241"/>
      <c r="D28" s="241"/>
      <c r="E28" s="241"/>
      <c r="F28" s="241"/>
      <c r="G28" s="241"/>
      <c r="H28" s="241"/>
      <c r="I28" s="241"/>
      <c r="J28" s="241"/>
      <c r="K28" s="241"/>
      <c r="R28" s="73"/>
    </row>
    <row r="29" spans="1:27" customFormat="1" x14ac:dyDescent="0.15">
      <c r="B29" s="4" t="s">
        <v>6</v>
      </c>
      <c r="C29" s="5" t="s">
        <v>715</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5</v>
      </c>
      <c r="E30" s="7">
        <f t="shared" ref="E30" si="0">D30/60</f>
        <v>8.3333333333333329E-2</v>
      </c>
      <c r="F30" s="75" t="s">
        <v>335</v>
      </c>
      <c r="G30" s="106">
        <f>VLOOKUP(F30,$C$14:$D$20,2,FALSE)</f>
        <v>1</v>
      </c>
      <c r="H30" s="12">
        <v>1</v>
      </c>
      <c r="I30" s="7">
        <f>E30*G30*H30</f>
        <v>8.3333333333333329E-2</v>
      </c>
      <c r="J30" s="18"/>
      <c r="K30" s="19" t="s">
        <v>720</v>
      </c>
      <c r="S30" s="12"/>
      <c r="T30" s="7"/>
      <c r="X30" s="12"/>
      <c r="Y30" s="7"/>
      <c r="AA30" s="69"/>
    </row>
    <row r="31" spans="1:27" customFormat="1" x14ac:dyDescent="0.15">
      <c r="B31" s="4" t="s">
        <v>6</v>
      </c>
      <c r="C31" s="5" t="s">
        <v>716</v>
      </c>
      <c r="D31" s="6"/>
      <c r="E31" s="7"/>
      <c r="F31" s="7"/>
      <c r="G31" s="7"/>
      <c r="H31" s="12"/>
      <c r="I31" s="7"/>
      <c r="J31" s="8"/>
      <c r="K31" s="9"/>
      <c r="S31" s="12"/>
      <c r="T31" s="7"/>
      <c r="X31" s="12"/>
      <c r="Y31" s="7"/>
      <c r="AA31" s="69"/>
    </row>
    <row r="32" spans="1:27" customFormat="1" ht="14" x14ac:dyDescent="0.15">
      <c r="A32" s="21">
        <v>2</v>
      </c>
      <c r="B32" s="17">
        <v>1</v>
      </c>
      <c r="C32" t="str">
        <f>VLOOKUP(B:B,'Sub Op Table'!A:C,2,0)</f>
        <v>OBTAIN</v>
      </c>
      <c r="D32" s="6">
        <f>VLOOKUP(B32,'Sub Op Table'!A:C,3,0)</f>
        <v>0.72</v>
      </c>
      <c r="E32" s="7">
        <f t="shared" ref="E32:E33" si="1">D32/60</f>
        <v>1.2E-2</v>
      </c>
      <c r="F32" s="75" t="s">
        <v>729</v>
      </c>
      <c r="G32" s="106">
        <f>VLOOKUP(F32,$C$14:$D$20,2,FALSE)</f>
        <v>19.866666666666667</v>
      </c>
      <c r="H32" s="12">
        <v>1</v>
      </c>
      <c r="I32" s="7">
        <f>E32*G32*H32</f>
        <v>0.2384</v>
      </c>
      <c r="J32" s="18"/>
      <c r="K32" s="19" t="s">
        <v>641</v>
      </c>
      <c r="N32" s="68"/>
      <c r="S32" s="12"/>
      <c r="T32" s="7"/>
      <c r="X32" s="12"/>
      <c r="Y32" s="7"/>
      <c r="AA32" s="69"/>
    </row>
    <row r="33" spans="1:27" customFormat="1" ht="14" x14ac:dyDescent="0.15">
      <c r="A33" s="21">
        <v>3</v>
      </c>
      <c r="B33" s="17">
        <v>78</v>
      </c>
      <c r="C33" t="str">
        <f>VLOOKUP(B:B,'Sub Op Table'!A:C,2,0)</f>
        <v>SCAN ITEM (CHECKOUT)</v>
      </c>
      <c r="D33" s="6">
        <f>VLOOKUP(B33,'Sub Op Table'!A:C,3,0)</f>
        <v>1.0799999999999998</v>
      </c>
      <c r="E33" s="7">
        <f t="shared" si="1"/>
        <v>1.7999999999999999E-2</v>
      </c>
      <c r="F33" s="75" t="s">
        <v>729</v>
      </c>
      <c r="G33" s="106">
        <f>VLOOKUP(F33,$C$14:$D$20,2,FALSE)</f>
        <v>19.866666666666667</v>
      </c>
      <c r="H33" s="12">
        <v>1</v>
      </c>
      <c r="I33" s="7">
        <f t="shared" ref="I33" si="2">E33*G33*H33</f>
        <v>0.35759999999999997</v>
      </c>
      <c r="J33" s="18"/>
      <c r="K33" s="19" t="s">
        <v>721</v>
      </c>
      <c r="N33" s="68"/>
      <c r="S33" s="12"/>
      <c r="T33" s="7"/>
      <c r="X33" s="12"/>
      <c r="Y33" s="7"/>
      <c r="AA33" s="69"/>
    </row>
    <row r="34" spans="1:27" ht="15" x14ac:dyDescent="0.2">
      <c r="C34" s="89" t="s">
        <v>717</v>
      </c>
      <c r="E34" s="103"/>
      <c r="F34" s="103"/>
      <c r="G34" s="103"/>
      <c r="I34" s="103"/>
      <c r="J34" s="104"/>
      <c r="K34" s="105"/>
      <c r="R34" s="73"/>
      <c r="S34" s="88"/>
      <c r="T34" s="103"/>
      <c r="X34" s="88"/>
      <c r="Y34" s="103"/>
      <c r="AA34" s="109"/>
    </row>
    <row r="35" spans="1:27" ht="15" x14ac:dyDescent="0.2">
      <c r="A35" s="95">
        <v>4</v>
      </c>
      <c r="B35" s="97">
        <v>454</v>
      </c>
      <c r="C35" t="str">
        <f>VLOOKUP(B:B,'Sub Op Table'!A:C,2,0)</f>
        <v>SEPARATE BAG</v>
      </c>
      <c r="D35" s="6">
        <f>VLOOKUP(B35,'Sub Op Table'!A:C,3,0)</f>
        <v>1.7999999999999998</v>
      </c>
      <c r="E35" s="103">
        <f t="shared" ref="E35:E36" si="3">D35/60</f>
        <v>2.9999999999999995E-2</v>
      </c>
      <c r="F35" s="75" t="s">
        <v>335</v>
      </c>
      <c r="G35" s="106">
        <f>VLOOKUP(F35,$C$14:$D$20,2,FALSE)</f>
        <v>1</v>
      </c>
      <c r="H35" s="88">
        <f>'Secondary Assumptions'!C31</f>
        <v>6.666666666666667</v>
      </c>
      <c r="I35" s="103">
        <f>E35*G35*H35</f>
        <v>0.19999999999999998</v>
      </c>
      <c r="J35" s="107"/>
      <c r="K35" s="108" t="s">
        <v>732</v>
      </c>
      <c r="R35" s="73"/>
      <c r="S35" s="88"/>
      <c r="T35" s="103"/>
      <c r="X35" s="88"/>
      <c r="Y35" s="103"/>
      <c r="AA35" s="109"/>
    </row>
    <row r="36" spans="1:27" ht="15" x14ac:dyDescent="0.2">
      <c r="A36" s="95">
        <v>5</v>
      </c>
      <c r="B36" s="97">
        <v>10</v>
      </c>
      <c r="C36" t="str">
        <f>VLOOKUP(B:B,'Sub Op Table'!A:C,2,0)</f>
        <v>PLACE WITH ADJUSTMENTS</v>
      </c>
      <c r="D36" s="6">
        <f>VLOOKUP(B36,'Sub Op Table'!A:C,3,0)</f>
        <v>1.44</v>
      </c>
      <c r="E36" s="103">
        <f t="shared" si="3"/>
        <v>2.4E-2</v>
      </c>
      <c r="F36" s="75" t="s">
        <v>729</v>
      </c>
      <c r="G36" s="106">
        <f>VLOOKUP(F36,$C$14:$D$20,2,FALSE)</f>
        <v>19.866666666666667</v>
      </c>
      <c r="H36" s="88">
        <v>1</v>
      </c>
      <c r="I36" s="103">
        <f t="shared" ref="I36" si="4">E36*G36*H36</f>
        <v>0.4768</v>
      </c>
      <c r="J36" s="107"/>
      <c r="K36" s="108" t="s">
        <v>722</v>
      </c>
      <c r="R36" s="73"/>
      <c r="S36" s="88"/>
      <c r="T36" s="103"/>
      <c r="X36" s="88"/>
      <c r="Y36" s="103"/>
      <c r="AA36" s="109"/>
    </row>
    <row r="37" spans="1:27" ht="15" x14ac:dyDescent="0.2">
      <c r="C37" s="89" t="s">
        <v>718</v>
      </c>
      <c r="E37" s="103"/>
      <c r="F37" s="103"/>
      <c r="G37" s="103"/>
      <c r="I37" s="103"/>
      <c r="J37" s="104"/>
      <c r="K37" s="105"/>
      <c r="R37" s="73"/>
      <c r="S37" s="88"/>
      <c r="T37" s="103"/>
      <c r="X37" s="88"/>
      <c r="Y37" s="103"/>
      <c r="AA37" s="109"/>
    </row>
    <row r="38" spans="1:27" ht="15" x14ac:dyDescent="0.2">
      <c r="A38" s="95">
        <v>6</v>
      </c>
      <c r="B38" s="97">
        <v>245</v>
      </c>
      <c r="C38" t="str">
        <f>VLOOKUP(B:B,'Sub Op Table'!A:C,2,0)</f>
        <v>PROCESS TIME</v>
      </c>
      <c r="D38" s="14">
        <v>31.8</v>
      </c>
      <c r="E38" s="103">
        <f t="shared" ref="E38:E39" si="5">D38/60</f>
        <v>0.53</v>
      </c>
      <c r="F38" s="103" t="s">
        <v>335</v>
      </c>
      <c r="G38" s="106">
        <f>VLOOKUP(F38,$C$14:$D$20,2,FALSE)</f>
        <v>1</v>
      </c>
      <c r="H38" s="88">
        <f>'Secondary Assumptions'!C24</f>
        <v>0.9</v>
      </c>
      <c r="I38" s="103">
        <f>E38*G38*H38</f>
        <v>0.47700000000000004</v>
      </c>
      <c r="J38" s="107"/>
      <c r="K38" s="108" t="s">
        <v>723</v>
      </c>
      <c r="R38" s="73"/>
      <c r="S38" s="88"/>
      <c r="T38" s="103"/>
      <c r="X38" s="88"/>
      <c r="Y38" s="103"/>
      <c r="AA38" s="109"/>
    </row>
    <row r="39" spans="1:27" ht="15" x14ac:dyDescent="0.2">
      <c r="A39" s="95">
        <v>7</v>
      </c>
      <c r="B39" s="97">
        <v>245</v>
      </c>
      <c r="C39" t="str">
        <f>VLOOKUP(B:B,'Sub Op Table'!A:C,2,0)</f>
        <v>PROCESS TIME</v>
      </c>
      <c r="D39" s="14">
        <v>35.4</v>
      </c>
      <c r="E39" s="103">
        <f t="shared" si="5"/>
        <v>0.59</v>
      </c>
      <c r="F39" s="103" t="s">
        <v>335</v>
      </c>
      <c r="G39" s="106">
        <f>VLOOKUP(F39,$C$14:$D$20,2,FALSE)</f>
        <v>1</v>
      </c>
      <c r="H39" s="88">
        <f>(1-'Secondary Assumptions'!C24)</f>
        <v>9.9999999999999978E-2</v>
      </c>
      <c r="I39" s="103">
        <f t="shared" ref="I39" si="6">E39*G39*H39</f>
        <v>5.8999999999999983E-2</v>
      </c>
      <c r="J39" s="107"/>
      <c r="K39" s="108" t="s">
        <v>724</v>
      </c>
      <c r="R39" s="73"/>
      <c r="S39" s="88"/>
      <c r="T39" s="103"/>
      <c r="X39" s="88"/>
      <c r="Y39" s="103"/>
      <c r="AA39" s="109"/>
    </row>
    <row r="40" spans="1:27" ht="15" x14ac:dyDescent="0.2">
      <c r="C40" s="89" t="s">
        <v>719</v>
      </c>
      <c r="E40" s="103"/>
      <c r="F40" s="103"/>
      <c r="G40" s="103"/>
      <c r="I40" s="103"/>
      <c r="J40" s="104"/>
      <c r="K40" s="105"/>
      <c r="R40" s="73"/>
      <c r="S40" s="88"/>
      <c r="T40" s="103"/>
      <c r="X40" s="88"/>
      <c r="Y40" s="103"/>
      <c r="AA40" s="109"/>
    </row>
    <row r="41" spans="1:27" ht="15" x14ac:dyDescent="0.2">
      <c r="A41" s="95">
        <v>8</v>
      </c>
      <c r="B41" s="97">
        <v>197</v>
      </c>
      <c r="C41" t="str">
        <f>VLOOKUP(B:B,'Sub Op Table'!A:C,2,0)</f>
        <v>PUSH BUTTON/PUSH PULL SWITCH / LEVER &lt;12"</v>
      </c>
      <c r="D41" s="6">
        <f>VLOOKUP(B41,'Sub Op Table'!A:C,3,0)</f>
        <v>1.0799999999999998</v>
      </c>
      <c r="E41" s="103">
        <f t="shared" ref="E41:E44" si="7">D41/60</f>
        <v>1.7999999999999999E-2</v>
      </c>
      <c r="F41" s="103" t="s">
        <v>335</v>
      </c>
      <c r="G41" s="106">
        <f>VLOOKUP(F41,$C$14:$D$20,2,FALSE)</f>
        <v>1</v>
      </c>
      <c r="H41" s="88">
        <v>1</v>
      </c>
      <c r="I41" s="103">
        <f>E41*G41*H41</f>
        <v>1.7999999999999999E-2</v>
      </c>
      <c r="J41" s="107"/>
      <c r="K41" s="108" t="s">
        <v>725</v>
      </c>
      <c r="R41" s="73"/>
      <c r="S41" s="88"/>
      <c r="T41" s="103"/>
      <c r="X41" s="88"/>
      <c r="Y41" s="103"/>
      <c r="AA41" s="109"/>
    </row>
    <row r="42" spans="1:27" ht="15" x14ac:dyDescent="0.2">
      <c r="A42" s="95">
        <v>9</v>
      </c>
      <c r="B42" s="97">
        <v>245</v>
      </c>
      <c r="C42" t="str">
        <f>VLOOKUP(B:B,'Sub Op Table'!A:C,2,0)</f>
        <v>PROCESS TIME</v>
      </c>
      <c r="D42" s="14">
        <v>2</v>
      </c>
      <c r="E42" s="103">
        <f t="shared" si="7"/>
        <v>3.3333333333333333E-2</v>
      </c>
      <c r="F42" s="103" t="s">
        <v>335</v>
      </c>
      <c r="G42" s="106">
        <f>VLOOKUP(F42,$C$14:$D$20,2,FALSE)</f>
        <v>1</v>
      </c>
      <c r="H42" s="88">
        <v>1</v>
      </c>
      <c r="I42" s="103">
        <f t="shared" ref="I42:I43" si="8">E42*G42*H42</f>
        <v>3.3333333333333333E-2</v>
      </c>
      <c r="J42" s="107"/>
      <c r="K42" s="108" t="s">
        <v>726</v>
      </c>
      <c r="R42" s="73"/>
      <c r="S42" s="88"/>
      <c r="T42" s="103"/>
      <c r="X42" s="88"/>
      <c r="Y42" s="103"/>
      <c r="AA42" s="109"/>
    </row>
    <row r="43" spans="1:27" ht="15" x14ac:dyDescent="0.2">
      <c r="A43" s="95">
        <v>10</v>
      </c>
      <c r="B43" s="97">
        <v>53</v>
      </c>
      <c r="C43" t="str">
        <f>VLOOKUP(B:B,'Sub Op Table'!A:C,2,0)</f>
        <v>TEAR RECEIPT</v>
      </c>
      <c r="D43" s="6">
        <f>VLOOKUP(B43,'Sub Op Table'!A:C,3,0)</f>
        <v>1.44</v>
      </c>
      <c r="E43" s="103">
        <f t="shared" si="7"/>
        <v>2.4E-2</v>
      </c>
      <c r="F43" s="103" t="s">
        <v>335</v>
      </c>
      <c r="G43" s="106">
        <f>VLOOKUP(F43,$C$14:$D$20,2,FALSE)</f>
        <v>1</v>
      </c>
      <c r="H43" s="88">
        <v>1</v>
      </c>
      <c r="I43" s="103">
        <f t="shared" si="8"/>
        <v>2.4E-2</v>
      </c>
      <c r="J43" s="107"/>
      <c r="K43" s="108" t="s">
        <v>727</v>
      </c>
      <c r="R43" s="73"/>
      <c r="S43" s="88"/>
      <c r="T43" s="103"/>
      <c r="X43" s="88"/>
      <c r="Y43" s="103"/>
      <c r="AA43" s="109"/>
    </row>
    <row r="44" spans="1:27" ht="15" x14ac:dyDescent="0.2">
      <c r="A44" s="95">
        <v>11</v>
      </c>
      <c r="B44" s="97">
        <v>7</v>
      </c>
      <c r="C44" t="str">
        <f>VLOOKUP(B:B,'Sub Op Table'!A:C,2,0)</f>
        <v>PLACE</v>
      </c>
      <c r="D44" s="6">
        <f>VLOOKUP(B44,'Sub Op Table'!A:C,3,0)</f>
        <v>0.72</v>
      </c>
      <c r="E44" s="103">
        <f t="shared" si="7"/>
        <v>1.2E-2</v>
      </c>
      <c r="F44" s="103" t="s">
        <v>335</v>
      </c>
      <c r="G44" s="106">
        <f>VLOOKUP(F44,$C$14:$D$20,2,FALSE)</f>
        <v>1</v>
      </c>
      <c r="H44" s="88">
        <v>1</v>
      </c>
      <c r="I44" s="103">
        <f>E44*G44*H44</f>
        <v>1.2E-2</v>
      </c>
      <c r="J44" s="107"/>
      <c r="K44" s="108" t="s">
        <v>728</v>
      </c>
      <c r="R44" s="73"/>
      <c r="S44" s="88"/>
      <c r="T44" s="103"/>
      <c r="X44" s="88"/>
      <c r="Y44" s="103"/>
      <c r="AA44" s="109"/>
    </row>
    <row r="45" spans="1:27" ht="15" x14ac:dyDescent="0.2">
      <c r="R45" s="73"/>
      <c r="T45" s="103"/>
      <c r="Y45" s="103"/>
      <c r="AA45" s="109"/>
    </row>
    <row r="46" spans="1:27" ht="15" x14ac:dyDescent="0.2">
      <c r="R46" s="73"/>
      <c r="T46" s="103"/>
      <c r="Y46" s="103"/>
    </row>
    <row r="47" spans="1:27" ht="15" x14ac:dyDescent="0.2">
      <c r="I47" s="110">
        <f>SUM(I30:I44)</f>
        <v>1.9794666666666667</v>
      </c>
      <c r="J47" s="111" t="s">
        <v>464</v>
      </c>
      <c r="R47" s="73"/>
      <c r="T47" s="112"/>
      <c r="U47" s="93"/>
      <c r="Y47" s="112"/>
      <c r="Z47" s="93"/>
    </row>
    <row r="48" spans="1:27" ht="15" x14ac:dyDescent="0.2">
      <c r="I48" s="110">
        <f>I49-I47</f>
        <v>0.28710686987354928</v>
      </c>
      <c r="J48" s="111" t="s">
        <v>465</v>
      </c>
      <c r="R48" s="73"/>
      <c r="T48" s="112"/>
      <c r="U48" s="93"/>
      <c r="Y48" s="112"/>
      <c r="Z48" s="93"/>
    </row>
    <row r="49" spans="2:26" ht="15" x14ac:dyDescent="0.2">
      <c r="I49" s="113">
        <f>I47/(1-D10)</f>
        <v>2.266573536540216</v>
      </c>
      <c r="J49" s="113" t="s">
        <v>466</v>
      </c>
      <c r="R49" s="73"/>
      <c r="T49" s="112"/>
      <c r="U49" s="114"/>
      <c r="Y49" s="112"/>
      <c r="Z49" s="114"/>
    </row>
    <row r="50" spans="2:26" ht="15" x14ac:dyDescent="0.2">
      <c r="R50" s="73"/>
      <c r="T50" s="88"/>
      <c r="U50" s="87"/>
      <c r="Y50" s="88"/>
      <c r="Z50" s="87"/>
    </row>
    <row r="51" spans="2:26" ht="15" x14ac:dyDescent="0.2">
      <c r="I51" s="112"/>
      <c r="J51" s="93"/>
      <c r="R51" s="73"/>
      <c r="T51" s="112"/>
      <c r="U51" s="93"/>
      <c r="Y51" s="112"/>
      <c r="Z51" s="93"/>
    </row>
    <row r="52" spans="2:26" ht="15" x14ac:dyDescent="0.2">
      <c r="R52" s="73"/>
      <c r="T52" s="103"/>
      <c r="Y52" s="103"/>
    </row>
    <row r="53" spans="2:26" ht="15" x14ac:dyDescent="0.2">
      <c r="B53" s="97"/>
      <c r="C53" s="86" t="s">
        <v>467</v>
      </c>
      <c r="R53" s="73"/>
      <c r="T53" s="103"/>
      <c r="Y53" s="103"/>
    </row>
    <row r="54" spans="2:26" ht="15" x14ac:dyDescent="0.2">
      <c r="B54" s="115"/>
      <c r="C54" s="86" t="s">
        <v>468</v>
      </c>
      <c r="R54" s="73"/>
      <c r="T54" s="103"/>
      <c r="Y54" s="103"/>
    </row>
    <row r="55" spans="2:26" ht="15" x14ac:dyDescent="0.2">
      <c r="B55" s="116"/>
      <c r="C55" s="86" t="s">
        <v>469</v>
      </c>
      <c r="R55" s="73"/>
      <c r="T55" s="103"/>
      <c r="Y55" s="103"/>
    </row>
    <row r="56" spans="2:26" ht="15" x14ac:dyDescent="0.2">
      <c r="R56" s="73"/>
      <c r="T56" s="103"/>
      <c r="Y56" s="103"/>
    </row>
    <row r="57" spans="2:26" ht="15" x14ac:dyDescent="0.2">
      <c r="R57" s="73"/>
      <c r="T57" s="103"/>
      <c r="Y57" s="103"/>
    </row>
    <row r="58" spans="2:26" ht="15" x14ac:dyDescent="0.2">
      <c r="R58" s="73"/>
      <c r="T58" s="103"/>
      <c r="Y58" s="103"/>
    </row>
    <row r="59" spans="2:26" ht="15" x14ac:dyDescent="0.2">
      <c r="R59" s="73"/>
      <c r="T59" s="103"/>
      <c r="Y59" s="103"/>
    </row>
    <row r="60" spans="2:26" ht="15" x14ac:dyDescent="0.2">
      <c r="R60" s="73"/>
      <c r="T60" s="103"/>
      <c r="Y60" s="103"/>
    </row>
    <row r="61" spans="2:26" ht="15" x14ac:dyDescent="0.2">
      <c r="R61" s="73"/>
      <c r="T61" s="103"/>
      <c r="Y61" s="103"/>
    </row>
    <row r="62" spans="2:26" ht="15" x14ac:dyDescent="0.2">
      <c r="R62" s="73"/>
      <c r="T62" s="103"/>
      <c r="Y62" s="103"/>
    </row>
    <row r="63" spans="2:26" ht="15" x14ac:dyDescent="0.2">
      <c r="R63" s="73"/>
      <c r="T63" s="103"/>
      <c r="Y63" s="103"/>
    </row>
    <row r="64" spans="2:26" ht="15" x14ac:dyDescent="0.2">
      <c r="R64" s="73"/>
      <c r="T64" s="103"/>
      <c r="Y64" s="103"/>
    </row>
    <row r="65" spans="6:25" ht="15" x14ac:dyDescent="0.2">
      <c r="R65" s="73"/>
      <c r="T65" s="103"/>
      <c r="Y65" s="103"/>
    </row>
    <row r="66" spans="6:25" ht="15" x14ac:dyDescent="0.2">
      <c r="R66" s="73"/>
      <c r="T66" s="103"/>
      <c r="Y66" s="103"/>
    </row>
    <row r="67" spans="6:25" ht="15" x14ac:dyDescent="0.2">
      <c r="R67" s="73"/>
      <c r="T67" s="103"/>
      <c r="Y67" s="103"/>
    </row>
    <row r="68" spans="6:25" ht="15" x14ac:dyDescent="0.2">
      <c r="R68" s="73"/>
      <c r="T68" s="103"/>
      <c r="Y68" s="103"/>
    </row>
    <row r="69" spans="6:25" ht="15" x14ac:dyDescent="0.2">
      <c r="R69" s="73"/>
      <c r="T69" s="103"/>
      <c r="Y69" s="103"/>
    </row>
    <row r="70" spans="6:25" ht="15" x14ac:dyDescent="0.2">
      <c r="F70"/>
      <c r="R70" s="73"/>
      <c r="T70" s="103"/>
      <c r="Y70" s="103"/>
    </row>
    <row r="71" spans="6:25" ht="15" x14ac:dyDescent="0.2">
      <c r="F71"/>
      <c r="R71" s="73"/>
      <c r="T71" s="103"/>
      <c r="Y71" s="103"/>
    </row>
    <row r="72" spans="6:25" ht="15" x14ac:dyDescent="0.2">
      <c r="F72"/>
      <c r="R72" s="73"/>
      <c r="T72" s="103"/>
      <c r="Y72" s="103"/>
    </row>
    <row r="73" spans="6:25" ht="15" x14ac:dyDescent="0.2">
      <c r="F73"/>
      <c r="R73" s="73"/>
      <c r="T73" s="103"/>
      <c r="Y73" s="103"/>
    </row>
    <row r="74" spans="6:25" ht="15" x14ac:dyDescent="0.2">
      <c r="F74"/>
      <c r="R74" s="73"/>
      <c r="T74" s="103"/>
      <c r="Y74" s="103"/>
    </row>
    <row r="75" spans="6:25" ht="15" x14ac:dyDescent="0.2">
      <c r="F75"/>
      <c r="R75" s="73"/>
      <c r="T75" s="103"/>
      <c r="Y75" s="103"/>
    </row>
    <row r="76" spans="6:25" ht="15" x14ac:dyDescent="0.2">
      <c r="F76"/>
      <c r="R76" s="73"/>
      <c r="T76" s="103"/>
      <c r="Y76" s="103"/>
    </row>
    <row r="77" spans="6:25" ht="15" x14ac:dyDescent="0.2">
      <c r="F77"/>
      <c r="R77" s="73"/>
      <c r="T77" s="103"/>
      <c r="Y77" s="103"/>
    </row>
    <row r="78" spans="6:25" ht="15" x14ac:dyDescent="0.2">
      <c r="F78"/>
      <c r="R78" s="73"/>
      <c r="T78" s="103"/>
      <c r="Y78" s="103"/>
    </row>
    <row r="79" spans="6:25" ht="15" x14ac:dyDescent="0.2">
      <c r="F79"/>
      <c r="R79" s="73"/>
      <c r="T79" s="103"/>
      <c r="Y79" s="103"/>
    </row>
    <row r="80" spans="6:25" ht="15" x14ac:dyDescent="0.2">
      <c r="F80"/>
      <c r="R80" s="73"/>
      <c r="T80" s="103"/>
      <c r="Y80" s="103"/>
    </row>
    <row r="81" spans="6:25" ht="15" x14ac:dyDescent="0.2">
      <c r="F81"/>
      <c r="R81" s="73"/>
      <c r="T81" s="103"/>
      <c r="Y81" s="103"/>
    </row>
    <row r="82" spans="6:25" ht="15" x14ac:dyDescent="0.2">
      <c r="F82"/>
      <c r="R82" s="73"/>
      <c r="T82" s="103"/>
      <c r="Y82" s="103"/>
    </row>
    <row r="83" spans="6:25" ht="15" x14ac:dyDescent="0.2">
      <c r="F83"/>
      <c r="R83" s="73"/>
      <c r="T83" s="103"/>
      <c r="Y83" s="103"/>
    </row>
    <row r="84" spans="6:25" ht="15" x14ac:dyDescent="0.2">
      <c r="F84"/>
      <c r="R84" s="73"/>
      <c r="T84" s="103"/>
      <c r="Y84" s="103"/>
    </row>
    <row r="85" spans="6:25" ht="15" x14ac:dyDescent="0.2">
      <c r="F85"/>
      <c r="R85" s="73"/>
      <c r="T85" s="103"/>
      <c r="Y85" s="103"/>
    </row>
    <row r="86" spans="6:25" ht="15" x14ac:dyDescent="0.2">
      <c r="F86"/>
      <c r="R86" s="73"/>
      <c r="T86" s="103"/>
      <c r="Y86" s="103"/>
    </row>
    <row r="87" spans="6:25" ht="15" x14ac:dyDescent="0.2">
      <c r="F87"/>
      <c r="R87" s="73"/>
      <c r="T87" s="103"/>
      <c r="Y87" s="103"/>
    </row>
    <row r="88" spans="6:25" ht="15" x14ac:dyDescent="0.2">
      <c r="F88"/>
      <c r="R88" s="73"/>
      <c r="T88" s="103"/>
      <c r="Y88" s="103"/>
    </row>
    <row r="89" spans="6:25" ht="15" x14ac:dyDescent="0.2">
      <c r="F89"/>
      <c r="R89" s="73"/>
      <c r="T89" s="103"/>
      <c r="Y89" s="103"/>
    </row>
    <row r="90" spans="6:25" ht="15" x14ac:dyDescent="0.2">
      <c r="F90"/>
      <c r="R90" s="73"/>
      <c r="T90" s="103"/>
      <c r="Y90" s="103"/>
    </row>
    <row r="91" spans="6:25" ht="15" x14ac:dyDescent="0.2">
      <c r="F91"/>
      <c r="R91" s="73"/>
      <c r="T91" s="103"/>
      <c r="Y91" s="103"/>
    </row>
    <row r="92" spans="6:25" ht="15" x14ac:dyDescent="0.2">
      <c r="F92"/>
      <c r="R92" s="73"/>
      <c r="T92" s="103"/>
      <c r="Y92" s="103"/>
    </row>
    <row r="93" spans="6:25" ht="15" x14ac:dyDescent="0.2">
      <c r="F93"/>
      <c r="R93" s="73"/>
      <c r="T93" s="103"/>
      <c r="Y93" s="103"/>
    </row>
    <row r="94" spans="6:25" ht="15" x14ac:dyDescent="0.2">
      <c r="F94"/>
      <c r="R94" s="73"/>
      <c r="T94" s="103"/>
      <c r="Y94" s="103"/>
    </row>
    <row r="95" spans="6:25" ht="15" x14ac:dyDescent="0.2">
      <c r="F95"/>
      <c r="R95" s="73"/>
      <c r="T95" s="103"/>
      <c r="Y95" s="103"/>
    </row>
    <row r="96" spans="6:25" ht="15" x14ac:dyDescent="0.2">
      <c r="F96"/>
      <c r="R96" s="73"/>
      <c r="T96" s="103"/>
      <c r="Y96" s="103"/>
    </row>
    <row r="97" spans="6:25" ht="15" x14ac:dyDescent="0.2">
      <c r="F97"/>
      <c r="R97" s="73"/>
      <c r="T97" s="103"/>
      <c r="Y97" s="103"/>
    </row>
    <row r="98" spans="6:25" ht="15" x14ac:dyDescent="0.2">
      <c r="F98"/>
      <c r="R98" s="73"/>
      <c r="T98" s="103"/>
      <c r="Y98" s="103"/>
    </row>
    <row r="99" spans="6:25" ht="15" x14ac:dyDescent="0.2">
      <c r="F99"/>
      <c r="R99" s="73"/>
      <c r="T99" s="103"/>
      <c r="Y99" s="103"/>
    </row>
    <row r="100" spans="6:25" ht="15" x14ac:dyDescent="0.2">
      <c r="F100"/>
      <c r="R100" s="73"/>
      <c r="T100" s="103"/>
      <c r="Y100" s="103"/>
    </row>
    <row r="101" spans="6:25" ht="15" x14ac:dyDescent="0.2">
      <c r="F101"/>
      <c r="R101" s="73"/>
      <c r="T101" s="103"/>
      <c r="Y101" s="103"/>
    </row>
    <row r="102" spans="6:25" ht="15" x14ac:dyDescent="0.2">
      <c r="F102"/>
      <c r="R102" s="73"/>
      <c r="T102" s="103"/>
      <c r="Y102" s="103"/>
    </row>
    <row r="103" spans="6:25" ht="15" x14ac:dyDescent="0.2">
      <c r="F103"/>
      <c r="R103" s="73"/>
      <c r="T103" s="103"/>
      <c r="Y103" s="103"/>
    </row>
    <row r="104" spans="6:25" ht="15" x14ac:dyDescent="0.2">
      <c r="F104"/>
      <c r="R104" s="73"/>
      <c r="T104" s="103"/>
      <c r="Y104" s="103"/>
    </row>
    <row r="105" spans="6:25" ht="15" x14ac:dyDescent="0.2">
      <c r="F105"/>
      <c r="R105" s="73"/>
      <c r="T105" s="103"/>
      <c r="Y105" s="103"/>
    </row>
    <row r="106" spans="6:25" ht="15" x14ac:dyDescent="0.2">
      <c r="F106"/>
      <c r="R106" s="73"/>
      <c r="T106" s="103"/>
      <c r="Y106" s="103"/>
    </row>
    <row r="107" spans="6:25" ht="15" x14ac:dyDescent="0.2">
      <c r="F107"/>
      <c r="R107" s="73"/>
      <c r="T107" s="103"/>
      <c r="Y107" s="103"/>
    </row>
    <row r="108" spans="6:25" ht="15" x14ac:dyDescent="0.2">
      <c r="F108"/>
      <c r="R108" s="73"/>
      <c r="T108" s="103"/>
      <c r="Y108" s="103"/>
    </row>
    <row r="109" spans="6:25" ht="15" x14ac:dyDescent="0.2">
      <c r="F109"/>
      <c r="R109" s="73"/>
      <c r="T109" s="103"/>
      <c r="Y109" s="103"/>
    </row>
    <row r="110" spans="6:25" ht="15" x14ac:dyDescent="0.2">
      <c r="F110"/>
      <c r="R110" s="73"/>
      <c r="T110" s="103"/>
      <c r="Y110" s="103"/>
    </row>
    <row r="111" spans="6:25" ht="15" x14ac:dyDescent="0.2">
      <c r="F111"/>
      <c r="R111" s="73"/>
      <c r="T111" s="103"/>
      <c r="Y111" s="103"/>
    </row>
    <row r="112" spans="6:25" ht="15" x14ac:dyDescent="0.2">
      <c r="F112"/>
      <c r="R112" s="73"/>
      <c r="T112" s="103"/>
      <c r="Y112" s="103"/>
    </row>
    <row r="113" spans="6:25" ht="15" x14ac:dyDescent="0.2">
      <c r="F113"/>
      <c r="R113" s="73"/>
      <c r="T113" s="103"/>
      <c r="Y113" s="103"/>
    </row>
    <row r="114" spans="6:25" ht="15" x14ac:dyDescent="0.2">
      <c r="F114"/>
      <c r="R114" s="73"/>
      <c r="T114" s="103"/>
      <c r="Y114" s="103"/>
    </row>
    <row r="115" spans="6:25" ht="15" x14ac:dyDescent="0.2">
      <c r="F115"/>
      <c r="R115" s="73"/>
      <c r="T115" s="103"/>
      <c r="Y115" s="103"/>
    </row>
    <row r="116" spans="6:25" ht="15" x14ac:dyDescent="0.2">
      <c r="F116"/>
      <c r="R116" s="73"/>
      <c r="T116" s="103"/>
      <c r="Y116" s="103"/>
    </row>
    <row r="117" spans="6:25" ht="15" x14ac:dyDescent="0.2">
      <c r="F117"/>
      <c r="R117" s="73"/>
      <c r="T117" s="103"/>
      <c r="Y117" s="103"/>
    </row>
    <row r="118" spans="6:25" ht="15" x14ac:dyDescent="0.2">
      <c r="F118"/>
      <c r="R118" s="73"/>
      <c r="T118" s="103"/>
      <c r="Y118" s="103"/>
    </row>
    <row r="119" spans="6:25" ht="15" x14ac:dyDescent="0.2">
      <c r="F119"/>
      <c r="R119" s="73"/>
      <c r="T119" s="103"/>
      <c r="Y119" s="103"/>
    </row>
    <row r="120" spans="6:25" ht="15" x14ac:dyDescent="0.2">
      <c r="F120"/>
      <c r="R120" s="73"/>
      <c r="T120" s="103"/>
      <c r="Y120" s="103"/>
    </row>
    <row r="121" spans="6:25" ht="15" x14ac:dyDescent="0.2">
      <c r="F121"/>
      <c r="R121" s="73"/>
      <c r="T121" s="103"/>
      <c r="Y121" s="103"/>
    </row>
    <row r="122" spans="6:25" ht="15" x14ac:dyDescent="0.2">
      <c r="F122"/>
      <c r="R122" s="73"/>
      <c r="T122" s="103"/>
      <c r="Y122" s="103"/>
    </row>
    <row r="123" spans="6:25" ht="15" x14ac:dyDescent="0.2">
      <c r="F123"/>
      <c r="R123" s="73"/>
      <c r="T123" s="103"/>
      <c r="Y123" s="103"/>
    </row>
    <row r="124" spans="6:25" ht="15" x14ac:dyDescent="0.2">
      <c r="F124"/>
      <c r="R124" s="73"/>
      <c r="T124" s="103"/>
      <c r="Y124" s="103"/>
    </row>
    <row r="125" spans="6:25" ht="15" x14ac:dyDescent="0.2">
      <c r="F125"/>
      <c r="R125" s="73"/>
      <c r="T125" s="103"/>
      <c r="Y125" s="103"/>
    </row>
    <row r="126" spans="6:25" ht="15" x14ac:dyDescent="0.2">
      <c r="F126"/>
      <c r="R126" s="73"/>
      <c r="T126" s="103"/>
      <c r="Y126" s="103"/>
    </row>
    <row r="127" spans="6:25" ht="15" x14ac:dyDescent="0.2">
      <c r="F127"/>
      <c r="R127" s="73"/>
      <c r="T127" s="103"/>
      <c r="Y127" s="103"/>
    </row>
    <row r="128" spans="6:25" ht="15" x14ac:dyDescent="0.2">
      <c r="F128"/>
      <c r="R128" s="73"/>
      <c r="T128" s="103"/>
      <c r="Y128" s="103"/>
    </row>
    <row r="129" spans="6:25" ht="15" x14ac:dyDescent="0.2">
      <c r="F129"/>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row>
    <row r="134" spans="6:25" ht="15" x14ac:dyDescent="0.2">
      <c r="F134"/>
      <c r="R134" s="73"/>
    </row>
    <row r="135" spans="6:25" ht="15" x14ac:dyDescent="0.2">
      <c r="F135"/>
      <c r="R135" s="73"/>
    </row>
    <row r="136" spans="6:25" ht="15" x14ac:dyDescent="0.2">
      <c r="F136"/>
      <c r="R136" s="73"/>
    </row>
    <row r="137" spans="6:25" ht="15" x14ac:dyDescent="0.2">
      <c r="F137"/>
      <c r="R137" s="73"/>
    </row>
    <row r="138" spans="6:25" ht="15" x14ac:dyDescent="0.2">
      <c r="F138"/>
      <c r="R138" s="73"/>
    </row>
    <row r="139" spans="6:25" ht="15" x14ac:dyDescent="0.2">
      <c r="F139"/>
      <c r="R139" s="73"/>
    </row>
    <row r="140" spans="6:25" ht="15" x14ac:dyDescent="0.2">
      <c r="F140"/>
      <c r="R140" s="73"/>
    </row>
    <row r="141" spans="6:25" ht="15" x14ac:dyDescent="0.2">
      <c r="F141"/>
      <c r="R141" s="73"/>
    </row>
    <row r="142" spans="6:25" ht="15" x14ac:dyDescent="0.2">
      <c r="F142"/>
      <c r="R142" s="73"/>
    </row>
    <row r="143" spans="6:25" ht="15" x14ac:dyDescent="0.2">
      <c r="F143"/>
      <c r="R143" s="73"/>
    </row>
    <row r="144" spans="6:25" ht="15" x14ac:dyDescent="0.2">
      <c r="F144"/>
      <c r="R144" s="73"/>
    </row>
    <row r="145" spans="6:18" ht="15" x14ac:dyDescent="0.2">
      <c r="F145"/>
      <c r="R145" s="73"/>
    </row>
    <row r="146" spans="6:18" ht="15" x14ac:dyDescent="0.2">
      <c r="F146"/>
      <c r="R146" s="73"/>
    </row>
    <row r="147" spans="6:18" ht="15" x14ac:dyDescent="0.2">
      <c r="F147"/>
      <c r="R147" s="73"/>
    </row>
    <row r="148" spans="6:18" ht="15" x14ac:dyDescent="0.2">
      <c r="F148"/>
      <c r="R148" s="73"/>
    </row>
    <row r="149" spans="6:18" ht="15" x14ac:dyDescent="0.2">
      <c r="F149"/>
      <c r="R149" s="73"/>
    </row>
    <row r="150" spans="6:18" ht="15" x14ac:dyDescent="0.2">
      <c r="F150"/>
      <c r="R150" s="73"/>
    </row>
    <row r="151" spans="6:18" ht="15" x14ac:dyDescent="0.2">
      <c r="F151"/>
      <c r="R151" s="73"/>
    </row>
    <row r="152" spans="6:18" ht="15" x14ac:dyDescent="0.2">
      <c r="F152"/>
      <c r="R152" s="73"/>
    </row>
    <row r="153" spans="6:18" ht="15" x14ac:dyDescent="0.2">
      <c r="R153" s="73"/>
    </row>
    <row r="154" spans="6:18" ht="15" x14ac:dyDescent="0.2">
      <c r="R154" s="73"/>
    </row>
    <row r="155" spans="6:18" ht="15" x14ac:dyDescent="0.2">
      <c r="R155" s="73"/>
    </row>
    <row r="156" spans="6:18" ht="15" x14ac:dyDescent="0.2">
      <c r="R156" s="73"/>
    </row>
    <row r="157" spans="6:18" ht="15" x14ac:dyDescent="0.2">
      <c r="R157" s="73"/>
    </row>
    <row r="158" spans="6:18" ht="15" x14ac:dyDescent="0.2">
      <c r="R158" s="73"/>
    </row>
    <row r="159" spans="6:18" ht="15" x14ac:dyDescent="0.2">
      <c r="R159" s="73"/>
    </row>
    <row r="160" spans="6:18" ht="15" x14ac:dyDescent="0.2">
      <c r="R160" s="73"/>
    </row>
  </sheetData>
  <mergeCells count="2">
    <mergeCell ref="A1:K1"/>
    <mergeCell ref="A28:K28"/>
  </mergeCells>
  <dataValidations count="3">
    <dataValidation type="list" allowBlank="1" showInputMessage="1" showErrorMessage="1" sqref="F29" xr:uid="{DB7BDA91-8968-473C-8972-F733C8AD8C38}">
      <formula1>$C$14:$C$21</formula1>
    </dataValidation>
    <dataValidation type="list" allowBlank="1" showInputMessage="1" showErrorMessage="1" sqref="E24:F25 F14:F16 E18:F21" xr:uid="{E31527C4-5DFE-40AC-B6B1-C78B83C22004}">
      <formula1>"UMT Study, Client Data, Video Data, Assumption, Expert Knowledge"</formula1>
    </dataValidation>
    <dataValidation type="list" allowBlank="1" showInputMessage="1" showErrorMessage="1" sqref="F30:F44" xr:uid="{E5559711-8D41-4282-BD41-53032D48D2AC}">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38709-71BD-4172-8BA7-7BC92E9686DE}">
  <sheetPr codeName="Sheet7">
    <tabColor rgb="FFFFC000"/>
  </sheetPr>
  <dimension ref="B2:C8"/>
  <sheetViews>
    <sheetView workbookViewId="0">
      <selection activeCell="M16" sqref="M16"/>
    </sheetView>
  </sheetViews>
  <sheetFormatPr baseColWidth="10" defaultColWidth="8.83203125" defaultRowHeight="13" x14ac:dyDescent="0.15"/>
  <cols>
    <col min="2" max="2" width="23.83203125" customWidth="1"/>
    <col min="3" max="3" width="29.6640625" customWidth="1"/>
  </cols>
  <sheetData>
    <row r="2" spans="2:3" x14ac:dyDescent="0.15">
      <c r="B2" s="5"/>
      <c r="C2" s="28"/>
    </row>
    <row r="4" spans="2:3" x14ac:dyDescent="0.15">
      <c r="B4" s="112"/>
      <c r="C4" s="93"/>
    </row>
    <row r="5" spans="2:3" x14ac:dyDescent="0.15">
      <c r="B5" s="112"/>
      <c r="C5" s="93"/>
    </row>
    <row r="6" spans="2:3" x14ac:dyDescent="0.15">
      <c r="B6" s="112"/>
      <c r="C6" s="112"/>
    </row>
    <row r="7" spans="2:3" x14ac:dyDescent="0.15">
      <c r="B7" s="12"/>
      <c r="C7" s="6"/>
    </row>
    <row r="8" spans="2:3" x14ac:dyDescent="0.15">
      <c r="B8" s="71"/>
      <c r="C8" s="3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5C21F9FF81CA44B1719445CD00105F" ma:contentTypeVersion="14" ma:contentTypeDescription="Create a new document." ma:contentTypeScope="" ma:versionID="39457fb1cc26be7a1e1c5c2417e5538a">
  <xsd:schema xmlns:xsd="http://www.w3.org/2001/XMLSchema" xmlns:xs="http://www.w3.org/2001/XMLSchema" xmlns:p="http://schemas.microsoft.com/office/2006/metadata/properties" xmlns:ns2="3797da2d-c6bf-4cbd-8639-b4688bf22c46" xmlns:ns3="62144e32-4f6c-47d9-97da-1895a2869e5b" targetNamespace="http://schemas.microsoft.com/office/2006/metadata/properties" ma:root="true" ma:fieldsID="e46f7a7952a58037792e37dd031a87e6" ns2:_="" ns3:_="">
    <xsd:import namespace="3797da2d-c6bf-4cbd-8639-b4688bf22c46"/>
    <xsd:import namespace="62144e32-4f6c-47d9-97da-1895a2869e5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97da2d-c6bf-4cbd-8639-b4688bf22c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9fbabe8-1c89-47f3-93c4-f60b3feb87f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2144e32-4f6c-47d9-97da-1895a2869e5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0767d6a5-9dbe-4d03-ad82-9aa29025529c}" ma:internalName="TaxCatchAll" ma:showField="CatchAllData" ma:web="62144e32-4f6c-47d9-97da-1895a2869e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797da2d-c6bf-4cbd-8639-b4688bf22c46">
      <Terms xmlns="http://schemas.microsoft.com/office/infopath/2007/PartnerControls"/>
    </lcf76f155ced4ddcb4097134ff3c332f>
    <TaxCatchAll xmlns="62144e32-4f6c-47d9-97da-1895a2869e5b" xsi:nil="true"/>
  </documentManagement>
</p:properties>
</file>

<file path=customXml/itemProps1.xml><?xml version="1.0" encoding="utf-8"?>
<ds:datastoreItem xmlns:ds="http://schemas.openxmlformats.org/officeDocument/2006/customXml" ds:itemID="{1BD23943-1FB3-460D-9541-FD857ECA16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97da2d-c6bf-4cbd-8639-b4688bf22c46"/>
    <ds:schemaRef ds:uri="62144e32-4f6c-47d9-97da-1895a2869e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C5A466-8B5D-4C76-BA2E-3F9AFE6BB35D}">
  <ds:schemaRefs>
    <ds:schemaRef ds:uri="http://schemas.microsoft.com/sharepoint/v3/contenttype/forms"/>
  </ds:schemaRefs>
</ds:datastoreItem>
</file>

<file path=customXml/itemProps3.xml><?xml version="1.0" encoding="utf-8"?>
<ds:datastoreItem xmlns:ds="http://schemas.openxmlformats.org/officeDocument/2006/customXml" ds:itemID="{87B0CD86-B0B4-4255-BFFE-CB24AA202199}">
  <ds:schemaRefs>
    <ds:schemaRef ds:uri="http://schemas.microsoft.com/office/2006/documentManagement/types"/>
    <ds:schemaRef ds:uri="http://schemas.microsoft.com/office/infopath/2007/PartnerControls"/>
    <ds:schemaRef ds:uri="3797da2d-c6bf-4cbd-8639-b4688bf22c46"/>
    <ds:schemaRef ds:uri="http://purl.org/dc/elements/1.1/"/>
    <ds:schemaRef ds:uri="http://schemas.microsoft.com/office/2006/metadata/properties"/>
    <ds:schemaRef ds:uri="http://purl.org/dc/terms/"/>
    <ds:schemaRef ds:uri="62144e32-4f6c-47d9-97da-1895a2869e5b"/>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Notes</vt:lpstr>
      <vt:lpstr>Table HBR</vt:lpstr>
      <vt:lpstr>Sub Op Table</vt:lpstr>
      <vt:lpstr>Main Page</vt:lpstr>
      <vt:lpstr>Secondary Assumptions</vt:lpstr>
      <vt:lpstr>Cost Analysis</vt:lpstr>
      <vt:lpstr>Base Case&gt;</vt:lpstr>
      <vt:lpstr>Checkout Customer</vt:lpstr>
      <vt:lpstr>In Store_Floor Fulfillment&gt;&gt;</vt:lpstr>
      <vt:lpstr>DC Send to Store</vt:lpstr>
      <vt:lpstr>Move Product to Salesfloor</vt:lpstr>
      <vt:lpstr>Packout Product onto Shelf</vt:lpstr>
      <vt:lpstr>Order Picking</vt:lpstr>
      <vt:lpstr>In Store_Backroom Fulfillment&gt;&gt;</vt:lpstr>
      <vt:lpstr>DC Send to Store_</vt:lpstr>
      <vt:lpstr>Move Fast Product to Backroom</vt:lpstr>
      <vt:lpstr>Move Slow Product to Salesfloor</vt:lpstr>
      <vt:lpstr>Packout Slow Product on Shelf</vt:lpstr>
      <vt:lpstr>Order Picking_</vt:lpstr>
      <vt:lpstr>Fulfillment Center&gt;&gt;</vt:lpstr>
      <vt:lpstr>Order Picking and Packaging</vt:lpstr>
      <vt:lpstr>Deliver Order</vt:lpstr>
      <vt:lpstr>Dark Store&gt;&gt; </vt:lpstr>
      <vt:lpstr>DC Send to Dark Store</vt:lpstr>
      <vt:lpstr>Move Product to Dark Store</vt:lpstr>
      <vt:lpstr>A. Order Picking and Packaging</vt:lpstr>
      <vt:lpstr>A. Unbox Items_PickUp</vt:lpstr>
      <vt:lpstr>B. Order Picking_Pickup</vt:lpstr>
      <vt:lpstr>Add Ons&gt;&gt;</vt:lpstr>
      <vt:lpstr>Curbside Delivery_In Store</vt:lpstr>
      <vt:lpstr>Home Delivery_In Store</vt:lpstr>
      <vt:lpstr>Sheet1</vt:lpstr>
    </vt:vector>
  </TitlesOfParts>
  <Company>Kmart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Standards Template</dc:title>
  <dc:creator>tgood03</dc:creator>
  <cp:lastModifiedBy>Finlay, Walker</cp:lastModifiedBy>
  <dcterms:created xsi:type="dcterms:W3CDTF">2008-09-09T23:31:01Z</dcterms:created>
  <dcterms:modified xsi:type="dcterms:W3CDTF">2024-06-04T02:31:14Z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0x010100E95C21F9FF81CA44B1719445CD00105F</vt:lpwstr>
  </property>
  <property fmtid="{D5CDD505-2E9C-101B-9397-08002B2CF9AE}" pid="3" name="MediaServiceImageTags">
    <vt:lpwstr/>
  </property>
</Properties>
</file>